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F:\SGCIEF\Usuarios\JVILLARROEL\DESCARGAS\__Mecanismos\"/>
    </mc:Choice>
  </mc:AlternateContent>
  <xr:revisionPtr revIDLastSave="0" documentId="13_ncr:1_{4CE91C91-21D2-401F-9F17-9DEA5597679A}" xr6:coauthVersionLast="47" xr6:coauthVersionMax="47" xr10:uidLastSave="{00000000-0000-0000-0000-000000000000}"/>
  <bookViews>
    <workbookView xWindow="-110" yWindow="-110" windowWidth="19420" windowHeight="10420" tabRatio="895" xr2:uid="{00000000-000D-0000-FFFF-FFFF00000000}"/>
  </bookViews>
  <sheets>
    <sheet name="Indice" sheetId="10" r:id="rId1"/>
    <sheet name="Resumen Total liquidez" sheetId="1" r:id="rId2"/>
    <sheet name="Detalle Otras Medidas Liquidez" sheetId="2" r:id="rId3"/>
    <sheet name="Detalle Mec Extraordinarios" sheetId="3" r:id="rId4"/>
    <sheet name="Descripción Medidas" sheetId="8" r:id="rId5"/>
    <sheet name="Normativa" sheetId="9" r:id="rId6"/>
  </sheets>
  <definedNames>
    <definedName name="_xlnm.Print_Area" localSheetId="3">'Detalle Mec Extraordinarios'!$AK$1:$BR$22</definedName>
    <definedName name="_xlnm.Print_Area" localSheetId="0">Indice!$A$1:$A$17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D23" i="1" l="1"/>
  <c r="DE23" i="1"/>
  <c r="E14" i="1" l="1"/>
  <c r="H14" i="1"/>
  <c r="I14" i="1"/>
  <c r="M14" i="1"/>
  <c r="P14" i="1"/>
  <c r="Q14" i="1"/>
  <c r="T14" i="1"/>
  <c r="W14" i="1"/>
  <c r="X14" i="1"/>
  <c r="AC14" i="1"/>
  <c r="AI14" i="1"/>
  <c r="AJ14" i="1" s="1"/>
  <c r="AN14" i="1"/>
  <c r="AS14" i="1"/>
  <c r="AT14" i="1" s="1"/>
  <c r="AX14" i="1"/>
  <c r="BD14" i="1" s="1"/>
  <c r="BC14" i="1"/>
  <c r="BH14" i="1"/>
  <c r="BM14" i="1"/>
  <c r="BN14" i="1"/>
  <c r="BS14" i="1"/>
  <c r="BT14" i="1" s="1"/>
  <c r="BY14" i="1"/>
  <c r="BZ14" i="1" s="1"/>
  <c r="CF14" i="1"/>
  <c r="CG14" i="1" s="1"/>
  <c r="CM14" i="1"/>
  <c r="CN14" i="1" s="1"/>
  <c r="CT14" i="1"/>
  <c r="CU14" i="1" s="1"/>
  <c r="CZ14" i="1"/>
  <c r="DA14" i="1" s="1"/>
  <c r="DF14" i="1"/>
  <c r="DG14" i="1" s="1"/>
  <c r="BP22" i="3"/>
  <c r="BO22" i="3"/>
  <c r="DH14" i="1" l="1"/>
  <c r="BQ18" i="3" l="1"/>
  <c r="BQ19" i="3"/>
  <c r="BQ20" i="3"/>
  <c r="BQ21" i="3"/>
  <c r="BN4" i="3"/>
  <c r="BN5" i="3"/>
  <c r="BQ5" i="3" s="1"/>
  <c r="BN6" i="3"/>
  <c r="BQ6" i="3" s="1"/>
  <c r="BN7" i="3"/>
  <c r="BQ7" i="3" s="1"/>
  <c r="BN8" i="3"/>
  <c r="BQ8" i="3" s="1"/>
  <c r="BN9" i="3"/>
  <c r="BQ9" i="3" s="1"/>
  <c r="BN10" i="3"/>
  <c r="BQ10" i="3" s="1"/>
  <c r="BN11" i="3"/>
  <c r="BQ11" i="3" s="1"/>
  <c r="BN12" i="3"/>
  <c r="BQ12" i="3" s="1"/>
  <c r="BN13" i="3"/>
  <c r="BQ13" i="3" s="1"/>
  <c r="BN14" i="3"/>
  <c r="BQ14" i="3" s="1"/>
  <c r="BN15" i="3"/>
  <c r="BQ15" i="3" s="1"/>
  <c r="BN16" i="3"/>
  <c r="BQ16" i="3" s="1"/>
  <c r="BN17" i="3"/>
  <c r="BQ17" i="3" s="1"/>
  <c r="BN18" i="3"/>
  <c r="BN19" i="3"/>
  <c r="BN20" i="3"/>
  <c r="BN21" i="3"/>
  <c r="BN3" i="3"/>
  <c r="BM4" i="3"/>
  <c r="BM5" i="3"/>
  <c r="BM6" i="3"/>
  <c r="BM7" i="3"/>
  <c r="BM8" i="3"/>
  <c r="BM9" i="3"/>
  <c r="BM10" i="3"/>
  <c r="BM11" i="3"/>
  <c r="BM12" i="3"/>
  <c r="BM13" i="3"/>
  <c r="BM14" i="3"/>
  <c r="BM15" i="3"/>
  <c r="BM16" i="3"/>
  <c r="BM17" i="3"/>
  <c r="BM18" i="3"/>
  <c r="BM19" i="3"/>
  <c r="BM20" i="3"/>
  <c r="BM21" i="3"/>
  <c r="BM3" i="3"/>
  <c r="BQ3" i="3" s="1"/>
  <c r="BM22" i="3" l="1"/>
  <c r="BN22" i="3"/>
  <c r="BQ4" i="3"/>
  <c r="BQ22" i="3" s="1"/>
  <c r="DG16" i="1"/>
  <c r="DG19" i="1"/>
  <c r="DF5" i="1"/>
  <c r="DG5" i="1" s="1"/>
  <c r="DF6" i="1"/>
  <c r="DG6" i="1" s="1"/>
  <c r="DF7" i="1"/>
  <c r="DG7" i="1" s="1"/>
  <c r="DF8" i="1"/>
  <c r="DG8" i="1" s="1"/>
  <c r="DF9" i="1"/>
  <c r="DG9" i="1" s="1"/>
  <c r="DF10" i="1"/>
  <c r="DG10" i="1" s="1"/>
  <c r="DF11" i="1"/>
  <c r="DG11" i="1" s="1"/>
  <c r="DF12" i="1"/>
  <c r="DG12" i="1" s="1"/>
  <c r="DF13" i="1"/>
  <c r="DG13" i="1" s="1"/>
  <c r="DF15" i="1"/>
  <c r="DG15" i="1" s="1"/>
  <c r="DF16" i="1"/>
  <c r="DF17" i="1"/>
  <c r="DG17" i="1" s="1"/>
  <c r="DF18" i="1"/>
  <c r="DG18" i="1" s="1"/>
  <c r="DF19" i="1"/>
  <c r="DF20" i="1"/>
  <c r="DG20" i="1" s="1"/>
  <c r="DF21" i="1"/>
  <c r="DG21" i="1" s="1"/>
  <c r="DF22" i="1"/>
  <c r="DG22" i="1" s="1"/>
  <c r="DF4" i="1"/>
  <c r="DG4" i="1" s="1"/>
  <c r="DC23" i="1"/>
  <c r="DB23" i="1"/>
  <c r="DG23" i="1" l="1"/>
  <c r="DF23" i="1"/>
  <c r="BI21" i="3"/>
  <c r="BL21" i="3" s="1"/>
  <c r="BR21" i="3" s="1"/>
  <c r="BI20" i="3"/>
  <c r="BI19" i="3"/>
  <c r="BI18" i="3"/>
  <c r="BI17" i="3"/>
  <c r="BL17" i="3" s="1"/>
  <c r="BR17" i="3" s="1"/>
  <c r="BI16" i="3"/>
  <c r="BL16" i="3" s="1"/>
  <c r="BR16" i="3" s="1"/>
  <c r="BI15" i="3"/>
  <c r="BI14" i="3"/>
  <c r="BL14" i="3" s="1"/>
  <c r="BR14" i="3" s="1"/>
  <c r="BI13" i="3"/>
  <c r="BL13" i="3" s="1"/>
  <c r="BI12" i="3"/>
  <c r="BL12" i="3" s="1"/>
  <c r="BR12" i="3" s="1"/>
  <c r="BI11" i="3"/>
  <c r="BL11" i="3" s="1"/>
  <c r="BR11" i="3" s="1"/>
  <c r="BI10" i="3"/>
  <c r="BL10" i="3" s="1"/>
  <c r="BR10" i="3" s="1"/>
  <c r="BI9" i="3"/>
  <c r="BL9" i="3" s="1"/>
  <c r="BR9" i="3" s="1"/>
  <c r="BI8" i="3"/>
  <c r="BL8" i="3" s="1"/>
  <c r="BR8" i="3" s="1"/>
  <c r="BI7" i="3"/>
  <c r="BL7" i="3" s="1"/>
  <c r="BR7" i="3" s="1"/>
  <c r="BI6" i="3"/>
  <c r="BL6" i="3" s="1"/>
  <c r="BR6" i="3" s="1"/>
  <c r="BI5" i="3"/>
  <c r="BL5" i="3" s="1"/>
  <c r="BR5" i="3" s="1"/>
  <c r="BI4" i="3"/>
  <c r="BH3" i="3"/>
  <c r="BL3" i="3" s="1"/>
  <c r="BR3" i="3" s="1"/>
  <c r="CR23" i="1"/>
  <c r="CS23" i="1"/>
  <c r="B22" i="3"/>
  <c r="C22" i="3"/>
  <c r="E22" i="3"/>
  <c r="F22" i="3"/>
  <c r="H22" i="3"/>
  <c r="I22" i="3"/>
  <c r="BB22" i="3"/>
  <c r="BC22" i="3"/>
  <c r="BD22" i="3"/>
  <c r="BE22" i="3"/>
  <c r="BF22" i="3"/>
  <c r="BJ22" i="3"/>
  <c r="BK22" i="3"/>
  <c r="K21" i="3"/>
  <c r="L21" i="3"/>
  <c r="M21" i="3"/>
  <c r="N21" i="3"/>
  <c r="O21" i="3"/>
  <c r="Q21" i="3"/>
  <c r="R21" i="3"/>
  <c r="S21" i="3"/>
  <c r="T21" i="3"/>
  <c r="V21" i="3"/>
  <c r="W21" i="3"/>
  <c r="X21" i="3"/>
  <c r="Y21" i="3"/>
  <c r="BG21" i="3"/>
  <c r="AZ21" i="3"/>
  <c r="AY21" i="3"/>
  <c r="AX21" i="3"/>
  <c r="AW21" i="3"/>
  <c r="AV21" i="3"/>
  <c r="AT21" i="3"/>
  <c r="AS21" i="3"/>
  <c r="AR21" i="3"/>
  <c r="AQ21" i="3"/>
  <c r="AP21" i="3"/>
  <c r="AN21" i="3"/>
  <c r="AM21" i="3"/>
  <c r="AL21" i="3"/>
  <c r="AK21" i="3"/>
  <c r="AI21" i="3"/>
  <c r="AH21" i="3"/>
  <c r="AG21" i="3"/>
  <c r="AF21" i="3"/>
  <c r="AD21" i="3"/>
  <c r="AC21" i="3"/>
  <c r="AB21" i="3"/>
  <c r="AA21" i="3"/>
  <c r="J21" i="3"/>
  <c r="G21" i="3"/>
  <c r="D21" i="3"/>
  <c r="CZ22" i="1"/>
  <c r="DA22" i="1" s="1"/>
  <c r="DH22" i="1" s="1"/>
  <c r="CY23" i="1"/>
  <c r="CX23" i="1"/>
  <c r="CW23" i="1"/>
  <c r="CV23" i="1"/>
  <c r="CZ21" i="1"/>
  <c r="DA21" i="1" s="1"/>
  <c r="DH21" i="1" s="1"/>
  <c r="CZ20" i="1"/>
  <c r="DA20" i="1" s="1"/>
  <c r="DH20" i="1" s="1"/>
  <c r="CZ19" i="1"/>
  <c r="DA19" i="1" s="1"/>
  <c r="DH19" i="1" s="1"/>
  <c r="CZ18" i="1"/>
  <c r="DA18" i="1" s="1"/>
  <c r="DH18" i="1" s="1"/>
  <c r="CZ17" i="1"/>
  <c r="DA17" i="1" s="1"/>
  <c r="DH17" i="1" s="1"/>
  <c r="CZ16" i="1"/>
  <c r="DA16" i="1" s="1"/>
  <c r="DH16" i="1" s="1"/>
  <c r="CZ15" i="1"/>
  <c r="DA15" i="1" s="1"/>
  <c r="DH15" i="1" s="1"/>
  <c r="CZ13" i="1"/>
  <c r="DA13" i="1" s="1"/>
  <c r="DH13" i="1" s="1"/>
  <c r="CZ12" i="1"/>
  <c r="DA12" i="1" s="1"/>
  <c r="DH12" i="1" s="1"/>
  <c r="CZ11" i="1"/>
  <c r="DA11" i="1" s="1"/>
  <c r="DH11" i="1" s="1"/>
  <c r="CZ10" i="1"/>
  <c r="DA10" i="1" s="1"/>
  <c r="DH10" i="1" s="1"/>
  <c r="CZ9" i="1"/>
  <c r="DA9" i="1" s="1"/>
  <c r="DH9" i="1" s="1"/>
  <c r="CZ8" i="1"/>
  <c r="DA8" i="1" s="1"/>
  <c r="DH8" i="1" s="1"/>
  <c r="CZ7" i="1"/>
  <c r="DA7" i="1" s="1"/>
  <c r="DH7" i="1" s="1"/>
  <c r="CZ6" i="1"/>
  <c r="DA6" i="1" s="1"/>
  <c r="DH6" i="1" s="1"/>
  <c r="CZ5" i="1"/>
  <c r="DA5" i="1" s="1"/>
  <c r="DH5" i="1" s="1"/>
  <c r="CZ4" i="1"/>
  <c r="BL20" i="3"/>
  <c r="BR20" i="3" s="1"/>
  <c r="BL19" i="3"/>
  <c r="BR19" i="3" s="1"/>
  <c r="BL18" i="3"/>
  <c r="BR18" i="3" s="1"/>
  <c r="BL15" i="3"/>
  <c r="BR15" i="3" s="1"/>
  <c r="BL4" i="3"/>
  <c r="BR4" i="3" s="1"/>
  <c r="AV4" i="3"/>
  <c r="AW4" i="3"/>
  <c r="AX4" i="3"/>
  <c r="AV5" i="3"/>
  <c r="AW5" i="3"/>
  <c r="AX5" i="3"/>
  <c r="AV6" i="3"/>
  <c r="AW6" i="3"/>
  <c r="AX6" i="3"/>
  <c r="AV7" i="3"/>
  <c r="AW7" i="3"/>
  <c r="AX7" i="3"/>
  <c r="AV8" i="3"/>
  <c r="AW8" i="3"/>
  <c r="AX8" i="3"/>
  <c r="AV9" i="3"/>
  <c r="AW9" i="3"/>
  <c r="AX9" i="3"/>
  <c r="AV10" i="3"/>
  <c r="AW10" i="3"/>
  <c r="AX10" i="3"/>
  <c r="AV11" i="3"/>
  <c r="AW11" i="3"/>
  <c r="AX11" i="3"/>
  <c r="AV12" i="3"/>
  <c r="AW12" i="3"/>
  <c r="AX12" i="3"/>
  <c r="AV13" i="3"/>
  <c r="AW13" i="3"/>
  <c r="AX13" i="3"/>
  <c r="AV14" i="3"/>
  <c r="AW14" i="3"/>
  <c r="AX14" i="3"/>
  <c r="AV15" i="3"/>
  <c r="AW15" i="3"/>
  <c r="AX15" i="3"/>
  <c r="AV16" i="3"/>
  <c r="AW16" i="3"/>
  <c r="AX16" i="3"/>
  <c r="AV17" i="3"/>
  <c r="AW17" i="3"/>
  <c r="AX17" i="3"/>
  <c r="AV18" i="3"/>
  <c r="AW18" i="3"/>
  <c r="AX18" i="3"/>
  <c r="AV19" i="3"/>
  <c r="AW19" i="3"/>
  <c r="AX19" i="3"/>
  <c r="AV20" i="3"/>
  <c r="AW20" i="3"/>
  <c r="AX20" i="3"/>
  <c r="AW3" i="3"/>
  <c r="AX3" i="3"/>
  <c r="AV3" i="3"/>
  <c r="BG20" i="3"/>
  <c r="BG19" i="3"/>
  <c r="BG18" i="3"/>
  <c r="BG17" i="3"/>
  <c r="BG16" i="3"/>
  <c r="BG15" i="3"/>
  <c r="BG14" i="3"/>
  <c r="BG13" i="3"/>
  <c r="BG12" i="3"/>
  <c r="BG11" i="3"/>
  <c r="BG10" i="3"/>
  <c r="BG9" i="3"/>
  <c r="BG8" i="3"/>
  <c r="BG7" i="3"/>
  <c r="BG6" i="3"/>
  <c r="BG5" i="3"/>
  <c r="BG4" i="3"/>
  <c r="CQ23" i="1"/>
  <c r="CP23" i="1"/>
  <c r="CO23" i="1"/>
  <c r="CT22" i="1"/>
  <c r="CU22" i="1" s="1"/>
  <c r="CT21" i="1"/>
  <c r="CU21" i="1" s="1"/>
  <c r="CT20" i="1"/>
  <c r="CU20" i="1" s="1"/>
  <c r="CT19" i="1"/>
  <c r="CU19" i="1" s="1"/>
  <c r="CT18" i="1"/>
  <c r="CU18" i="1" s="1"/>
  <c r="CT17" i="1"/>
  <c r="CU17" i="1" s="1"/>
  <c r="CT16" i="1"/>
  <c r="CU16" i="1" s="1"/>
  <c r="CT15" i="1"/>
  <c r="CU15" i="1"/>
  <c r="CT13" i="1"/>
  <c r="CU13" i="1" s="1"/>
  <c r="CT12" i="1"/>
  <c r="CU12" i="1" s="1"/>
  <c r="CT11" i="1"/>
  <c r="CU11" i="1" s="1"/>
  <c r="CT10" i="1"/>
  <c r="CU10" i="1" s="1"/>
  <c r="CT9" i="1"/>
  <c r="CU9" i="1" s="1"/>
  <c r="CT8" i="1"/>
  <c r="CU8" i="1" s="1"/>
  <c r="CT7" i="1"/>
  <c r="CU7" i="1" s="1"/>
  <c r="CT6" i="1"/>
  <c r="CU6" i="1" s="1"/>
  <c r="CT5" i="1"/>
  <c r="CU5" i="1" s="1"/>
  <c r="CT4" i="1"/>
  <c r="BG3" i="3"/>
  <c r="AR4" i="3"/>
  <c r="AR5" i="3"/>
  <c r="AR6" i="3"/>
  <c r="AR7" i="3"/>
  <c r="AR8" i="3"/>
  <c r="AR9" i="3"/>
  <c r="AR10" i="3"/>
  <c r="AR11" i="3"/>
  <c r="AR12" i="3"/>
  <c r="AR13" i="3"/>
  <c r="AR14" i="3"/>
  <c r="AR15" i="3"/>
  <c r="AR16" i="3"/>
  <c r="AR17" i="3"/>
  <c r="AR18" i="3"/>
  <c r="AR19" i="3"/>
  <c r="AR20" i="3"/>
  <c r="AR3" i="3"/>
  <c r="AZ4" i="3"/>
  <c r="AZ5" i="3"/>
  <c r="AZ6" i="3"/>
  <c r="AZ7" i="3"/>
  <c r="AZ8" i="3"/>
  <c r="AZ9" i="3"/>
  <c r="AZ10" i="3"/>
  <c r="AZ11" i="3"/>
  <c r="AZ12" i="3"/>
  <c r="AZ13" i="3"/>
  <c r="AZ14" i="3"/>
  <c r="AZ15" i="3"/>
  <c r="AZ16" i="3"/>
  <c r="AZ17" i="3"/>
  <c r="AZ18" i="3"/>
  <c r="AZ19" i="3"/>
  <c r="AZ20" i="3"/>
  <c r="AY4" i="3"/>
  <c r="AY5" i="3"/>
  <c r="AY6" i="3"/>
  <c r="AY7" i="3"/>
  <c r="AY8" i="3"/>
  <c r="AY9" i="3"/>
  <c r="AY10" i="3"/>
  <c r="AY11" i="3"/>
  <c r="AY12" i="3"/>
  <c r="AY13" i="3"/>
  <c r="AY14" i="3"/>
  <c r="AY15" i="3"/>
  <c r="AY16" i="3"/>
  <c r="AY17" i="3"/>
  <c r="AY18" i="3"/>
  <c r="AY19" i="3"/>
  <c r="AY20" i="3"/>
  <c r="AY3" i="3"/>
  <c r="AZ3" i="3"/>
  <c r="CM4" i="1"/>
  <c r="CN4" i="1" s="1"/>
  <c r="CL23" i="1"/>
  <c r="CK23" i="1"/>
  <c r="CJ23" i="1"/>
  <c r="CI23" i="1"/>
  <c r="CH23" i="1"/>
  <c r="CM22" i="1"/>
  <c r="CN22" i="1" s="1"/>
  <c r="CM21" i="1"/>
  <c r="CN21" i="1" s="1"/>
  <c r="CM20" i="1"/>
  <c r="CN20" i="1" s="1"/>
  <c r="CM19" i="1"/>
  <c r="CN19" i="1" s="1"/>
  <c r="CM18" i="1"/>
  <c r="CN18" i="1" s="1"/>
  <c r="CM17" i="1"/>
  <c r="CN17" i="1" s="1"/>
  <c r="CM16" i="1"/>
  <c r="CN16" i="1" s="1"/>
  <c r="CM15" i="1"/>
  <c r="CN15" i="1"/>
  <c r="CM13" i="1"/>
  <c r="CN13" i="1" s="1"/>
  <c r="CM12" i="1"/>
  <c r="CN12" i="1" s="1"/>
  <c r="CM11" i="1"/>
  <c r="CN11" i="1" s="1"/>
  <c r="CM10" i="1"/>
  <c r="CN10" i="1" s="1"/>
  <c r="CM9" i="1"/>
  <c r="CN9" i="1" s="1"/>
  <c r="CM8" i="1"/>
  <c r="CN8" i="1" s="1"/>
  <c r="CM7" i="1"/>
  <c r="CN7" i="1" s="1"/>
  <c r="CM6" i="1"/>
  <c r="CN6" i="1" s="1"/>
  <c r="CM5" i="1"/>
  <c r="CN5" i="1" s="1"/>
  <c r="AS17" i="3"/>
  <c r="AT17" i="3"/>
  <c r="AS18" i="3"/>
  <c r="AT18" i="3"/>
  <c r="AS19" i="3"/>
  <c r="AT19" i="3"/>
  <c r="AS20" i="3"/>
  <c r="AT20" i="3"/>
  <c r="CF17" i="1"/>
  <c r="CG17" i="1" s="1"/>
  <c r="CF4" i="1"/>
  <c r="CG4" i="1" s="1"/>
  <c r="CC23" i="1"/>
  <c r="AQ20" i="3"/>
  <c r="AP20" i="3"/>
  <c r="AQ19" i="3"/>
  <c r="AP19" i="3"/>
  <c r="AQ18" i="3"/>
  <c r="AP18" i="3"/>
  <c r="AQ17" i="3"/>
  <c r="AP17" i="3"/>
  <c r="AQ16" i="3"/>
  <c r="AP16" i="3"/>
  <c r="AQ15" i="3"/>
  <c r="AP15" i="3"/>
  <c r="AQ14" i="3"/>
  <c r="AP14" i="3"/>
  <c r="AQ13" i="3"/>
  <c r="AP13" i="3"/>
  <c r="AQ12" i="3"/>
  <c r="AP12" i="3"/>
  <c r="AQ11" i="3"/>
  <c r="AP11" i="3"/>
  <c r="AQ10" i="3"/>
  <c r="AP10" i="3"/>
  <c r="AQ9" i="3"/>
  <c r="AP9" i="3"/>
  <c r="AQ8" i="3"/>
  <c r="AP8" i="3"/>
  <c r="AQ7" i="3"/>
  <c r="AP7" i="3"/>
  <c r="AQ6" i="3"/>
  <c r="AP6" i="3"/>
  <c r="AQ5" i="3"/>
  <c r="AP5" i="3"/>
  <c r="AQ4" i="3"/>
  <c r="AP4" i="3"/>
  <c r="AN20" i="3"/>
  <c r="AM20" i="3"/>
  <c r="AL20" i="3"/>
  <c r="AK20" i="3"/>
  <c r="AN19" i="3"/>
  <c r="AM19" i="3"/>
  <c r="AL19" i="3"/>
  <c r="AK19" i="3"/>
  <c r="AN18" i="3"/>
  <c r="AM18" i="3"/>
  <c r="AL18" i="3"/>
  <c r="AK18" i="3"/>
  <c r="AN17" i="3"/>
  <c r="AM17" i="3"/>
  <c r="AL17" i="3"/>
  <c r="AK17" i="3"/>
  <c r="AN16" i="3"/>
  <c r="AM16" i="3"/>
  <c r="AL16" i="3"/>
  <c r="AK16" i="3"/>
  <c r="AN15" i="3"/>
  <c r="AM15" i="3"/>
  <c r="AL15" i="3"/>
  <c r="AK15" i="3"/>
  <c r="AN14" i="3"/>
  <c r="AM14" i="3"/>
  <c r="AL14" i="3"/>
  <c r="AK14" i="3"/>
  <c r="AN13" i="3"/>
  <c r="AM13" i="3"/>
  <c r="AL13" i="3"/>
  <c r="AK13" i="3"/>
  <c r="AN12" i="3"/>
  <c r="AM12" i="3"/>
  <c r="AL12" i="3"/>
  <c r="AK12" i="3"/>
  <c r="AN11" i="3"/>
  <c r="AM11" i="3"/>
  <c r="AL11" i="3"/>
  <c r="AK11" i="3"/>
  <c r="AN10" i="3"/>
  <c r="AM10" i="3"/>
  <c r="AL10" i="3"/>
  <c r="AK10" i="3"/>
  <c r="AN9" i="3"/>
  <c r="AM9" i="3"/>
  <c r="AL9" i="3"/>
  <c r="AK9" i="3"/>
  <c r="AN8" i="3"/>
  <c r="AM8" i="3"/>
  <c r="AL8" i="3"/>
  <c r="AK8" i="3"/>
  <c r="AN7" i="3"/>
  <c r="AM7" i="3"/>
  <c r="AL7" i="3"/>
  <c r="AK7" i="3"/>
  <c r="AN6" i="3"/>
  <c r="AM6" i="3"/>
  <c r="AL6" i="3"/>
  <c r="AK6" i="3"/>
  <c r="AN5" i="3"/>
  <c r="AM5" i="3"/>
  <c r="AL5" i="3"/>
  <c r="AK5" i="3"/>
  <c r="AN4" i="3"/>
  <c r="AM4" i="3"/>
  <c r="AL4" i="3"/>
  <c r="AK4" i="3"/>
  <c r="AM3" i="3"/>
  <c r="AN3" i="3"/>
  <c r="AI20" i="3"/>
  <c r="AH20" i="3"/>
  <c r="AG20" i="3"/>
  <c r="AF20" i="3"/>
  <c r="AI19" i="3"/>
  <c r="AH19" i="3"/>
  <c r="AG19" i="3"/>
  <c r="AF19" i="3"/>
  <c r="AI18" i="3"/>
  <c r="AH18" i="3"/>
  <c r="AG18" i="3"/>
  <c r="AF18" i="3"/>
  <c r="AI17" i="3"/>
  <c r="AH17" i="3"/>
  <c r="AG17" i="3"/>
  <c r="AF17" i="3"/>
  <c r="AI16" i="3"/>
  <c r="AH16" i="3"/>
  <c r="AG16" i="3"/>
  <c r="AF16" i="3"/>
  <c r="AI15" i="3"/>
  <c r="AH15" i="3"/>
  <c r="AG15" i="3"/>
  <c r="AF15" i="3"/>
  <c r="AI14" i="3"/>
  <c r="AH14" i="3"/>
  <c r="AG14" i="3"/>
  <c r="AF14" i="3"/>
  <c r="AI13" i="3"/>
  <c r="AH13" i="3"/>
  <c r="AG13" i="3"/>
  <c r="AF13" i="3"/>
  <c r="AI12" i="3"/>
  <c r="AH12" i="3"/>
  <c r="AG12" i="3"/>
  <c r="AF12" i="3"/>
  <c r="AI11" i="3"/>
  <c r="AH11" i="3"/>
  <c r="AG11" i="3"/>
  <c r="AF11" i="3"/>
  <c r="AI10" i="3"/>
  <c r="AH10" i="3"/>
  <c r="AG10" i="3"/>
  <c r="AF10" i="3"/>
  <c r="AI9" i="3"/>
  <c r="AH9" i="3"/>
  <c r="AG9" i="3"/>
  <c r="AF9" i="3"/>
  <c r="AI8" i="3"/>
  <c r="AH8" i="3"/>
  <c r="AG8" i="3"/>
  <c r="AF8" i="3"/>
  <c r="AI7" i="3"/>
  <c r="AH7" i="3"/>
  <c r="AG7" i="3"/>
  <c r="AF7" i="3"/>
  <c r="AI6" i="3"/>
  <c r="AH6" i="3"/>
  <c r="AG6" i="3"/>
  <c r="AF6" i="3"/>
  <c r="AI5" i="3"/>
  <c r="AH5" i="3"/>
  <c r="AG5" i="3"/>
  <c r="AF5" i="3"/>
  <c r="AI4" i="3"/>
  <c r="AH4" i="3"/>
  <c r="AG4" i="3"/>
  <c r="AF4" i="3"/>
  <c r="AG3" i="3"/>
  <c r="AH3" i="3"/>
  <c r="AI3" i="3"/>
  <c r="AD20" i="3"/>
  <c r="AC20" i="3"/>
  <c r="AB20" i="3"/>
  <c r="AA20" i="3"/>
  <c r="AD19" i="3"/>
  <c r="AC19" i="3"/>
  <c r="AB19" i="3"/>
  <c r="AA19" i="3"/>
  <c r="AD18" i="3"/>
  <c r="AC18" i="3"/>
  <c r="AB18" i="3"/>
  <c r="AA18" i="3"/>
  <c r="AD17" i="3"/>
  <c r="AC17" i="3"/>
  <c r="AB17" i="3"/>
  <c r="AA17" i="3"/>
  <c r="AD16" i="3"/>
  <c r="AC16" i="3"/>
  <c r="AB16" i="3"/>
  <c r="AA16" i="3"/>
  <c r="AD15" i="3"/>
  <c r="AC15" i="3"/>
  <c r="AB15" i="3"/>
  <c r="AA15" i="3"/>
  <c r="AD14" i="3"/>
  <c r="AC14" i="3"/>
  <c r="AB14" i="3"/>
  <c r="AA14" i="3"/>
  <c r="AD13" i="3"/>
  <c r="AC13" i="3"/>
  <c r="AB13" i="3"/>
  <c r="AA13" i="3"/>
  <c r="AD12" i="3"/>
  <c r="AC12" i="3"/>
  <c r="AB12" i="3"/>
  <c r="AA12" i="3"/>
  <c r="AD11" i="3"/>
  <c r="AC11" i="3"/>
  <c r="AB11" i="3"/>
  <c r="AA11" i="3"/>
  <c r="AD10" i="3"/>
  <c r="AC10" i="3"/>
  <c r="AB10" i="3"/>
  <c r="AA10" i="3"/>
  <c r="AD9" i="3"/>
  <c r="AC9" i="3"/>
  <c r="AB9" i="3"/>
  <c r="AA9" i="3"/>
  <c r="AD8" i="3"/>
  <c r="AC8" i="3"/>
  <c r="AB8" i="3"/>
  <c r="AA8" i="3"/>
  <c r="AD7" i="3"/>
  <c r="AC7" i="3"/>
  <c r="AB7" i="3"/>
  <c r="AA7" i="3"/>
  <c r="AD6" i="3"/>
  <c r="AC6" i="3"/>
  <c r="AB6" i="3"/>
  <c r="AA6" i="3"/>
  <c r="AD5" i="3"/>
  <c r="AC5" i="3"/>
  <c r="AB5" i="3"/>
  <c r="AA5" i="3"/>
  <c r="AD4" i="3"/>
  <c r="AC4" i="3"/>
  <c r="AB4" i="3"/>
  <c r="AA4" i="3"/>
  <c r="AD3" i="3"/>
  <c r="AC3" i="3"/>
  <c r="AB3" i="3"/>
  <c r="AA3" i="3"/>
  <c r="Y20" i="3"/>
  <c r="X20" i="3"/>
  <c r="W20" i="3"/>
  <c r="V20" i="3"/>
  <c r="Y19" i="3"/>
  <c r="X19" i="3"/>
  <c r="W19" i="3"/>
  <c r="V19" i="3"/>
  <c r="Y18" i="3"/>
  <c r="X18" i="3"/>
  <c r="W18" i="3"/>
  <c r="V18" i="3"/>
  <c r="Y17" i="3"/>
  <c r="X17" i="3"/>
  <c r="W17" i="3"/>
  <c r="V17" i="3"/>
  <c r="Y16" i="3"/>
  <c r="X16" i="3"/>
  <c r="W16" i="3"/>
  <c r="V16" i="3"/>
  <c r="Y15" i="3"/>
  <c r="X15" i="3"/>
  <c r="W15" i="3"/>
  <c r="V15" i="3"/>
  <c r="Y14" i="3"/>
  <c r="X14" i="3"/>
  <c r="W14" i="3"/>
  <c r="V14" i="3"/>
  <c r="Y13" i="3"/>
  <c r="X13" i="3"/>
  <c r="W13" i="3"/>
  <c r="V13" i="3"/>
  <c r="Y12" i="3"/>
  <c r="X12" i="3"/>
  <c r="W12" i="3"/>
  <c r="V12" i="3"/>
  <c r="Y11" i="3"/>
  <c r="X11" i="3"/>
  <c r="W11" i="3"/>
  <c r="V11" i="3"/>
  <c r="Y10" i="3"/>
  <c r="X10" i="3"/>
  <c r="W10" i="3"/>
  <c r="V10" i="3"/>
  <c r="Y9" i="3"/>
  <c r="X9" i="3"/>
  <c r="W9" i="3"/>
  <c r="V9" i="3"/>
  <c r="Y8" i="3"/>
  <c r="X8" i="3"/>
  <c r="W8" i="3"/>
  <c r="V8" i="3"/>
  <c r="Y7" i="3"/>
  <c r="X7" i="3"/>
  <c r="W7" i="3"/>
  <c r="V7" i="3"/>
  <c r="Y6" i="3"/>
  <c r="X6" i="3"/>
  <c r="W6" i="3"/>
  <c r="V6" i="3"/>
  <c r="Y5" i="3"/>
  <c r="X5" i="3"/>
  <c r="W5" i="3"/>
  <c r="V5" i="3"/>
  <c r="Y4" i="3"/>
  <c r="X4" i="3"/>
  <c r="W4" i="3"/>
  <c r="V4" i="3"/>
  <c r="V3" i="3"/>
  <c r="W3" i="3"/>
  <c r="T20" i="3"/>
  <c r="S20" i="3"/>
  <c r="R20" i="3"/>
  <c r="Q20" i="3"/>
  <c r="T19" i="3"/>
  <c r="S19" i="3"/>
  <c r="R19" i="3"/>
  <c r="Q19" i="3"/>
  <c r="T18" i="3"/>
  <c r="S18" i="3"/>
  <c r="R18" i="3"/>
  <c r="Q18" i="3"/>
  <c r="T17" i="3"/>
  <c r="S17" i="3"/>
  <c r="R17" i="3"/>
  <c r="Q17" i="3"/>
  <c r="T16" i="3"/>
  <c r="S16" i="3"/>
  <c r="R16" i="3"/>
  <c r="Q16" i="3"/>
  <c r="T15" i="3"/>
  <c r="S15" i="3"/>
  <c r="R15" i="3"/>
  <c r="Q15" i="3"/>
  <c r="T14" i="3"/>
  <c r="S14" i="3"/>
  <c r="R14" i="3"/>
  <c r="Q14" i="3"/>
  <c r="T13" i="3"/>
  <c r="S13" i="3"/>
  <c r="R13" i="3"/>
  <c r="Q13" i="3"/>
  <c r="T12" i="3"/>
  <c r="S12" i="3"/>
  <c r="R12" i="3"/>
  <c r="Q12" i="3"/>
  <c r="T11" i="3"/>
  <c r="S11" i="3"/>
  <c r="R11" i="3"/>
  <c r="Q11" i="3"/>
  <c r="T10" i="3"/>
  <c r="S10" i="3"/>
  <c r="R10" i="3"/>
  <c r="Q10" i="3"/>
  <c r="T9" i="3"/>
  <c r="S9" i="3"/>
  <c r="R9" i="3"/>
  <c r="Q9" i="3"/>
  <c r="T8" i="3"/>
  <c r="S8" i="3"/>
  <c r="R8" i="3"/>
  <c r="Q8" i="3"/>
  <c r="T7" i="3"/>
  <c r="S7" i="3"/>
  <c r="R7" i="3"/>
  <c r="Q7" i="3"/>
  <c r="T6" i="3"/>
  <c r="S6" i="3"/>
  <c r="R6" i="3"/>
  <c r="Q6" i="3"/>
  <c r="T5" i="3"/>
  <c r="S5" i="3"/>
  <c r="R5" i="3"/>
  <c r="Q5" i="3"/>
  <c r="T4" i="3"/>
  <c r="S4" i="3"/>
  <c r="R4" i="3"/>
  <c r="Q4" i="3"/>
  <c r="R3" i="3"/>
  <c r="S3" i="3"/>
  <c r="T3" i="3"/>
  <c r="Q3" i="3"/>
  <c r="O20" i="3"/>
  <c r="N20" i="3"/>
  <c r="O19" i="3"/>
  <c r="N19" i="3"/>
  <c r="O18" i="3"/>
  <c r="N18" i="3"/>
  <c r="O17" i="3"/>
  <c r="N17" i="3"/>
  <c r="O16" i="3"/>
  <c r="N16" i="3"/>
  <c r="O15" i="3"/>
  <c r="N15" i="3"/>
  <c r="O14" i="3"/>
  <c r="N14" i="3"/>
  <c r="O13" i="3"/>
  <c r="N13" i="3"/>
  <c r="O12" i="3"/>
  <c r="N12" i="3"/>
  <c r="O11" i="3"/>
  <c r="N11" i="3"/>
  <c r="O10" i="3"/>
  <c r="N10" i="3"/>
  <c r="O9" i="3"/>
  <c r="N9" i="3"/>
  <c r="O8" i="3"/>
  <c r="N8" i="3"/>
  <c r="O7" i="3"/>
  <c r="N7" i="3"/>
  <c r="O6" i="3"/>
  <c r="N6" i="3"/>
  <c r="O5" i="3"/>
  <c r="N5" i="3"/>
  <c r="O4" i="3"/>
  <c r="N4" i="3"/>
  <c r="N3" i="3"/>
  <c r="O3" i="3"/>
  <c r="CD23" i="1"/>
  <c r="AQ3" i="3"/>
  <c r="AP3" i="3"/>
  <c r="BY4" i="1"/>
  <c r="BZ4" i="1" s="1"/>
  <c r="CB23" i="1"/>
  <c r="CE23" i="1"/>
  <c r="CA23" i="1"/>
  <c r="CF18" i="1"/>
  <c r="CG18" i="1" s="1"/>
  <c r="CF19" i="1"/>
  <c r="CG19" i="1" s="1"/>
  <c r="CF20" i="1"/>
  <c r="CG20" i="1" s="1"/>
  <c r="CF21" i="1"/>
  <c r="CG21" i="1" s="1"/>
  <c r="CF22" i="1"/>
  <c r="CG22" i="1"/>
  <c r="CF6" i="1"/>
  <c r="CG6" i="1" s="1"/>
  <c r="CF7" i="1"/>
  <c r="CG7" i="1" s="1"/>
  <c r="CF8" i="1"/>
  <c r="CG8" i="1" s="1"/>
  <c r="CF9" i="1"/>
  <c r="CG9" i="1" s="1"/>
  <c r="CF10" i="1"/>
  <c r="CG10" i="1" s="1"/>
  <c r="CF11" i="1"/>
  <c r="CG11" i="1" s="1"/>
  <c r="CF12" i="1"/>
  <c r="CG12" i="1" s="1"/>
  <c r="CF13" i="1"/>
  <c r="CG13" i="1" s="1"/>
  <c r="CF15" i="1"/>
  <c r="CG15" i="1" s="1"/>
  <c r="CF16" i="1"/>
  <c r="CG16" i="1" s="1"/>
  <c r="CF5" i="1"/>
  <c r="CG5" i="1" s="1"/>
  <c r="AL3" i="3"/>
  <c r="AK3" i="3"/>
  <c r="AF3" i="3"/>
  <c r="BX23" i="1"/>
  <c r="BW23" i="1"/>
  <c r="BY22" i="1"/>
  <c r="BZ22" i="1" s="1"/>
  <c r="BY21" i="1"/>
  <c r="BZ21" i="1" s="1"/>
  <c r="BY20" i="1"/>
  <c r="BZ20" i="1" s="1"/>
  <c r="BY19" i="1"/>
  <c r="BZ19" i="1" s="1"/>
  <c r="BY18" i="1"/>
  <c r="BZ18" i="1" s="1"/>
  <c r="BY17" i="1"/>
  <c r="BZ17" i="1" s="1"/>
  <c r="BY16" i="1"/>
  <c r="BZ16" i="1"/>
  <c r="BY15" i="1"/>
  <c r="BZ15" i="1" s="1"/>
  <c r="BY13" i="1"/>
  <c r="BZ13" i="1" s="1"/>
  <c r="BY12" i="1"/>
  <c r="BZ12" i="1" s="1"/>
  <c r="BY11" i="1"/>
  <c r="BY10" i="1"/>
  <c r="BZ10" i="1" s="1"/>
  <c r="BY9" i="1"/>
  <c r="BZ9" i="1" s="1"/>
  <c r="BY8" i="1"/>
  <c r="BZ8" i="1" s="1"/>
  <c r="BY7" i="1"/>
  <c r="BZ7" i="1" s="1"/>
  <c r="BY6" i="1"/>
  <c r="BZ6" i="1" s="1"/>
  <c r="BY5" i="1"/>
  <c r="BZ5" i="1" s="1"/>
  <c r="BV23" i="1"/>
  <c r="BU23" i="1"/>
  <c r="BS4" i="1"/>
  <c r="BT4" i="1" s="1"/>
  <c r="BR23" i="1"/>
  <c r="BQ23" i="1"/>
  <c r="BP23" i="1"/>
  <c r="BO23" i="1"/>
  <c r="BS22" i="1"/>
  <c r="BT22" i="1" s="1"/>
  <c r="BS21" i="1"/>
  <c r="BT21" i="1" s="1"/>
  <c r="BS20" i="1"/>
  <c r="BT20" i="1" s="1"/>
  <c r="BS19" i="1"/>
  <c r="BT19" i="1" s="1"/>
  <c r="BS18" i="1"/>
  <c r="BT18" i="1" s="1"/>
  <c r="BS17" i="1"/>
  <c r="BT17" i="1" s="1"/>
  <c r="BS16" i="1"/>
  <c r="BT16" i="1" s="1"/>
  <c r="BS15" i="1"/>
  <c r="BT15" i="1" s="1"/>
  <c r="BS13" i="1"/>
  <c r="BT13" i="1" s="1"/>
  <c r="BS12" i="1"/>
  <c r="BT12" i="1" s="1"/>
  <c r="BS11" i="1"/>
  <c r="BT11" i="1" s="1"/>
  <c r="BS10" i="1"/>
  <c r="BT10" i="1" s="1"/>
  <c r="BS9" i="1"/>
  <c r="BT9" i="1" s="1"/>
  <c r="BS8" i="1"/>
  <c r="BT8" i="1" s="1"/>
  <c r="BS7" i="1"/>
  <c r="BT7" i="1" s="1"/>
  <c r="BS6" i="1"/>
  <c r="BT6" i="1" s="1"/>
  <c r="BS5" i="1"/>
  <c r="BT5" i="1" s="1"/>
  <c r="M3" i="3"/>
  <c r="L3" i="3"/>
  <c r="M20" i="3"/>
  <c r="L20" i="3"/>
  <c r="K20" i="3"/>
  <c r="M19" i="3"/>
  <c r="L19" i="3"/>
  <c r="K19" i="3"/>
  <c r="M18" i="3"/>
  <c r="L18" i="3"/>
  <c r="K18" i="3"/>
  <c r="M17" i="3"/>
  <c r="L17" i="3"/>
  <c r="K17" i="3"/>
  <c r="M16" i="3"/>
  <c r="L16" i="3"/>
  <c r="K16" i="3"/>
  <c r="M15" i="3"/>
  <c r="L15" i="3"/>
  <c r="K15" i="3"/>
  <c r="M14" i="3"/>
  <c r="L14" i="3"/>
  <c r="K14" i="3"/>
  <c r="M13" i="3"/>
  <c r="L13" i="3"/>
  <c r="K13" i="3"/>
  <c r="M12" i="3"/>
  <c r="L12" i="3"/>
  <c r="K12" i="3"/>
  <c r="M11" i="3"/>
  <c r="L11" i="3"/>
  <c r="K11" i="3"/>
  <c r="M10" i="3"/>
  <c r="L10" i="3"/>
  <c r="K10" i="3"/>
  <c r="M9" i="3"/>
  <c r="L9" i="3"/>
  <c r="K9" i="3"/>
  <c r="M8" i="3"/>
  <c r="L8" i="3"/>
  <c r="K8" i="3"/>
  <c r="M7" i="3"/>
  <c r="L7" i="3"/>
  <c r="K7" i="3"/>
  <c r="M6" i="3"/>
  <c r="L6" i="3"/>
  <c r="K6" i="3"/>
  <c r="M5" i="3"/>
  <c r="L5" i="3"/>
  <c r="K5" i="3"/>
  <c r="M4" i="3"/>
  <c r="L4" i="3"/>
  <c r="K4" i="3"/>
  <c r="K3" i="3"/>
  <c r="D4" i="2"/>
  <c r="C4" i="2"/>
  <c r="D22" i="2"/>
  <c r="C22" i="2"/>
  <c r="B22" i="2"/>
  <c r="D21" i="2"/>
  <c r="C21" i="2"/>
  <c r="B21" i="2"/>
  <c r="D20" i="2"/>
  <c r="C20" i="2"/>
  <c r="B20" i="2"/>
  <c r="D19" i="2"/>
  <c r="C19" i="2"/>
  <c r="B19" i="2"/>
  <c r="D18" i="2"/>
  <c r="C18" i="2"/>
  <c r="B18" i="2"/>
  <c r="D17" i="2"/>
  <c r="C17" i="2"/>
  <c r="B17" i="2"/>
  <c r="D16" i="2"/>
  <c r="C16" i="2"/>
  <c r="B16" i="2"/>
  <c r="D15" i="2"/>
  <c r="C15" i="2"/>
  <c r="B15" i="2"/>
  <c r="D14" i="2"/>
  <c r="C14" i="2"/>
  <c r="B14" i="2"/>
  <c r="D13" i="2"/>
  <c r="C13" i="2"/>
  <c r="B13" i="2"/>
  <c r="D12" i="2"/>
  <c r="C12" i="2"/>
  <c r="B12" i="2"/>
  <c r="D11" i="2"/>
  <c r="E11" i="2" s="1"/>
  <c r="C11" i="2"/>
  <c r="B11" i="2"/>
  <c r="D10" i="2"/>
  <c r="C10" i="2"/>
  <c r="B10" i="2"/>
  <c r="D9" i="2"/>
  <c r="C9" i="2"/>
  <c r="B9" i="2"/>
  <c r="D8" i="2"/>
  <c r="C8" i="2"/>
  <c r="B8" i="2"/>
  <c r="D7" i="2"/>
  <c r="C7" i="2"/>
  <c r="B7" i="2"/>
  <c r="D6" i="2"/>
  <c r="C6" i="2"/>
  <c r="B6" i="2"/>
  <c r="D5" i="2"/>
  <c r="C5" i="2"/>
  <c r="B5" i="2"/>
  <c r="B4" i="2"/>
  <c r="Z22" i="2"/>
  <c r="Z21" i="2"/>
  <c r="Z20" i="2"/>
  <c r="Z19" i="2"/>
  <c r="Z18" i="2"/>
  <c r="Z17" i="2"/>
  <c r="Z16" i="2"/>
  <c r="Z15" i="2"/>
  <c r="Z14" i="2"/>
  <c r="Z13" i="2"/>
  <c r="Z12" i="2"/>
  <c r="Z11" i="2"/>
  <c r="Z10" i="2"/>
  <c r="Z9" i="2"/>
  <c r="Z8" i="2"/>
  <c r="Z7" i="2"/>
  <c r="Z6" i="2"/>
  <c r="Z5" i="2"/>
  <c r="AB22" i="2"/>
  <c r="AA22" i="2"/>
  <c r="AB21" i="2"/>
  <c r="AA21" i="2"/>
  <c r="AB20" i="2"/>
  <c r="AA20" i="2"/>
  <c r="AB19" i="2"/>
  <c r="AA19" i="2"/>
  <c r="AB18" i="2"/>
  <c r="AA18" i="2"/>
  <c r="AB17" i="2"/>
  <c r="AA17" i="2"/>
  <c r="AB16" i="2"/>
  <c r="AA16" i="2"/>
  <c r="AB15" i="2"/>
  <c r="AA15" i="2"/>
  <c r="AB14" i="2"/>
  <c r="AA14" i="2"/>
  <c r="AB13" i="2"/>
  <c r="AA13" i="2"/>
  <c r="AB12" i="2"/>
  <c r="AA12" i="2"/>
  <c r="AB11" i="2"/>
  <c r="AA11" i="2"/>
  <c r="AB10" i="2"/>
  <c r="AC10" i="2" s="1"/>
  <c r="AA10" i="2"/>
  <c r="AB9" i="2"/>
  <c r="AA9" i="2"/>
  <c r="AB8" i="2"/>
  <c r="AA8" i="2"/>
  <c r="AB7" i="2"/>
  <c r="AA7" i="2"/>
  <c r="AB6" i="2"/>
  <c r="AA6" i="2"/>
  <c r="AB5" i="2"/>
  <c r="AA5" i="2"/>
  <c r="AB4" i="2"/>
  <c r="AA4" i="2"/>
  <c r="Z4" i="2"/>
  <c r="AC17" i="2"/>
  <c r="BL23" i="1"/>
  <c r="BK23" i="1"/>
  <c r="BJ23" i="1"/>
  <c r="BI23" i="1"/>
  <c r="BG23" i="1"/>
  <c r="BF23" i="1"/>
  <c r="BE23" i="1"/>
  <c r="BM22" i="1"/>
  <c r="BH22" i="1"/>
  <c r="BM21" i="1"/>
  <c r="BH21" i="1"/>
  <c r="BM20" i="1"/>
  <c r="BH20" i="1"/>
  <c r="BN20" i="1" s="1"/>
  <c r="BM19" i="1"/>
  <c r="BH19" i="1"/>
  <c r="BM18" i="1"/>
  <c r="BN18" i="1" s="1"/>
  <c r="BH18" i="1"/>
  <c r="BM17" i="1"/>
  <c r="BH17" i="1"/>
  <c r="BM16" i="1"/>
  <c r="BH16" i="1"/>
  <c r="BN16" i="1" s="1"/>
  <c r="BM15" i="1"/>
  <c r="BH15" i="1"/>
  <c r="BM13" i="1"/>
  <c r="BH13" i="1"/>
  <c r="BM12" i="1"/>
  <c r="BH12" i="1"/>
  <c r="BM11" i="1"/>
  <c r="BH11" i="1"/>
  <c r="BM10" i="1"/>
  <c r="BN10" i="1" s="1"/>
  <c r="BH10" i="1"/>
  <c r="BM9" i="1"/>
  <c r="BH9" i="1"/>
  <c r="BM8" i="1"/>
  <c r="BH8" i="1"/>
  <c r="BM7" i="1"/>
  <c r="BH7" i="1"/>
  <c r="BM6" i="1"/>
  <c r="BH6" i="1"/>
  <c r="BM5" i="1"/>
  <c r="BH5" i="1"/>
  <c r="BM4" i="1"/>
  <c r="BH4" i="1"/>
  <c r="Y3" i="3"/>
  <c r="X3" i="3"/>
  <c r="X9" i="2"/>
  <c r="W9" i="2"/>
  <c r="X8" i="2"/>
  <c r="W8" i="2"/>
  <c r="X7" i="2"/>
  <c r="W7" i="2"/>
  <c r="X6" i="2"/>
  <c r="W6" i="2"/>
  <c r="X5" i="2"/>
  <c r="W5" i="2"/>
  <c r="X22" i="2"/>
  <c r="W22" i="2"/>
  <c r="X21" i="2"/>
  <c r="W21" i="2"/>
  <c r="X20" i="2"/>
  <c r="W20" i="2"/>
  <c r="X19" i="2"/>
  <c r="W19" i="2"/>
  <c r="X18" i="2"/>
  <c r="W18" i="2"/>
  <c r="Y18" i="2" s="1"/>
  <c r="X17" i="2"/>
  <c r="W17" i="2"/>
  <c r="W16" i="2"/>
  <c r="Y16" i="2" s="1"/>
  <c r="W15" i="2"/>
  <c r="Y15" i="2" s="1"/>
  <c r="W14" i="2"/>
  <c r="Y14" i="2" s="1"/>
  <c r="W13" i="2"/>
  <c r="Y13" i="2" s="1"/>
  <c r="W12" i="2"/>
  <c r="Y12" i="2" s="1"/>
  <c r="W11" i="2"/>
  <c r="Y11" i="2" s="1"/>
  <c r="W10" i="2"/>
  <c r="Y10" i="2" s="1"/>
  <c r="W4" i="2"/>
  <c r="Y4" i="2" s="1"/>
  <c r="V23" i="2"/>
  <c r="AZ23" i="1"/>
  <c r="AY23" i="1"/>
  <c r="BB23" i="1"/>
  <c r="BA23" i="1"/>
  <c r="AW23" i="1"/>
  <c r="AV23" i="1"/>
  <c r="AU23" i="1"/>
  <c r="BC22" i="1"/>
  <c r="AX22" i="1"/>
  <c r="BC21" i="1"/>
  <c r="AX21" i="1"/>
  <c r="BC20" i="1"/>
  <c r="AX20" i="1"/>
  <c r="BC19" i="1"/>
  <c r="AX19" i="1"/>
  <c r="BC18" i="1"/>
  <c r="AX18" i="1"/>
  <c r="BC17" i="1"/>
  <c r="AX17" i="1"/>
  <c r="BC16" i="1"/>
  <c r="AX16" i="1"/>
  <c r="BC15" i="1"/>
  <c r="AX15" i="1"/>
  <c r="BC13" i="1"/>
  <c r="AX13" i="1"/>
  <c r="BC12" i="1"/>
  <c r="AX12" i="1"/>
  <c r="BC11" i="1"/>
  <c r="AX11" i="1"/>
  <c r="BC10" i="1"/>
  <c r="AX10" i="1"/>
  <c r="BC9" i="1"/>
  <c r="AX9" i="1"/>
  <c r="BC8" i="1"/>
  <c r="BD8" i="1" s="1"/>
  <c r="AX8" i="1"/>
  <c r="BC7" i="1"/>
  <c r="AX7" i="1"/>
  <c r="BC6" i="1"/>
  <c r="AX6" i="1"/>
  <c r="BC5" i="1"/>
  <c r="AX5" i="1"/>
  <c r="BC4" i="1"/>
  <c r="AX4" i="1"/>
  <c r="E22" i="1"/>
  <c r="I22" i="1" s="1"/>
  <c r="E21" i="1"/>
  <c r="E20" i="1"/>
  <c r="E19" i="1"/>
  <c r="E18" i="1"/>
  <c r="E17" i="1"/>
  <c r="I17" i="1" s="1"/>
  <c r="E16" i="1"/>
  <c r="E15" i="1"/>
  <c r="E13" i="1"/>
  <c r="E12" i="1"/>
  <c r="E11" i="1"/>
  <c r="E10" i="1"/>
  <c r="E9" i="1"/>
  <c r="E8" i="1"/>
  <c r="I8" i="1" s="1"/>
  <c r="E7" i="1"/>
  <c r="E6" i="1"/>
  <c r="I6" i="1" s="1"/>
  <c r="E5" i="1"/>
  <c r="E4" i="1"/>
  <c r="H22" i="1"/>
  <c r="H21" i="1"/>
  <c r="H20" i="1"/>
  <c r="H19" i="1"/>
  <c r="I19" i="1" s="1"/>
  <c r="H18" i="1"/>
  <c r="H17" i="1"/>
  <c r="H16" i="1"/>
  <c r="H15" i="1"/>
  <c r="H13" i="1"/>
  <c r="H12" i="1"/>
  <c r="H11" i="1"/>
  <c r="H10" i="1"/>
  <c r="H9" i="1"/>
  <c r="H8" i="1"/>
  <c r="H7" i="1"/>
  <c r="H6" i="1"/>
  <c r="H5" i="1"/>
  <c r="H4" i="1"/>
  <c r="D23" i="1"/>
  <c r="T23" i="2"/>
  <c r="S23" i="2"/>
  <c r="R23" i="2"/>
  <c r="U23" i="1"/>
  <c r="V23" i="1"/>
  <c r="AR23" i="1"/>
  <c r="AQ23" i="1"/>
  <c r="AP23" i="1"/>
  <c r="AO23" i="1"/>
  <c r="AM23" i="1"/>
  <c r="AL23" i="1"/>
  <c r="AK23" i="1"/>
  <c r="AH23" i="1"/>
  <c r="AG23" i="1"/>
  <c r="AF23" i="1"/>
  <c r="AE23" i="1"/>
  <c r="AD23" i="1"/>
  <c r="AB23" i="1"/>
  <c r="AA23" i="1"/>
  <c r="Z23" i="1"/>
  <c r="S23" i="1"/>
  <c r="R23" i="1"/>
  <c r="O23" i="1"/>
  <c r="N23" i="1"/>
  <c r="L23" i="1"/>
  <c r="K23" i="1"/>
  <c r="L22" i="2"/>
  <c r="L21" i="2"/>
  <c r="Q21" i="2"/>
  <c r="I22" i="2"/>
  <c r="Q22" i="2"/>
  <c r="U21" i="2"/>
  <c r="Y23" i="1"/>
  <c r="I21" i="2"/>
  <c r="J23" i="1"/>
  <c r="AI22" i="1"/>
  <c r="AC22" i="1"/>
  <c r="W22" i="1"/>
  <c r="T22" i="1"/>
  <c r="X22" i="1" s="1"/>
  <c r="P22" i="1"/>
  <c r="M22" i="1"/>
  <c r="AN22" i="1"/>
  <c r="U22" i="2"/>
  <c r="AS22" i="1"/>
  <c r="G20" i="3"/>
  <c r="J20" i="3"/>
  <c r="L20" i="2"/>
  <c r="I20" i="2"/>
  <c r="AI21" i="1"/>
  <c r="M20" i="1"/>
  <c r="D19" i="3"/>
  <c r="D20" i="3"/>
  <c r="AN21" i="1"/>
  <c r="AC21" i="1"/>
  <c r="W21" i="1"/>
  <c r="T21" i="1"/>
  <c r="X21" i="1" s="1"/>
  <c r="P21" i="1"/>
  <c r="AC20" i="1"/>
  <c r="AN19" i="1"/>
  <c r="AN18" i="1"/>
  <c r="AN17" i="1"/>
  <c r="AC16" i="1"/>
  <c r="AC15" i="1"/>
  <c r="AC13" i="1"/>
  <c r="AN11" i="1"/>
  <c r="M11" i="1"/>
  <c r="AN9" i="1"/>
  <c r="AN8" i="1"/>
  <c r="AN7" i="1"/>
  <c r="AN6" i="1"/>
  <c r="M6" i="1"/>
  <c r="AN5" i="1"/>
  <c r="AN4" i="1"/>
  <c r="P4" i="1"/>
  <c r="U7" i="3"/>
  <c r="H23" i="2"/>
  <c r="N23" i="2"/>
  <c r="W4" i="1"/>
  <c r="M23" i="2"/>
  <c r="AS5" i="1"/>
  <c r="AS6" i="1"/>
  <c r="AS7" i="1"/>
  <c r="AS8" i="1"/>
  <c r="AS9" i="1"/>
  <c r="AS10" i="1"/>
  <c r="AS11" i="1"/>
  <c r="AS12" i="1"/>
  <c r="AS13" i="1"/>
  <c r="AS15" i="1"/>
  <c r="AS16" i="1"/>
  <c r="AS17" i="1"/>
  <c r="AS18" i="1"/>
  <c r="AS19" i="1"/>
  <c r="AS20" i="1"/>
  <c r="AS21" i="1"/>
  <c r="AC7" i="1"/>
  <c r="AN10" i="1"/>
  <c r="AC11" i="1"/>
  <c r="AN12" i="1"/>
  <c r="AN13" i="1"/>
  <c r="AN15" i="1"/>
  <c r="AC17" i="1"/>
  <c r="M18" i="1"/>
  <c r="I19" i="2"/>
  <c r="I17" i="2"/>
  <c r="I15" i="2"/>
  <c r="I13" i="2"/>
  <c r="I11" i="2"/>
  <c r="I9" i="2"/>
  <c r="I7" i="2"/>
  <c r="I5" i="2"/>
  <c r="G19" i="3"/>
  <c r="G17" i="3"/>
  <c r="G15" i="3"/>
  <c r="G13" i="3"/>
  <c r="G11" i="3"/>
  <c r="G9" i="3"/>
  <c r="G7" i="3"/>
  <c r="G5" i="3"/>
  <c r="D18" i="3"/>
  <c r="D14" i="3"/>
  <c r="D10" i="3"/>
  <c r="D6" i="3"/>
  <c r="M7" i="1"/>
  <c r="M10" i="1"/>
  <c r="M15" i="1"/>
  <c r="D17" i="3"/>
  <c r="D15" i="3"/>
  <c r="D13" i="3"/>
  <c r="D11" i="3"/>
  <c r="D9" i="3"/>
  <c r="D7" i="3"/>
  <c r="D5" i="3"/>
  <c r="I18" i="2"/>
  <c r="I14" i="2"/>
  <c r="I10" i="2"/>
  <c r="I6" i="2"/>
  <c r="G23" i="2"/>
  <c r="P23" i="2"/>
  <c r="U19" i="2"/>
  <c r="U17" i="2"/>
  <c r="U15" i="2"/>
  <c r="U13" i="2"/>
  <c r="U11" i="2"/>
  <c r="U9" i="2"/>
  <c r="U7" i="2"/>
  <c r="U5" i="2"/>
  <c r="D16" i="3"/>
  <c r="D12" i="3"/>
  <c r="D8" i="3"/>
  <c r="D4" i="3"/>
  <c r="G3" i="3"/>
  <c r="AI4" i="1"/>
  <c r="AI19" i="1"/>
  <c r="AI17" i="1"/>
  <c r="AI15" i="1"/>
  <c r="AI13" i="1"/>
  <c r="AI11" i="1"/>
  <c r="AI9" i="1"/>
  <c r="AI7" i="1"/>
  <c r="AI5" i="1"/>
  <c r="U20" i="2"/>
  <c r="U18" i="2"/>
  <c r="U16" i="2"/>
  <c r="U14" i="2"/>
  <c r="U12" i="2"/>
  <c r="U10" i="2"/>
  <c r="U8" i="2"/>
  <c r="U6" i="2"/>
  <c r="AS4" i="1"/>
  <c r="AC4" i="1"/>
  <c r="AC5" i="1"/>
  <c r="AC6" i="1"/>
  <c r="AC8" i="1"/>
  <c r="AC9" i="1"/>
  <c r="AC10" i="1"/>
  <c r="AC12" i="1"/>
  <c r="AN16" i="1"/>
  <c r="AT16" i="1" s="1"/>
  <c r="AC18" i="1"/>
  <c r="M19" i="1"/>
  <c r="AC19" i="1"/>
  <c r="AN20" i="1"/>
  <c r="P20" i="1"/>
  <c r="P18" i="1"/>
  <c r="P16" i="1"/>
  <c r="P12" i="1"/>
  <c r="P10" i="1"/>
  <c r="P8" i="1"/>
  <c r="P6" i="1"/>
  <c r="AI20" i="1"/>
  <c r="AI18" i="1"/>
  <c r="AI16" i="1"/>
  <c r="AI12" i="1"/>
  <c r="AI10" i="1"/>
  <c r="AI8" i="1"/>
  <c r="AI6" i="1"/>
  <c r="M5" i="1"/>
  <c r="Q19" i="2"/>
  <c r="Q17" i="2"/>
  <c r="Q15" i="2"/>
  <c r="Q13" i="2"/>
  <c r="Q11" i="2"/>
  <c r="Q9" i="2"/>
  <c r="Q7" i="2"/>
  <c r="Q5" i="2"/>
  <c r="D3" i="3"/>
  <c r="M16" i="1"/>
  <c r="Q16" i="1" s="1"/>
  <c r="I16" i="2"/>
  <c r="M12" i="1"/>
  <c r="I12" i="2"/>
  <c r="M8" i="1"/>
  <c r="I8" i="2"/>
  <c r="M17" i="1"/>
  <c r="M13" i="1"/>
  <c r="M9" i="1"/>
  <c r="M21" i="1"/>
  <c r="P19" i="1"/>
  <c r="G18" i="3"/>
  <c r="P17" i="1"/>
  <c r="G16" i="3"/>
  <c r="P15" i="1"/>
  <c r="G14" i="3"/>
  <c r="P13" i="1"/>
  <c r="G12" i="3"/>
  <c r="P11" i="1"/>
  <c r="G10" i="3"/>
  <c r="P9" i="1"/>
  <c r="G8" i="3"/>
  <c r="P7" i="1"/>
  <c r="G6" i="3"/>
  <c r="P5" i="1"/>
  <c r="W20" i="1"/>
  <c r="J19" i="3"/>
  <c r="W18" i="1"/>
  <c r="J17" i="3"/>
  <c r="W16" i="1"/>
  <c r="J15" i="3"/>
  <c r="J13" i="3"/>
  <c r="W12" i="1"/>
  <c r="J11" i="3"/>
  <c r="W10" i="1"/>
  <c r="J9" i="3"/>
  <c r="W8" i="1"/>
  <c r="J7" i="3"/>
  <c r="W6" i="1"/>
  <c r="J5" i="3"/>
  <c r="W19" i="1"/>
  <c r="J18" i="3"/>
  <c r="W17" i="1"/>
  <c r="J16" i="3"/>
  <c r="W15" i="1"/>
  <c r="J14" i="3"/>
  <c r="W13" i="1"/>
  <c r="J12" i="3"/>
  <c r="W11" i="1"/>
  <c r="J10" i="3"/>
  <c r="J8" i="3"/>
  <c r="J6" i="3"/>
  <c r="J4" i="3"/>
  <c r="Q20" i="2"/>
  <c r="Q18" i="2"/>
  <c r="Q16" i="2"/>
  <c r="Q14" i="2"/>
  <c r="Q12" i="2"/>
  <c r="Q10" i="2"/>
  <c r="Q8" i="2"/>
  <c r="Q6" i="2"/>
  <c r="U4" i="2"/>
  <c r="W9" i="1"/>
  <c r="W7" i="1"/>
  <c r="W5" i="1"/>
  <c r="F23" i="1"/>
  <c r="G23" i="1"/>
  <c r="M4" i="1"/>
  <c r="Q4" i="1" s="1"/>
  <c r="U23" i="2"/>
  <c r="F23" i="2"/>
  <c r="I23" i="2"/>
  <c r="J23" i="2"/>
  <c r="Q4" i="2"/>
  <c r="G4" i="3"/>
  <c r="I4" i="2"/>
  <c r="J3" i="3"/>
  <c r="B23" i="1"/>
  <c r="O23" i="2"/>
  <c r="Q23" i="2"/>
  <c r="T20" i="1"/>
  <c r="X20" i="1" s="1"/>
  <c r="E5" i="2"/>
  <c r="T4" i="1"/>
  <c r="X4" i="1" s="1"/>
  <c r="L8" i="2"/>
  <c r="T8" i="1"/>
  <c r="X8" i="1" s="1"/>
  <c r="L12" i="2"/>
  <c r="T12" i="1"/>
  <c r="X12" i="1" s="1"/>
  <c r="L16" i="2"/>
  <c r="T16" i="1"/>
  <c r="X16" i="1" s="1"/>
  <c r="C23" i="1"/>
  <c r="E16" i="2"/>
  <c r="L5" i="2"/>
  <c r="T5" i="1"/>
  <c r="X5" i="1" s="1"/>
  <c r="L7" i="2"/>
  <c r="T7" i="1"/>
  <c r="X7" i="1" s="1"/>
  <c r="L9" i="2"/>
  <c r="T9" i="1"/>
  <c r="X9" i="1" s="1"/>
  <c r="L11" i="2"/>
  <c r="T11" i="1"/>
  <c r="X11" i="1" s="1"/>
  <c r="L13" i="2"/>
  <c r="T13" i="1"/>
  <c r="X13" i="1" s="1"/>
  <c r="L15" i="2"/>
  <c r="T15" i="1"/>
  <c r="X15" i="1" s="1"/>
  <c r="L17" i="2"/>
  <c r="T17" i="1"/>
  <c r="X17" i="1" s="1"/>
  <c r="T19" i="1"/>
  <c r="X19" i="1" s="1"/>
  <c r="L19" i="2"/>
  <c r="E21" i="2"/>
  <c r="L6" i="2"/>
  <c r="T6" i="1"/>
  <c r="X6" i="1" s="1"/>
  <c r="L10" i="2"/>
  <c r="T10" i="1"/>
  <c r="X10" i="1" s="1"/>
  <c r="L14" i="2"/>
  <c r="L18" i="2"/>
  <c r="T18" i="1"/>
  <c r="X18" i="1" s="1"/>
  <c r="K23" i="2"/>
  <c r="L23" i="2"/>
  <c r="L4" i="2"/>
  <c r="Z14" i="3" l="1"/>
  <c r="AE4" i="3"/>
  <c r="Z10" i="3"/>
  <c r="Z6" i="3"/>
  <c r="AU4" i="3"/>
  <c r="U10" i="3"/>
  <c r="G22" i="3"/>
  <c r="D22" i="3"/>
  <c r="BG22" i="3"/>
  <c r="U16" i="3"/>
  <c r="J22" i="3"/>
  <c r="AE16" i="3"/>
  <c r="AJ6" i="3"/>
  <c r="AJ10" i="3"/>
  <c r="AU12" i="3"/>
  <c r="P7" i="3"/>
  <c r="BD12" i="1"/>
  <c r="AJ8" i="3"/>
  <c r="Y21" i="2"/>
  <c r="AU8" i="3"/>
  <c r="AJ20" i="1"/>
  <c r="Q6" i="1"/>
  <c r="AT10" i="1"/>
  <c r="AT7" i="1"/>
  <c r="E14" i="2"/>
  <c r="U3" i="3"/>
  <c r="U11" i="3"/>
  <c r="U15" i="3"/>
  <c r="AO4" i="3"/>
  <c r="AO8" i="3"/>
  <c r="AO12" i="3"/>
  <c r="AO16" i="3"/>
  <c r="AO20" i="3"/>
  <c r="I4" i="1"/>
  <c r="I20" i="1"/>
  <c r="AE8" i="3"/>
  <c r="AU20" i="3"/>
  <c r="E22" i="2"/>
  <c r="P13" i="3"/>
  <c r="P10" i="3"/>
  <c r="Y5" i="2"/>
  <c r="AJ19" i="1"/>
  <c r="AJ15" i="1"/>
  <c r="I16" i="1"/>
  <c r="U6" i="3"/>
  <c r="U14" i="3"/>
  <c r="AU9" i="3"/>
  <c r="BD9" i="1"/>
  <c r="BD17" i="1"/>
  <c r="BN8" i="1"/>
  <c r="Z5" i="3"/>
  <c r="AC22" i="3"/>
  <c r="AU10" i="3"/>
  <c r="AU18" i="3"/>
  <c r="AU5" i="3"/>
  <c r="Q19" i="1"/>
  <c r="AJ14" i="3"/>
  <c r="AT12" i="1"/>
  <c r="I9" i="1"/>
  <c r="AE12" i="3"/>
  <c r="Q22" i="1"/>
  <c r="I7" i="1"/>
  <c r="BA21" i="3"/>
  <c r="Q13" i="1"/>
  <c r="AJ11" i="1"/>
  <c r="I12" i="1"/>
  <c r="BD6" i="1"/>
  <c r="Q11" i="1"/>
  <c r="E6" i="2"/>
  <c r="E12" i="2"/>
  <c r="E17" i="2"/>
  <c r="AT15" i="1"/>
  <c r="BA20" i="3"/>
  <c r="AJ10" i="1"/>
  <c r="BN7" i="1"/>
  <c r="BN15" i="1"/>
  <c r="AU3" i="3"/>
  <c r="BA9" i="3"/>
  <c r="E8" i="2"/>
  <c r="E19" i="2"/>
  <c r="P15" i="3"/>
  <c r="U4" i="3"/>
  <c r="U8" i="3"/>
  <c r="Q17" i="1"/>
  <c r="AO6" i="3"/>
  <c r="AO10" i="3"/>
  <c r="AO14" i="3"/>
  <c r="AO18" i="3"/>
  <c r="AJ4" i="3"/>
  <c r="AJ12" i="3"/>
  <c r="AJ16" i="3"/>
  <c r="AU7" i="3"/>
  <c r="AT5" i="1"/>
  <c r="I13" i="1"/>
  <c r="I10" i="1"/>
  <c r="BA10" i="3"/>
  <c r="Q21" i="1"/>
  <c r="AT8" i="1"/>
  <c r="BD21" i="1"/>
  <c r="Y9" i="2"/>
  <c r="Q22" i="3"/>
  <c r="AU19" i="3"/>
  <c r="Q18" i="1"/>
  <c r="AJ5" i="3"/>
  <c r="AJ9" i="3"/>
  <c r="AJ13" i="3"/>
  <c r="AJ17" i="3"/>
  <c r="AN22" i="3"/>
  <c r="AO7" i="3"/>
  <c r="AO11" i="3"/>
  <c r="AO15" i="3"/>
  <c r="AO19" i="3"/>
  <c r="AJ4" i="1"/>
  <c r="AT17" i="1"/>
  <c r="AJ21" i="1"/>
  <c r="BN19" i="1"/>
  <c r="P12" i="3"/>
  <c r="Z9" i="3"/>
  <c r="Z13" i="3"/>
  <c r="Z17" i="3"/>
  <c r="AE3" i="3"/>
  <c r="AE7" i="3"/>
  <c r="AE11" i="3"/>
  <c r="AE15" i="3"/>
  <c r="Q8" i="1"/>
  <c r="AJ8" i="1"/>
  <c r="BD15" i="1"/>
  <c r="BN4" i="1"/>
  <c r="BN12" i="1"/>
  <c r="AS22" i="3"/>
  <c r="AT13" i="1"/>
  <c r="AF22" i="3"/>
  <c r="X22" i="3"/>
  <c r="E23" i="1"/>
  <c r="Y19" i="2"/>
  <c r="BN9" i="1"/>
  <c r="BN17" i="1"/>
  <c r="AC18" i="2"/>
  <c r="P4" i="3"/>
  <c r="P20" i="3"/>
  <c r="Q15" i="1"/>
  <c r="AJ7" i="1"/>
  <c r="Y20" i="2"/>
  <c r="AC20" i="2"/>
  <c r="Q10" i="1"/>
  <c r="AT22" i="1"/>
  <c r="AC15" i="2"/>
  <c r="AC5" i="2"/>
  <c r="AD5" i="2" s="1"/>
  <c r="AC21" i="2"/>
  <c r="AD21" i="2" s="1"/>
  <c r="E9" i="2"/>
  <c r="P5" i="3"/>
  <c r="AI23" i="1"/>
  <c r="Q7" i="1"/>
  <c r="AX23" i="1"/>
  <c r="BD18" i="1"/>
  <c r="BN11" i="1"/>
  <c r="AC6" i="2"/>
  <c r="AT6" i="1"/>
  <c r="U12" i="3"/>
  <c r="BA12" i="3"/>
  <c r="BD11" i="1"/>
  <c r="AC8" i="2"/>
  <c r="E10" i="2"/>
  <c r="AD10" i="2" s="1"/>
  <c r="P6" i="3"/>
  <c r="BA17" i="3"/>
  <c r="AJ11" i="3"/>
  <c r="AQ22" i="3"/>
  <c r="AU14" i="3"/>
  <c r="BA16" i="3"/>
  <c r="BA11" i="3"/>
  <c r="AJ18" i="1"/>
  <c r="AJ22" i="1"/>
  <c r="I11" i="1"/>
  <c r="BD4" i="1"/>
  <c r="BD20" i="1"/>
  <c r="BN21" i="1"/>
  <c r="P17" i="3"/>
  <c r="U5" i="3"/>
  <c r="U9" i="3"/>
  <c r="U13" i="3"/>
  <c r="U17" i="3"/>
  <c r="Z11" i="3"/>
  <c r="AD22" i="3"/>
  <c r="AE17" i="3"/>
  <c r="AU15" i="3"/>
  <c r="AJ16" i="1"/>
  <c r="I15" i="1"/>
  <c r="P18" i="3"/>
  <c r="Z4" i="3"/>
  <c r="Z8" i="3"/>
  <c r="Z12" i="3"/>
  <c r="Z16" i="3"/>
  <c r="AE6" i="3"/>
  <c r="AE10" i="3"/>
  <c r="AE14" i="3"/>
  <c r="AT11" i="1"/>
  <c r="BD5" i="1"/>
  <c r="BD13" i="1"/>
  <c r="Y6" i="2"/>
  <c r="AH22" i="3"/>
  <c r="BA15" i="3"/>
  <c r="AU17" i="3"/>
  <c r="CT23" i="1"/>
  <c r="AC11" i="2"/>
  <c r="AU16" i="3"/>
  <c r="AG22" i="3"/>
  <c r="BD19" i="1"/>
  <c r="BN6" i="1"/>
  <c r="BN22" i="1"/>
  <c r="AC16" i="2"/>
  <c r="AD16" i="2" s="1"/>
  <c r="AC7" i="2"/>
  <c r="AU21" i="3"/>
  <c r="AU6" i="3"/>
  <c r="AT18" i="1"/>
  <c r="BC23" i="1"/>
  <c r="AC9" i="2"/>
  <c r="B23" i="2"/>
  <c r="C23" i="2"/>
  <c r="E20" i="2"/>
  <c r="P11" i="3"/>
  <c r="P16" i="3"/>
  <c r="AT19" i="1"/>
  <c r="Y22" i="3"/>
  <c r="L22" i="3"/>
  <c r="O22" i="3"/>
  <c r="AU11" i="3"/>
  <c r="BN13" i="1"/>
  <c r="AJ6" i="1"/>
  <c r="W23" i="2"/>
  <c r="Y8" i="2"/>
  <c r="AC23" i="1"/>
  <c r="AJ17" i="1"/>
  <c r="AN23" i="1"/>
  <c r="I5" i="1"/>
  <c r="I21" i="1"/>
  <c r="I18" i="1"/>
  <c r="AC12" i="2"/>
  <c r="BY23" i="1"/>
  <c r="AZ22" i="3"/>
  <c r="BA6" i="3"/>
  <c r="Z23" i="2"/>
  <c r="BD22" i="1"/>
  <c r="Y22" i="2"/>
  <c r="AC13" i="2"/>
  <c r="AK22" i="3"/>
  <c r="AT22" i="3"/>
  <c r="AY22" i="3"/>
  <c r="BA5" i="3"/>
  <c r="M22" i="3"/>
  <c r="W23" i="1"/>
  <c r="Q5" i="1"/>
  <c r="AS23" i="1"/>
  <c r="BD7" i="1"/>
  <c r="AC4" i="2"/>
  <c r="AC14" i="2"/>
  <c r="AD14" i="2" s="1"/>
  <c r="AL22" i="3"/>
  <c r="R22" i="3"/>
  <c r="AB22" i="3"/>
  <c r="BA4" i="3"/>
  <c r="BA14" i="3"/>
  <c r="P21" i="3"/>
  <c r="BN5" i="1"/>
  <c r="P23" i="1"/>
  <c r="AJ9" i="1"/>
  <c r="BA19" i="3"/>
  <c r="AD11" i="2"/>
  <c r="Q20" i="1"/>
  <c r="AT21" i="1"/>
  <c r="BD16" i="1"/>
  <c r="X23" i="2"/>
  <c r="AR22" i="3"/>
  <c r="BA8" i="3"/>
  <c r="H23" i="1"/>
  <c r="AT20" i="1"/>
  <c r="P8" i="3"/>
  <c r="V22" i="3"/>
  <c r="Z15" i="3"/>
  <c r="AA22" i="3"/>
  <c r="AE9" i="3"/>
  <c r="AE13" i="3"/>
  <c r="AI22" i="3"/>
  <c r="AJ7" i="3"/>
  <c r="AJ15" i="3"/>
  <c r="AM22" i="3"/>
  <c r="AO9" i="3"/>
  <c r="AO13" i="3"/>
  <c r="AO17" i="3"/>
  <c r="AP22" i="3"/>
  <c r="AU13" i="3"/>
  <c r="BA13" i="3"/>
  <c r="AX22" i="3"/>
  <c r="AC22" i="2"/>
  <c r="W22" i="3"/>
  <c r="Q12" i="1"/>
  <c r="AJ12" i="1"/>
  <c r="AT9" i="1"/>
  <c r="AB23" i="2"/>
  <c r="E7" i="2"/>
  <c r="E13" i="2"/>
  <c r="E18" i="2"/>
  <c r="P3" i="3"/>
  <c r="P9" i="3"/>
  <c r="P14" i="3"/>
  <c r="P19" i="3"/>
  <c r="T22" i="3"/>
  <c r="BA18" i="3"/>
  <c r="AW22" i="3"/>
  <c r="AO21" i="3"/>
  <c r="AJ13" i="1"/>
  <c r="Y17" i="2"/>
  <c r="AD17" i="2" s="1"/>
  <c r="Y7" i="2"/>
  <c r="BM23" i="1"/>
  <c r="AA23" i="2"/>
  <c r="AC19" i="2"/>
  <c r="AD19" i="2" s="1"/>
  <c r="AV22" i="3"/>
  <c r="BH22" i="3"/>
  <c r="CN23" i="1"/>
  <c r="AD18" i="2"/>
  <c r="BT23" i="1"/>
  <c r="CG23" i="1"/>
  <c r="Q9" i="1"/>
  <c r="BD10" i="1"/>
  <c r="AJ3" i="3"/>
  <c r="N22" i="3"/>
  <c r="E15" i="2"/>
  <c r="M23" i="1"/>
  <c r="Z7" i="3"/>
  <c r="AE5" i="3"/>
  <c r="AO3" i="3"/>
  <c r="AO5" i="3"/>
  <c r="AJ5" i="1"/>
  <c r="AT4" i="1"/>
  <c r="BH23" i="1"/>
  <c r="K22" i="3"/>
  <c r="BZ11" i="1"/>
  <c r="BZ23" i="1" s="1"/>
  <c r="BA7" i="3"/>
  <c r="BS23" i="1"/>
  <c r="D23" i="2"/>
  <c r="E4" i="2"/>
  <c r="CF23" i="1"/>
  <c r="S22" i="3"/>
  <c r="CU4" i="1"/>
  <c r="CU23" i="1" s="1"/>
  <c r="BA3" i="3"/>
  <c r="T23" i="1"/>
  <c r="Z3" i="3"/>
  <c r="CM23" i="1"/>
  <c r="BI22" i="3"/>
  <c r="CZ23" i="1"/>
  <c r="BL22" i="3"/>
  <c r="DA4" i="1"/>
  <c r="DH4" i="1" s="1"/>
  <c r="BR13" i="3" l="1"/>
  <c r="E23" i="2"/>
  <c r="AD6" i="2"/>
  <c r="AD12" i="2"/>
  <c r="AD7" i="2"/>
  <c r="AD20" i="2"/>
  <c r="AD4" i="2"/>
  <c r="AD15" i="2"/>
  <c r="BN23" i="1"/>
  <c r="AE22" i="3"/>
  <c r="U22" i="3"/>
  <c r="AD9" i="2"/>
  <c r="AD22" i="2"/>
  <c r="AD8" i="2"/>
  <c r="I23" i="1"/>
  <c r="P22" i="3"/>
  <c r="Q23" i="1"/>
  <c r="X23" i="1"/>
  <c r="Y23" i="2"/>
  <c r="AU22" i="3"/>
  <c r="AJ22" i="3"/>
  <c r="BD23" i="1"/>
  <c r="AC23" i="2"/>
  <c r="AD13" i="2"/>
  <c r="BA22" i="3"/>
  <c r="AT23" i="1"/>
  <c r="AJ23" i="1"/>
  <c r="AO22" i="3"/>
  <c r="Z22" i="3"/>
  <c r="DA23" i="1"/>
  <c r="DH23" i="1" l="1"/>
  <c r="AD23" i="2"/>
  <c r="BR22" i="3"/>
</calcChain>
</file>

<file path=xl/sharedStrings.xml><?xml version="1.0" encoding="utf-8"?>
<sst xmlns="http://schemas.openxmlformats.org/spreadsheetml/2006/main" count="499" uniqueCount="248">
  <si>
    <t>AÑO 2012</t>
  </si>
  <si>
    <t>TOTAL LIQUIDEZ 2012</t>
  </si>
  <si>
    <t>AÑO 2013</t>
  </si>
  <si>
    <t>TOTAL LIQUIDEZ 2013</t>
  </si>
  <si>
    <t>AÑO 2014</t>
  </si>
  <si>
    <t>TOTAL LIQUIDEZ 2014</t>
  </si>
  <si>
    <t>AÑO 2015</t>
  </si>
  <si>
    <t>TOTAL LIQUIDEZ 2015</t>
  </si>
  <si>
    <t>AÑO 2016</t>
  </si>
  <si>
    <t>TOTAL LIQUIDEZ 2016</t>
  </si>
  <si>
    <t xml:space="preserve">Otras Medidas de Liquidez 2012 </t>
  </si>
  <si>
    <t>Otras Medidas de Liquidez 2013</t>
  </si>
  <si>
    <t>Otras Medidas de Liquidez 2014</t>
  </si>
  <si>
    <t>Otras Medidas de Liquidez 2015</t>
  </si>
  <si>
    <t>Otras Medidas de Liquidez 2016</t>
  </si>
  <si>
    <t>Ampliación reintegro liquidaciones</t>
  </si>
  <si>
    <t>Anticipos del SF</t>
  </si>
  <si>
    <t>Línea ICO 2012</t>
  </si>
  <si>
    <t>FLA 2012</t>
  </si>
  <si>
    <t>Plan de Prov de CCAA. Fase I</t>
  </si>
  <si>
    <t>Aplazamiento vencimientos ICO</t>
  </si>
  <si>
    <t>FLA 2013</t>
  </si>
  <si>
    <t>Plan de Prov de CCAA.  Fases II y III (t1)</t>
  </si>
  <si>
    <t>FLA 2014</t>
  </si>
  <si>
    <t>Plan de Prov de CCAA.  Fase III (t2)</t>
  </si>
  <si>
    <t>Un año carencia adicional FFPP (Aplazamiento Amortizaciones 2015 FFPP)</t>
  </si>
  <si>
    <t>Un año carencia adicional (Aplazamiento Amortizaciones 2015 de FLA 2012)</t>
  </si>
  <si>
    <t>Facilidad Financiera (Acuerdos CDGAE 19 /02/2015, 23/07/2015 y 20/11/2015)</t>
  </si>
  <si>
    <t>Fondo Liquidez (Acuerdo CDGAE 19 /02/2015 y 20/11/2015)</t>
  </si>
  <si>
    <t>Fondo Social (Acuerdo CDGAE 9 /04/2015)</t>
  </si>
  <si>
    <t>Anticipos adicionales</t>
  </si>
  <si>
    <t>ANDALUCIA</t>
  </si>
  <si>
    <t>ARAGON</t>
  </si>
  <si>
    <t>CAST. LA MANCHA</t>
  </si>
  <si>
    <t>CASTILLA - LEON</t>
  </si>
  <si>
    <t>CATALUÑA</t>
  </si>
  <si>
    <t>CANARIAS</t>
  </si>
  <si>
    <t>EXTREMADURA</t>
  </si>
  <si>
    <t>GALICIA</t>
  </si>
  <si>
    <t>C. VALENCIANA</t>
  </si>
  <si>
    <t>ASTURIAS</t>
  </si>
  <si>
    <t>BALEARS (ILLES)</t>
  </si>
  <si>
    <t>CANTABRIA</t>
  </si>
  <si>
    <t>MADRID</t>
  </si>
  <si>
    <t>MURCIA</t>
  </si>
  <si>
    <t>RIOJA (LA)</t>
  </si>
  <si>
    <t>PAIS VASCO</t>
  </si>
  <si>
    <t>NAVARRA</t>
  </si>
  <si>
    <t>Ceuta</t>
  </si>
  <si>
    <t>Plan de Prov. Fase I</t>
  </si>
  <si>
    <t>Plan de Prov. Fases II y III (t1)</t>
  </si>
  <si>
    <t>Plan de Prov. Fase III (t2)</t>
  </si>
  <si>
    <t>TOTAL  (repartido)</t>
  </si>
  <si>
    <t xml:space="preserve">Total Otras Medidas de Liquidez 2012 </t>
  </si>
  <si>
    <t xml:space="preserve">Total Otras Medidas de Liquidez </t>
  </si>
  <si>
    <t xml:space="preserve">FLA </t>
  </si>
  <si>
    <t xml:space="preserve">Otras Medidas de Liquidez </t>
  </si>
  <si>
    <t>FLA</t>
  </si>
  <si>
    <t xml:space="preserve">Facilidad Financiera </t>
  </si>
  <si>
    <t xml:space="preserve">Fondo Liquidez </t>
  </si>
  <si>
    <t>Fondo Social</t>
  </si>
  <si>
    <t>TOTAL</t>
  </si>
  <si>
    <t>Total Otras Medidas de Liquidez 2013</t>
  </si>
  <si>
    <t>Total Otras Medidas de Liquidez 2014</t>
  </si>
  <si>
    <t>Total Otras Medidas de Liquidez 2015</t>
  </si>
  <si>
    <t>Total Otras Medidas de Liquidez 2016</t>
  </si>
  <si>
    <t>ANDALUCÍA</t>
  </si>
  <si>
    <t>ARAGÓN</t>
  </si>
  <si>
    <t>CASTILLA - LEÓN</t>
  </si>
  <si>
    <t>TOTAL CCAA + EELL</t>
  </si>
  <si>
    <r>
      <t xml:space="preserve">AÑO 2015 </t>
    </r>
    <r>
      <rPr>
        <vertAlign val="superscript"/>
        <sz val="18"/>
        <rFont val="Calibri"/>
        <family val="2"/>
      </rPr>
      <t>(1)</t>
    </r>
  </si>
  <si>
    <r>
      <t>AÑO 2016</t>
    </r>
    <r>
      <rPr>
        <vertAlign val="superscript"/>
        <sz val="18"/>
        <rFont val="Calibri"/>
        <family val="2"/>
      </rPr>
      <t xml:space="preserve"> (2)</t>
    </r>
  </si>
  <si>
    <t>TOTAL MECANISMOS EXTRAORDINARIOS</t>
  </si>
  <si>
    <t>Melilla</t>
  </si>
  <si>
    <t>Fondo de Ordenación</t>
  </si>
  <si>
    <t>Fondo de Impulso económico</t>
  </si>
  <si>
    <t xml:space="preserve">Ampliación reintegro liquidaciones </t>
  </si>
  <si>
    <t xml:space="preserve">Un año carencia adicional FFPP </t>
  </si>
  <si>
    <t>Ampliación reintegro liquidaciones  (1)</t>
  </si>
  <si>
    <t>Anticipos del SF (2)</t>
  </si>
  <si>
    <t xml:space="preserve">2012:  </t>
  </si>
  <si>
    <t xml:space="preserve">2013:  </t>
  </si>
  <si>
    <t>Mecanismos extraordinarios</t>
  </si>
  <si>
    <t>Total Mecanismos extraordinarios</t>
  </si>
  <si>
    <t>Otras Medidas de Liquidez</t>
  </si>
  <si>
    <t>Este cuadro es un extracto del cuadro "Resumen Total Liquidez" donde únicamente se muestran las medidas de liquidez que no son mecanismos extraordinarios.</t>
  </si>
  <si>
    <t>Este cuadro es un extracto del cuadro "Resumen Total Liquidez" donde únicamente se muestran las medidas de liquidez que son los denominados mecanismos extraordinarios o mecanismos adicionales de financiación.</t>
  </si>
  <si>
    <t xml:space="preserve">Con posterioridad en virtud de la disposición final primera del Real Decreto-ley 12/2014, de 12 de septiembre, se amplió el plazo para el reintegro de las liquidaciones negativas del sistema de financiación de las Comunidades Autónomas y Ciudades con Estatuto de Autonomía correspondientes a 2008 y 2009 a 240 mensualidades a partir del 1 de enero de 2015. </t>
  </si>
  <si>
    <t>La puesta en marcha de los mecanismos adicionales de financiación de Comunidades Autónomas (CCAA), en aplicación de la Disposición adicional primera de la Ley Orgánica 2/2012, de 27 de abril, de Estabilidad Presupuestaria y Sostenibilidad Financiera (LOEPSF), ha facilitado una elevada liquidez a CCAA a unos costes muy reducidos, en un período de crisis económica que requería unas mayores necesidades de financiación y en un entorno de fuerte inestabilidad en los mercados financieros que en muchos casos les impedía acceder a la misma y en otros les exigían costes muy elevados, que ponían en riesgo la sostenibilidad financiera de las Comunidades Autónomas.</t>
  </si>
  <si>
    <t>Los mecanismos adicionales de financiación creados por el Gobierno desde la aprobación de la LOEPSF durante el período 2012-2015 han sido los siguientes:</t>
  </si>
  <si>
    <t>De dicho mecanismo se pusieron en marcha tres fases, aprobadas por las siguientes normas:</t>
  </si>
  <si>
    <t xml:space="preserve">En la primera y segunda fase se financiaban gastos anteriores al ejercicio 2012 y la tercera y última, se destinaba a atender gastos anteriores a 31 de mayo de 2013. Este mecanismo se extinguió mediante la Ley 13/2014, de 14 de julio. </t>
  </si>
  <si>
    <t xml:space="preserve">Ampliación reintegro liquidaciones: Ley 2/2012, de 9 de junio.         </t>
  </si>
  <si>
    <t>Anticipos del SF: artículo 64 Ley 22/2009, de 18 de diciembre</t>
  </si>
  <si>
    <t xml:space="preserve">Línea ICO 2012: ACDGAE 2 de febrero de 2012  </t>
  </si>
  <si>
    <t xml:space="preserve">FLA 2012: Real Decreto-Ley 21/2012, de 13 de julio              </t>
  </si>
  <si>
    <t xml:space="preserve">Ampliación reintegro liquidaciones: : Ley 2/2012, de 9 de junio.                        </t>
  </si>
  <si>
    <t>Aplazamiento vencimientos ICO: ACDGAE 14 de febrero de 2013</t>
  </si>
  <si>
    <t xml:space="preserve">FLA 2013: Real Decreto-ley 21/2012, de 13 de julio                           </t>
  </si>
  <si>
    <t xml:space="preserve">Plan de Prov de CCAA.  Fases II: Real Decreto-ley 4/2013, de 22 de febrero y III (t1): Real Decreto-ley 8/2013, de 28 de junio                </t>
  </si>
  <si>
    <t>Ampliación reintegro liquidaciones: Ley 2/2012, de 9 de junio.                       </t>
  </si>
  <si>
    <t>FLA 2014: Real Decreto-ley 21/2012, de 13 de julio             </t>
  </si>
  <si>
    <t>Plan de Prov de CCAA.  Fase III (t2): Real Decreto-ley 8/2013, de 28 de junio</t>
  </si>
  <si>
    <t>Ampliación reintegro liquidaciones: Disposición final primera del Real Decreto-ley 12/2014, de 12 de septiembre.</t>
  </si>
  <si>
    <t xml:space="preserve">Anticipos del SF: : artículo 64 Ley 22/2009, de 18 de diciembre               </t>
  </si>
  <si>
    <t xml:space="preserve">Un año carencia adicional FFPP (Aplazamiento Amortizaciones 2015 FFPP):  Disposición adicional séptima del Real Decreto-ley 17/2014, de 26 de diciembre.            </t>
  </si>
  <si>
    <t xml:space="preserve">Un año carencia adicional (Aplazamiento Amortizaciones 2015 de FLA 2012):  ACDGAE 31 de julio de 2014      </t>
  </si>
  <si>
    <t xml:space="preserve">Facilidad Financiera: Real Decreto-ley 17/2014, de 26 de diciembre.        </t>
  </si>
  <si>
    <t xml:space="preserve">Fondo Social: Real Decreto-ley 17/2014, de 26 de diciembre.    </t>
  </si>
  <si>
    <t xml:space="preserve">Fondo de Ordenación: Real Decreto-ley 17/2014, de 26 de diciembre.   </t>
  </si>
  <si>
    <t>Fondo de Impulso económico: Real Decreto-ley 17/2014, de 26 de diciembre.</t>
  </si>
  <si>
    <t xml:space="preserve">Anticipos del SF: artículo 64 Ley 22/2009, de 18 de diciembre               </t>
  </si>
  <si>
    <t>Anticipos adicionales: artículo 64 Ley 22/2009, de 18 de diciembre</t>
  </si>
  <si>
    <t xml:space="preserve">Facilidad Financiera: Real Decreto-ley 17/2014, de 26 de diciembre.                </t>
  </si>
  <si>
    <t xml:space="preserve">Fondo de Ordenación: Real Decreto-ley 17/2014, de 26 de diciembre. </t>
  </si>
  <si>
    <t>Fondo de Impulso económico Real Decreto-ley 17/2014, de 26 de diciembre.       </t>
  </si>
  <si>
    <r>
      <t>-</t>
    </r>
    <r>
      <rPr>
        <sz val="7"/>
        <color theme="1"/>
        <rFont val="Calibri"/>
        <family val="2"/>
        <scheme val="minor"/>
      </rPr>
      <t xml:space="preserve">             </t>
    </r>
    <r>
      <rPr>
        <b/>
        <sz val="11"/>
        <color rgb="FF800000"/>
        <rFont val="Calibri"/>
        <family val="2"/>
        <scheme val="minor"/>
      </rPr>
      <t>Líneas ICO-vencimientos CCAA</t>
    </r>
    <r>
      <rPr>
        <sz val="11"/>
        <color theme="1"/>
        <rFont val="Calibri"/>
        <family val="2"/>
        <scheme val="minor"/>
      </rPr>
      <t>: Con carácter transitorio, por Acuerdos CDGAE de 2 de febrero y 29 de marzo de 2012, se crearon en 2012 dos líneas de financiación del ICO con las Comunidades Autónomas como un mecanismo voluntario, sometido al principio de prudencia financiera que se instrumentaron a través de préstamos finalistas con las Comunidades Autónomas destinados a financiar los vencimientos de la deuda financiera.</t>
    </r>
  </si>
  <si>
    <r>
      <t>-</t>
    </r>
    <r>
      <rPr>
        <sz val="7"/>
        <color theme="1"/>
        <rFont val="Calibri"/>
        <family val="2"/>
        <scheme val="minor"/>
      </rPr>
      <t xml:space="preserve">             </t>
    </r>
    <r>
      <rPr>
        <b/>
        <sz val="11"/>
        <color rgb="FF800000"/>
        <rFont val="Calibri"/>
        <family val="2"/>
        <scheme val="minor"/>
      </rPr>
      <t>Ampliación del plazo para el reintegro de las liquidaciones negativas</t>
    </r>
    <r>
      <rPr>
        <sz val="11"/>
        <color theme="1"/>
        <rFont val="Calibri"/>
        <family val="2"/>
        <scheme val="minor"/>
      </rPr>
      <t xml:space="preserve">. Durante el año 2012 según la disposición adicional trigésima sexta de la Ley 2/2012, de 29 de junio de Presupuestos Generales del Estado para el año 2012, el Ministro de Hacienda y Administraciones Públicas estableció y aplicó un mecanismo financiero extrapresupuestario con el objetivo de extender a 120 mensualidades iguales, a computar a partir de 1 de enero de 2012, el aplazamiento del saldo pendiente de reintegro a la citada fecha, de las liquidaciones del sistema de financiación de los años 2008 y 2009, aplazadas en aplicación de la disposición adicional cuarta de la Ley 22/2009, de 18 de diciembre, por la que se regula el sistema de financiación de las Comunidades Autónomas de régimen común y Ciudades con Estatuto de Autonomía y se modifican determinadas normas tributarias. </t>
    </r>
  </si>
  <si>
    <r>
      <t>-</t>
    </r>
    <r>
      <rPr>
        <sz val="7"/>
        <color rgb="FF800000"/>
        <rFont val="Calibri"/>
        <family val="2"/>
        <scheme val="minor"/>
      </rPr>
      <t xml:space="preserve">             </t>
    </r>
    <r>
      <rPr>
        <b/>
        <sz val="11"/>
        <color rgb="FF800000"/>
        <rFont val="Calibri"/>
        <family val="2"/>
        <scheme val="minor"/>
      </rPr>
      <t>Anticipos con cargo al sistema de financiación</t>
    </r>
    <r>
      <rPr>
        <sz val="11"/>
        <color rgb="FF800000"/>
        <rFont val="Calibri"/>
        <family val="2"/>
        <scheme val="minor"/>
      </rPr>
      <t xml:space="preserve">. </t>
    </r>
    <r>
      <rPr>
        <sz val="11"/>
        <color theme="1"/>
        <rFont val="Calibri"/>
        <family val="2"/>
        <scheme val="minor"/>
      </rPr>
      <t>Asimismo, según lo previsto en el artículo 64.2 de la Ley 22/2009, de 18 de diciembre, por la que se regula el sistema de financiación de las Comunidades Autónomas de régimen común y Ciudades con Estatuto de Autonomía y se modifican determinadas normas tributarias</t>
    </r>
    <r>
      <rPr>
        <b/>
        <sz val="11"/>
        <color rgb="FF800000"/>
        <rFont val="Calibri"/>
        <family val="2"/>
        <scheme val="minor"/>
      </rPr>
      <t>.</t>
    </r>
  </si>
  <si>
    <r>
      <t>-</t>
    </r>
    <r>
      <rPr>
        <sz val="7"/>
        <color rgb="FF800000"/>
        <rFont val="Calibri"/>
        <family val="2"/>
        <scheme val="minor"/>
      </rPr>
      <t xml:space="preserve">             </t>
    </r>
    <r>
      <rPr>
        <b/>
        <sz val="11"/>
        <color rgb="FF800000"/>
        <rFont val="Calibri"/>
        <family val="2"/>
        <scheme val="minor"/>
      </rPr>
      <t xml:space="preserve">Aplazamientos de las cuotas de amortización de principal de los préstamos con cargo a mecanismos adicionales de financiación a Comunidades Autónomas. </t>
    </r>
  </si>
  <si>
    <r>
      <t>o</t>
    </r>
    <r>
      <rPr>
        <sz val="7"/>
        <color theme="1"/>
        <rFont val="Calibri"/>
        <family val="2"/>
        <scheme val="minor"/>
      </rPr>
      <t xml:space="preserve">   </t>
    </r>
    <r>
      <rPr>
        <sz val="11"/>
        <color theme="1"/>
        <rFont val="Calibri"/>
        <family val="2"/>
        <scheme val="minor"/>
      </rPr>
      <t>En 2013, la CDGAE el 14 de febrero de 2013 aprobó el aplazamiento al año 2014 de los vencimientos de una de las líneas ICO previstos en 2013.</t>
    </r>
  </si>
  <si>
    <r>
      <t>o</t>
    </r>
    <r>
      <rPr>
        <sz val="7"/>
        <color theme="1"/>
        <rFont val="Calibri"/>
        <family val="2"/>
        <scheme val="minor"/>
      </rPr>
      <t xml:space="preserve">   </t>
    </r>
    <r>
      <rPr>
        <sz val="11"/>
        <color theme="1"/>
        <rFont val="Calibri"/>
        <family val="2"/>
        <scheme val="minor"/>
      </rPr>
      <t>En 2014, la CDGAE aprobó el 31 de julio la ampliación en un año del período de carencia de la amortización del principal de los préstamos formalizados por las Comunidades Autónomas con cargo al Fondo de Liquidez Autonómico del año 2012, cuyo período de amortización se iniciaba en 2015.</t>
    </r>
  </si>
  <si>
    <r>
      <t>o</t>
    </r>
    <r>
      <rPr>
        <sz val="7"/>
        <color theme="1"/>
        <rFont val="Calibri"/>
        <family val="2"/>
        <scheme val="minor"/>
      </rPr>
      <t xml:space="preserve">   </t>
    </r>
    <r>
      <rPr>
        <sz val="11"/>
        <color theme="1"/>
        <rFont val="Calibri"/>
        <family val="2"/>
        <scheme val="minor"/>
      </rPr>
      <t>Adicionalmente, la Disposición adicional séptima del Real Decreto-ley 17/2014, de 26 de diciembre, dispuso que durante 2015 no se abonarían vencimientos de principal de operaciones formalizadas en años anteriores con cargo al extinto Fondo de Financiación a Proveedores.</t>
    </r>
  </si>
  <si>
    <r>
      <t>-</t>
    </r>
    <r>
      <rPr>
        <sz val="7"/>
        <color theme="1"/>
        <rFont val="Calibri"/>
        <family val="2"/>
        <scheme val="minor"/>
      </rPr>
      <t xml:space="preserve">        </t>
    </r>
    <r>
      <rPr>
        <b/>
        <sz val="11"/>
        <color rgb="FF800000"/>
        <rFont val="Calibri"/>
        <family val="2"/>
        <scheme val="minor"/>
      </rPr>
      <t>El mecanismo extraordinario de financiación para el pago a proveedores</t>
    </r>
    <r>
      <rPr>
        <sz val="11"/>
        <color theme="1"/>
        <rFont val="Calibri"/>
        <family val="2"/>
        <scheme val="minor"/>
      </rPr>
      <t>. Con el objeto de aliviar la difícil situación económica que atravesaban algunas Entidades Locales y algunas Comunidades Autónomas, el Gobierno aprobó el Real Decreto-ley 4/2012, de 24 de febrero, por el que se determinan obligaciones de información y procedimientos necesarios para establecer un mecanismo de financiación para el pago a los proveedores de las entidades locales, que posteriormente se hizo extensible a las Comunidades Autónomas mediante Acuerdo del Consejo de Política Fiscal y Financiera de 6 de marzo de 2012. Con la finalidad de instrumentar las operaciones de crédito con las Entidades Locales y Comunidades Autónomas que se acogieron al citado mecanismo, se creó el Fondo para la Financiación de los Pagos a Proveedores (FFPP) por Real Decreto-ley 7/2012, de 9 de marzo.</t>
    </r>
  </si>
  <si>
    <r>
      <t>·</t>
    </r>
    <r>
      <rPr>
        <sz val="7"/>
        <color theme="1"/>
        <rFont val="Calibri"/>
        <family val="2"/>
        <scheme val="minor"/>
      </rPr>
      <t xml:space="preserve">         </t>
    </r>
    <r>
      <rPr>
        <sz val="11"/>
        <color theme="1"/>
        <rFont val="Calibri"/>
        <family val="2"/>
        <scheme val="minor"/>
      </rPr>
      <t>Real Decreto-ley 4/2012, de 24 de febrero y Real Decreto-ley 7/2012, de 9 de marzo (que lo extiende a las Comunidades Autónomas); y Acuerdo de Comisión Delegada del Gobierno para Asuntos Económicos (ACDGAE) de 22 de marzo de 2012.</t>
    </r>
  </si>
  <si>
    <r>
      <t>·</t>
    </r>
    <r>
      <rPr>
        <sz val="7"/>
        <color theme="1"/>
        <rFont val="Calibri"/>
        <family val="2"/>
        <scheme val="minor"/>
      </rPr>
      <t xml:space="preserve">         </t>
    </r>
    <r>
      <rPr>
        <sz val="11"/>
        <color theme="1"/>
        <rFont val="Calibri"/>
        <family val="2"/>
        <scheme val="minor"/>
      </rPr>
      <t>Real Decreto-ley 4/2013, de 22 de febrero.</t>
    </r>
  </si>
  <si>
    <r>
      <t>·</t>
    </r>
    <r>
      <rPr>
        <sz val="7"/>
        <color theme="1"/>
        <rFont val="Calibri"/>
        <family val="2"/>
        <scheme val="minor"/>
      </rPr>
      <t xml:space="preserve">         </t>
    </r>
    <r>
      <rPr>
        <sz val="11"/>
        <color theme="1"/>
        <rFont val="Calibri"/>
        <family val="2"/>
        <scheme val="minor"/>
      </rPr>
      <t>Real Decreto-ley 8/2013, de 28 de junio y ACDGAE de 10 de octubre de 2013.</t>
    </r>
  </si>
  <si>
    <r>
      <t>-</t>
    </r>
    <r>
      <rPr>
        <sz val="7"/>
        <color theme="1"/>
        <rFont val="Calibri"/>
        <family val="2"/>
        <scheme val="minor"/>
      </rPr>
      <t xml:space="preserve">        </t>
    </r>
    <r>
      <rPr>
        <b/>
        <sz val="11"/>
        <color rgb="FF800000"/>
        <rFont val="Calibri"/>
        <family val="2"/>
        <scheme val="minor"/>
      </rPr>
      <t>El Fondo de Liquidez Autonómico –FLA– (durante 2012, 2013 y 2014).</t>
    </r>
    <r>
      <rPr>
        <sz val="11"/>
        <color rgb="FF800000"/>
        <rFont val="Calibri"/>
        <family val="2"/>
        <scheme val="minor"/>
      </rPr>
      <t xml:space="preserve"> </t>
    </r>
    <r>
      <rPr>
        <sz val="11"/>
        <color theme="1"/>
        <rFont val="Calibri"/>
        <family val="2"/>
        <scheme val="minor"/>
      </rPr>
      <t xml:space="preserve">El Real Decreto-ley 21/2012, de 13 de julio, de medidas de liquidez de las Administraciones Públicas creó el FLA como mecanismo de apoyo a la liquidez de las CCAA. Se trata de un mecanismo temporal y voluntario destinado a financiar vencimientos de deuda así como el resto del endeudamiento permitido por la normativa de estabilidad presupuestaria. </t>
    </r>
  </si>
  <si>
    <r>
      <t>-</t>
    </r>
    <r>
      <rPr>
        <sz val="7"/>
        <color theme="1"/>
        <rFont val="Calibri"/>
        <family val="2"/>
        <scheme val="minor"/>
      </rPr>
      <t xml:space="preserve">        </t>
    </r>
    <r>
      <rPr>
        <b/>
        <sz val="11"/>
        <color rgb="FF800000"/>
        <rFont val="Calibri"/>
        <family val="2"/>
        <scheme val="minor"/>
      </rPr>
      <t>Fondo de Financiación a Comunidades Autónomas – FFCCAA- (a partir de 2015)</t>
    </r>
    <r>
      <rPr>
        <sz val="11"/>
        <color rgb="FF800000"/>
        <rFont val="Calibri"/>
        <family val="2"/>
        <scheme val="minor"/>
      </rPr>
      <t xml:space="preserve">, </t>
    </r>
    <r>
      <rPr>
        <sz val="11"/>
        <color theme="1"/>
        <rFont val="Calibri"/>
        <family val="2"/>
        <scheme val="minor"/>
      </rPr>
      <t xml:space="preserve">creado mediante Real Decreto-ley 17/2014, de 26 de diciembre, de medidas de sostenibilidad financiera para las Comunidades Autónomas y Entidades Locales y otras de carácter económico. Este mecanismo se creó con la doble finalidad de compartir los ahorros financieros entre todas las Administraciones dando prioridad al gasto social y simplificar la gestión de los mecanismos adicionales de financiación a CCAA existentes hasta entonces. </t>
    </r>
  </si>
  <si>
    <r>
      <t>o</t>
    </r>
    <r>
      <rPr>
        <sz val="7"/>
        <color rgb="FF006600"/>
        <rFont val="Calibri"/>
        <family val="2"/>
        <scheme val="minor"/>
      </rPr>
      <t xml:space="preserve">   </t>
    </r>
    <r>
      <rPr>
        <sz val="11"/>
        <color theme="1"/>
        <rFont val="Calibri"/>
        <family val="2"/>
        <scheme val="minor"/>
      </rPr>
      <t xml:space="preserve">El compartimento </t>
    </r>
    <r>
      <rPr>
        <b/>
        <sz val="11"/>
        <color rgb="FF800000"/>
        <rFont val="Calibri"/>
        <family val="2"/>
        <scheme val="minor"/>
      </rPr>
      <t>Facilidad Financiera</t>
    </r>
    <r>
      <rPr>
        <sz val="11"/>
        <color rgb="FF800000"/>
        <rFont val="Calibri"/>
        <family val="2"/>
        <scheme val="minor"/>
      </rPr>
      <t xml:space="preserve"> </t>
    </r>
    <r>
      <rPr>
        <sz val="11"/>
        <color theme="1"/>
        <rFont val="Calibri"/>
        <family val="2"/>
        <scheme val="minor"/>
      </rPr>
      <t>está destinado a las Comunidades Autónomas que cumplan los objetivos de estabilidad presupuestaria y deuda pública, y cuyo período medio de pago a proveedores no supere en más de treinta días el plazo máximo previsto en la normativa sobre morosidad. Su ámbito objetivo es similar al del siguiente compartimento, pero no le aplica la condicionalidad fiscal.</t>
    </r>
  </si>
  <si>
    <r>
      <t>o</t>
    </r>
    <r>
      <rPr>
        <sz val="7"/>
        <color rgb="FF006600"/>
        <rFont val="Calibri"/>
        <family val="2"/>
        <scheme val="minor"/>
      </rPr>
      <t xml:space="preserve">   </t>
    </r>
    <r>
      <rPr>
        <b/>
        <sz val="11"/>
        <color rgb="FF800000"/>
        <rFont val="Calibri"/>
        <family val="2"/>
        <scheme val="minor"/>
      </rPr>
      <t>Fondo de Liquidez Autonómico</t>
    </r>
    <r>
      <rPr>
        <sz val="11"/>
        <color theme="1"/>
        <rFont val="Calibri"/>
        <family val="2"/>
        <scheme val="minor"/>
      </rPr>
      <t xml:space="preserve">, sucesor del anterior FLA para atender vencimientos de valores, préstamos, financiación del déficit, de liquidaciones negativas del sistema de financiación y otras necesidades aprobadas por la Comisión Delegada del Gobierno para Asuntos Económicos, sujeto a condicionalidad fiscal. </t>
    </r>
  </si>
  <si>
    <r>
      <t>o</t>
    </r>
    <r>
      <rPr>
        <sz val="7"/>
        <color rgb="FF006600"/>
        <rFont val="Calibri"/>
        <family val="2"/>
        <scheme val="minor"/>
      </rPr>
      <t xml:space="preserve">   </t>
    </r>
    <r>
      <rPr>
        <b/>
        <sz val="11"/>
        <color rgb="FF800000"/>
        <rFont val="Calibri"/>
        <family val="2"/>
        <scheme val="minor"/>
      </rPr>
      <t>Fondo Social</t>
    </r>
    <r>
      <rPr>
        <sz val="11"/>
        <color rgb="FF800000"/>
        <rFont val="Calibri"/>
        <family val="2"/>
        <scheme val="minor"/>
      </rPr>
      <t xml:space="preserve"> </t>
    </r>
    <r>
      <rPr>
        <sz val="11"/>
        <color theme="1"/>
        <rFont val="Calibri"/>
        <family val="2"/>
        <scheme val="minor"/>
      </rPr>
      <t xml:space="preserve">destinado a financiar a Comunidades Autónomas las obligaciones pendientes de pago vencidas, líquidas y exigibles a 31 de diciembre de 2014, derivadas de convenios suscritos en materia social entre las Comunidades Autónomas y las Entidades Locales, así como otras transferencias en materia de gasto social. </t>
    </r>
  </si>
  <si>
    <r>
      <t>o</t>
    </r>
    <r>
      <rPr>
        <sz val="7"/>
        <color rgb="FF006600"/>
        <rFont val="Calibri"/>
        <family val="2"/>
        <scheme val="minor"/>
      </rPr>
      <t xml:space="preserve">   </t>
    </r>
    <r>
      <rPr>
        <b/>
        <sz val="11"/>
        <color rgb="FF800000"/>
        <rFont val="Calibri"/>
        <family val="2"/>
        <scheme val="minor"/>
      </rPr>
      <t>Fondo en liquidación para la Financiación de los Pagos a los Proveedores de Comunidades Autónomas</t>
    </r>
    <r>
      <rPr>
        <sz val="11"/>
        <color theme="1"/>
        <rFont val="Calibri"/>
        <family val="2"/>
        <scheme val="minor"/>
      </rPr>
      <t>, al que se transmiten los activos y pasivos del extinto Fondo para la Financiación de los Pagos a Proveedores.</t>
    </r>
  </si>
  <si>
    <r>
      <rPr>
        <sz val="7"/>
        <color theme="1"/>
        <rFont val="Calibri"/>
        <family val="2"/>
        <scheme val="minor"/>
      </rPr>
      <t xml:space="preserve">  </t>
    </r>
    <r>
      <rPr>
        <b/>
        <i/>
        <u/>
        <sz val="11"/>
        <color theme="1"/>
        <rFont val="Calibri"/>
        <family val="2"/>
        <scheme val="minor"/>
      </rPr>
      <t>Otras Medidas de Liquidez: entre las que cabe destacar:</t>
    </r>
  </si>
  <si>
    <r>
      <rPr>
        <sz val="7"/>
        <color theme="1"/>
        <rFont val="Calibri"/>
        <family val="2"/>
        <scheme val="minor"/>
      </rPr>
      <t xml:space="preserve">  </t>
    </r>
    <r>
      <rPr>
        <b/>
        <i/>
        <u/>
        <sz val="11"/>
        <color theme="1"/>
        <rFont val="Calibri"/>
        <family val="2"/>
        <scheme val="minor"/>
      </rPr>
      <t>Mecanismos Extraordinarios:</t>
    </r>
  </si>
  <si>
    <t>Datos en millones de euros</t>
  </si>
  <si>
    <t>1. Resumen Total Liquidez</t>
  </si>
  <si>
    <t>2 .Detalle Otras Medidas de Liquidez</t>
  </si>
  <si>
    <t>3. Detalle Mecanismos Extraordinarios</t>
  </si>
  <si>
    <t>Descripción medidas</t>
  </si>
  <si>
    <t>Normativa</t>
  </si>
  <si>
    <t>Descripción Medidas</t>
  </si>
  <si>
    <t>Plan de Prov de CCAA. Fase I:  Real Decreto-ley 4/2012, de 24 de febrero y Real Decreto-ley 7/2012, de 9 de marzo (que lo extiende a las Comunidades Autónomas); ACDGAE 22 marzo 2012.</t>
  </si>
  <si>
    <t>Fondo Liquidez: Real Decreto-ley 17/2014, de 26 de diciembre, de medidas de sostenibilidad financiera para las Comunidades Autónomas y Entidades Locales y otras de carácter económico</t>
  </si>
  <si>
    <t>Facilidad Financiera (Acuerdos CDGAE 11 /02/2016, 31/03/2016, 08/06/2016,29/09/2016, 22/12/2016 y 23/12/2016)</t>
  </si>
  <si>
    <t>Fondo Liquidez (Acuerdo CDGAE 11 /02/2016, 31/03/2016, 08/06/2016, 29/09/2016, 22/12/2016 y 23/12/2016)</t>
  </si>
  <si>
    <t>AÑO 2017</t>
  </si>
  <si>
    <t>TOTAL LIQUIDEZ 2017</t>
  </si>
  <si>
    <t>Total Otras Medidas de Liquidez 2017</t>
  </si>
  <si>
    <t>Facilidad Financiera (Acuerdos CDGAE 2/03/2017, 08/06/2017, 28/09/2017, 16/11/2017)</t>
  </si>
  <si>
    <t>Fondo Liquidez (Acuerdos CDGAE 02/03/2017, 08/06/2017, 28/09/2017) Extra FLA  05/10/2017  16/11/2017</t>
  </si>
  <si>
    <t>AÑO 2018</t>
  </si>
  <si>
    <t>TOTAL LIQUIDEZ 2018</t>
  </si>
  <si>
    <t>Total Otras Medidas de Liquidez 2018</t>
  </si>
  <si>
    <t>Facilidad Financiera (Acuerdo CDGAE 25/01/2018, 16/03/2018, 28/06/2018, 27/09/2018) EXTRA FLA (05/07/2018, 25/10/2018)</t>
  </si>
  <si>
    <t>Fondo Liquidez (Acuerdo CDGAE 25/01/2018, 16/03/2018, 28/06/2018, 27/09/2018) EXTRA FLA (05/07/2018, 25/10/2018)</t>
  </si>
  <si>
    <t>AÑO 2019</t>
  </si>
  <si>
    <t>TOTAL LIQUIDEZ 2019</t>
  </si>
  <si>
    <t>AÑO 2020</t>
  </si>
  <si>
    <t>TOTAL LIQUIDEZ 2020</t>
  </si>
  <si>
    <t>TOTAL MECANISMOS EXTRAORDINARIOS 2020</t>
  </si>
  <si>
    <t>Facilidad Financiera (Acuerdo CDGAE 31/01/2019, 14/03/2019,
 20/06/2019, 4/10/2019) EXTRAFLA (20/06/2019, 3/10/2019)</t>
  </si>
  <si>
    <t>Fondo Liquidez (Acuerdo CDGAE  31/01/2019, 14/03/2019,
20/06/2019, 4/10/2019) EXTRAFLA (20/06/2019,3/10/2019)</t>
  </si>
  <si>
    <t>Facilidad Financiera (Acuerdo CDGAE 31/01/2020, 20/03/2020, 14/05/2020, 19/06/2020, 25/09/2020)</t>
  </si>
  <si>
    <t>Fondo Liquidez (Acuerdo CDGAE 31/01/2020, 20/03/2020, 14/05/2020, 19/06/2020, 25/09/2020)</t>
  </si>
  <si>
    <t>TOTAL LIQUIDEZ 2021</t>
  </si>
  <si>
    <t>AÑO 2021</t>
  </si>
  <si>
    <t>TOTAL MECANISMOS EXTRAORDINARIOS 2021</t>
  </si>
  <si>
    <t>Fondo de Liquidez REACT-UE</t>
  </si>
  <si>
    <t>Fondo de Liquidez REACT-UE (Acuerdo CDGAE 28/05/2021)</t>
  </si>
  <si>
    <t>Facilidad Financiera (Acuerdo CDGAE 05/02/2021
17/03/2021
25/06/2021
08/10/2021)</t>
  </si>
  <si>
    <t>Fondo Liquidez (Acuerdo CDGAE 05/02/2021
17/03/2021
25/06/2021
08/10/2021)</t>
  </si>
  <si>
    <t>AÑO 2022</t>
  </si>
  <si>
    <t>TOTAL MECANISMOS EXTRAORDINARIOS 2022</t>
  </si>
  <si>
    <t>TOTAL LIQUIDEZ 2022</t>
  </si>
  <si>
    <t>Fondo de Liquidez REACT-UE (Acuerdo CDGAE 25/01/2022)</t>
  </si>
  <si>
    <t>Facilidad Financiera (Acuerdo CDGAE 25/01/2022
21/03/2022 14/06/2022 27/09/2022)</t>
  </si>
  <si>
    <t xml:space="preserve">Fondo Liquidez: Real Decreto-ley 17/2014, de 26 de diciembre.                      </t>
  </si>
  <si>
    <t>Fondo Liquidez REACT-UE: Disp. Final vigésimo novena de la Ley 11/2020, de 30 de diciembre, de Presupuestos Generales del Estado para 2021, que modifica el Real Decreto-ley 17/2014, de 26 de diciembre</t>
  </si>
  <si>
    <r>
      <t>o</t>
    </r>
    <r>
      <rPr>
        <sz val="7"/>
        <color rgb="FF006600"/>
        <rFont val="Calibri"/>
        <family val="2"/>
        <scheme val="minor"/>
      </rPr>
      <t xml:space="preserve">   </t>
    </r>
    <r>
      <rPr>
        <b/>
        <sz val="11"/>
        <color rgb="FF800000"/>
        <rFont val="Calibri"/>
        <family val="2"/>
        <scheme val="minor"/>
      </rPr>
      <t>Fondo de Liquidez REACT-UE</t>
    </r>
    <r>
      <rPr>
        <sz val="11"/>
        <rFont val="Calibri"/>
        <family val="2"/>
        <scheme val="minor"/>
      </rPr>
      <t>, creado en virtud de la disposición final vigésima novena de la Ley 11/2020, de 30 de diciembre, de Presupuestos Generales del Estado para 2021, por la que se modificó el Real Decreto-ley 17/2014, de 26 de diciembre, con la finalidad de proporcionar a las Comunidades Autónomas la liquidez financiera para el rápido despliegue y ejecución de la Ayuda a la Recuperación para la Cohesión y los Territorios de Europa (REACT-UE).</t>
    </r>
  </si>
  <si>
    <t>El nuevo Fondo se divide en cinco compartimentos: Facilidad Financiera, Fondo de Liquidez Autonómico, Fondo Social, Fondo en liquidación para la Financiación de los Pagos a los Proveedores de Comunidades Autónomas y Fondo de Liquidez REACT-UE.</t>
  </si>
  <si>
    <r>
      <t>-</t>
    </r>
    <r>
      <rPr>
        <sz val="7"/>
        <color theme="1"/>
        <rFont val="Calibri"/>
        <family val="2"/>
        <scheme val="minor"/>
      </rPr>
      <t>       </t>
    </r>
    <r>
      <rPr>
        <b/>
        <sz val="11"/>
        <color rgb="FF800000"/>
        <rFont val="Calibri"/>
        <family val="2"/>
        <scheme val="minor"/>
      </rPr>
      <t>Fondo de Financiación a Entidades Locales – FFEELL- (a partir de 2015)</t>
    </r>
    <r>
      <rPr>
        <sz val="11"/>
        <color rgb="FF800000"/>
        <rFont val="Calibri"/>
        <family val="2"/>
        <scheme val="minor"/>
      </rPr>
      <t xml:space="preserve">, </t>
    </r>
    <r>
      <rPr>
        <sz val="11"/>
        <color theme="1"/>
        <rFont val="Calibri"/>
        <family val="2"/>
        <scheme val="minor"/>
      </rPr>
      <t xml:space="preserve">creado mediante Real Decreto-ley 17/2014, de 26 de diciembre, de medidas de sostenibilidad financiera para las Comunidades Autónomas y Entidades Locales y otras de carácter económico. Este mecanismo se creó con la doble finalidad de compartir los ahorros financieros entre todas las Administraciones y de apoyar a los ayuntamientos con problemas financieros o con dificultades para financiarse en condiciones de prudencia financiera. </t>
    </r>
  </si>
  <si>
    <t xml:space="preserve">El nuevo Fondo se divide en tres compartimentos: Fondo de Ordenación, Fondo de Impulso Económico y Fondo en liquidación para la Financiación de los Pagos a los Proveedores de Entidades Locales. </t>
  </si>
  <si>
    <r>
      <t>o</t>
    </r>
    <r>
      <rPr>
        <sz val="7"/>
        <color rgb="FF006600"/>
        <rFont val="Calibri"/>
        <family val="2"/>
        <scheme val="minor"/>
      </rPr>
      <t xml:space="preserve">   </t>
    </r>
    <r>
      <rPr>
        <sz val="11"/>
        <color theme="1"/>
        <rFont val="Calibri"/>
        <family val="2"/>
        <scheme val="minor"/>
      </rPr>
      <t xml:space="preserve">El compartimento </t>
    </r>
    <r>
      <rPr>
        <b/>
        <sz val="11"/>
        <color rgb="FF800000"/>
        <rFont val="Calibri"/>
        <family val="2"/>
        <scheme val="minor"/>
      </rPr>
      <t>Fondo de Impulso Económico</t>
    </r>
    <r>
      <rPr>
        <sz val="11"/>
        <color rgb="FF800000"/>
        <rFont val="Calibri"/>
        <family val="2"/>
        <scheme val="minor"/>
      </rPr>
      <t xml:space="preserve"> </t>
    </r>
    <r>
      <rPr>
        <sz val="11"/>
        <color theme="1"/>
        <rFont val="Calibri"/>
        <family val="2"/>
        <scheme val="minor"/>
      </rPr>
      <t>está destinado a las Entidades Locales que cumplan los objetivos de estabilidad presupuestaria y deuda pública, y cuyo período medio de pago a proveedores no supere en más de treinta días el plazo máximo previsto en la normativa sobre morosidad. Su ámbito objetivo se limita a vencimientos de préstamos que financian inversiones financieramente sostenibles y ejecuciones de sentencias judiciales firmes, y no le aplica la condicionalidad fiscal.</t>
    </r>
  </si>
  <si>
    <r>
      <t>o</t>
    </r>
    <r>
      <rPr>
        <sz val="7"/>
        <color rgb="FF006600"/>
        <rFont val="Calibri"/>
        <family val="2"/>
        <scheme val="minor"/>
      </rPr>
      <t xml:space="preserve">   </t>
    </r>
    <r>
      <rPr>
        <b/>
        <sz val="11"/>
        <color rgb="FF800000"/>
        <rFont val="Calibri"/>
        <family val="2"/>
        <scheme val="minor"/>
      </rPr>
      <t>Fondo de Ordenación</t>
    </r>
    <r>
      <rPr>
        <sz val="11"/>
        <color theme="1"/>
        <rFont val="Calibri"/>
        <family val="2"/>
        <scheme val="minor"/>
      </rPr>
      <t>, para atender vencimientos de préstamos a largo plazo, liquidaciones negativas de la participación en tributos del Estado, retenciones aplicadas en dicha participación por deudas con el FFPP y ejecuciones de sentenicas judiciales firmes, sujeto a condicionalidad fiscal. Eventualmente, por normas con rango de ley se ha ampliado a la financiación de deudas con la AEAT y TGSS</t>
    </r>
  </si>
  <si>
    <r>
      <t>o</t>
    </r>
    <r>
      <rPr>
        <sz val="7"/>
        <color rgb="FF006600"/>
        <rFont val="Calibri"/>
        <family val="2"/>
        <scheme val="minor"/>
      </rPr>
      <t xml:space="preserve">   </t>
    </r>
    <r>
      <rPr>
        <b/>
        <sz val="11"/>
        <color rgb="FF800000"/>
        <rFont val="Calibri"/>
        <family val="2"/>
        <scheme val="minor"/>
      </rPr>
      <t>Fondo en liquidación para la Financiación de los Pagos a los Proveedores de Entidades Locales</t>
    </r>
    <r>
      <rPr>
        <sz val="11"/>
        <color theme="1"/>
        <rFont val="Calibri"/>
        <family val="2"/>
        <scheme val="minor"/>
      </rPr>
      <t>, al que se transmiten los activos y pasivos del extinto Fondo para la Financiación de los Pagos a Proveedores.</t>
    </r>
  </si>
  <si>
    <t>Fondo de Ordenación  y de Impulso económico: financiación de sentencias judiciales firmes: disposición adicional 1ª de la Ley Orgánica 6/2015, de 12 de junio</t>
  </si>
  <si>
    <t>Fondo de Ordenación: Cancelación de deudas con la AEAT, TGSS y Línea ICO de 2011: art. 11.7 del Real Decreto-ley 10/2015, de 11 de septiembre</t>
  </si>
  <si>
    <t>Fondo de Ordenación: Cancelación de anticipos de la PTE concedidos en 2015: art. 11 del Real Decreto-ley 10/2015, de 11 de septiembre</t>
  </si>
  <si>
    <t>Fondo de Ordenación: Cancelación de deudas con la AEAT, TGSS y Línea ICO de 2011: Disposición adicional 99ª Ley 3/2017, de 27 de junio, de Presupuestos Generales del Estado para 2017</t>
  </si>
  <si>
    <t>Fondo de Ordenación: Cancelación de deudas con la AEAT, TGSS y Línea ICO de 2011: Disposición adicional 107ª Ley 11/2020, de 30 de diciembre, de Presupuestos Generales del Estado para 2021</t>
  </si>
  <si>
    <t>Fondo de Ordenación: Disposición adicional 94ª Ley 22/2021, de 28 de diciembre, de Presupuestos Generales del Estado para el año 2022</t>
  </si>
  <si>
    <r>
      <t>-</t>
    </r>
    <r>
      <rPr>
        <sz val="7"/>
        <color theme="1"/>
        <rFont val="Calibri"/>
        <family val="2"/>
        <scheme val="minor"/>
      </rPr>
      <t>       </t>
    </r>
    <r>
      <rPr>
        <b/>
        <sz val="11"/>
        <color rgb="FF800000"/>
        <rFont val="Calibri"/>
        <family val="2"/>
        <scheme val="minor"/>
      </rPr>
      <t>Fondo de Financiación a Entidades Locales – FFEELL-Medidas extraordinarias adoptadas por normas con rango de Ley</t>
    </r>
  </si>
  <si>
    <t>• Fondo de Ordenación  y de Impulso económico: financiación de sentencias judiciales firmes: disposición adicional 1ª de la Ley Orgánica 6/2015, de 12 de junio</t>
  </si>
  <si>
    <t>• Fondo de Ordenación: Cancelación de deudas con la AEAT, TGSS y Línea ICO de 2011: art. 11.7 del Real Decreto-ley 10/2015, de 11 de septiembre</t>
  </si>
  <si>
    <t>• Fondo de Ordenación: Cancelación de anticipos de la PTE concedidos en 2015: art. 11 del Real Decreto-ley 10/2015, de 11 de septiembre</t>
  </si>
  <si>
    <t>• Fondo de Ordenación: Cancelación de deudas con la AEAT, TGSS y Línea ICO de 2011: Disposición adicional 99ª Ley 3/2017, de 27 de junio, de Presupuestos Generales del Estado para 2017</t>
  </si>
  <si>
    <t>• Fondo de Ordenación: Cancelación de deudas con la AEAT, TGSS y Línea ICO de 2011: Disposición adicional 107ª Ley 11/2020, de 30 de diciembre, de Presupuestos Generales del Estado para 2021</t>
  </si>
  <si>
    <t>• Fondo de Ordenación: Pago a proveedores de EELL con PMP excesivo: Disposición adicional 94ª Ley 22/2021, de 28 de diciembre, de Presupuestos Generales del Estado para el año 2022</t>
  </si>
  <si>
    <t>• Fondo de Ordenación: art. 23.4 del Real Decreto-Ley 18/2022, de 18 de octubre.</t>
  </si>
  <si>
    <r>
      <t>-</t>
    </r>
    <r>
      <rPr>
        <sz val="7"/>
        <color theme="1"/>
        <rFont val="Calibri"/>
        <family val="2"/>
        <scheme val="minor"/>
      </rPr>
      <t>       </t>
    </r>
    <r>
      <rPr>
        <b/>
        <sz val="11"/>
        <color rgb="FF800000"/>
        <rFont val="Calibri"/>
        <family val="2"/>
        <scheme val="minor"/>
      </rPr>
      <t>Fondo de Financiación a Entidades Locales – FFEELL-Medidas de apoyo financiero aprobadas por CDGAE</t>
    </r>
  </si>
  <si>
    <t>• Acuerdo de 23 de julio de 2015: posibilidad de sustituir retenciones de la PTE para cancelar deudas con el mecanismo de pagos a proveedores por la formalización de préstamos con el FFEELL</t>
  </si>
  <si>
    <t>• Acuerdo de 15 de junio de 2017: posibilidad de sustituir retenciones de la PTE para cancelar deudas con el mecanismo de pagos a proveedores por la formalización de préstamos con el FFEELL</t>
  </si>
  <si>
    <t>• Acuerdo de 14 de marzo de 2019: 
- Posibilidad de sustituir retenciones de la PTE para cancelar deudas con el mecanismo de pagos a proveedores por la formalización de préstamos con el FFEELL. 
- Reducción del tipo de interés en los casos de aplicación de retenciones de la PTE. 
- Agrupación de préstamos formalizados con el FFEELL hasta 31-12-18 con las condiciones más favorables de las operaciones agrupadas y posibilidad de ampliar el período de amortización en 10 años en casos de PMP excesivo o de elevada carga financiera</t>
  </si>
  <si>
    <t>• Acuerdo de 25 de junio de 2021: Agrupación de préstamos formalizados con el FFEELL hasta 31-12-20 con las condiciones más favorables de las operaciones agrupadas y posibilidad de ampliar el período de amortización en 5, 7 o 10 años en casos de elevada carga financiera, o aytos. en riesgo financiero o con ahorro neto insuficiente</t>
  </si>
  <si>
    <t>• Acuerdo de 6 de junio de 2022: Agrupación de préstamos formalizados con el FFEELL hasta 31-12-21 con las condiciones más favorables de las operaciones agrupadas y posibilidad de ampliar el período de amortización en 5 o 10 años (con el límite de 2050) en casos de elevada carga financiera, o con remanente de tesorería para gastos generales negativo</t>
  </si>
  <si>
    <t>• Acuerdo de 28 de junio de 2022: En relación con el Acuerdo anterior de 6 de junio de 2022, mantenimiento del tipo de interés que se viniese aplicando a las operaciones, sin tener en cuenta el coste de financiación del Estado</t>
  </si>
  <si>
    <t>• Acuerdo de 5 de septiembre de 2022: posibilidad de diferir la aplicación de retenciones de la PTE de los aytos. al mes de julio de 2023 sin costes financieros para dichas entidades.</t>
  </si>
  <si>
    <t>Este cuadro muestra un resumen del total de las cantidades facilitadas a las Comunidades Autónomas y Entidades Locales, clasificadas por Comunidad Autónoma, mecanismo y año. A su vez, las medidas de liquidez se clasifican en "Otras Medidas de Liquidez" en las que se engloban todos aquellos instrumentos que no son "Mecanismos Extraordinarios de Liquidez" por los que se ha puesto a disposición de las Administraciones Territoriales  de la liquidez necesaria para hacer frente a sus necesidades y que están más relacionados con el sistema de financiación ordinario (como los anticipos del sistema de financiación, ampliación del reintegro de liquidaciones,..) o son otros instrumentos habituales de financiación (como los préstamos ICO). Por su parte, los "Mecanismos Extraordinarios" son los instrumentos creados desde el año 2012 para proveer de recursos a las Administraciones Territoriales y que han supuesto una novedad en nuestro sistema de financiación. En los cuadros posteriores se trata de desglosar cada medida contenida en este cuadro como el total de Comunidades Autónomas y Entidades Locales agrupadas por Comunidad Autónoma.</t>
  </si>
  <si>
    <t>Real Decreto-ley 18/2022, de 18 de octubre.</t>
  </si>
  <si>
    <t>AÑO 2023</t>
  </si>
  <si>
    <t>TOTAL LIQUIDEZ 2023</t>
  </si>
  <si>
    <t>Fondo de Liquidez REACT-UE (Acuerdo CDGAE 28/11/2022)</t>
  </si>
  <si>
    <t>TOTAL MECANISMOS EXTRAORDINARIOS 2023</t>
  </si>
  <si>
    <t>Fondo Liquidez (Acuerdo CDGAE 25/01/2022
21/03/2022 14/06/2022 27/09/2022 14/11/2022 28/11/2022)</t>
  </si>
  <si>
    <t>• Acuerdo de 6 de febrero de 2023: procedimiento de pago a proveedores, en aplicación de los apartados 3 y 4 del art. 40 del RDL 17/2014, de 26 de diciembre</t>
  </si>
  <si>
    <t>Fondo de Ordenación: ampliación del ámbito objetivo del art. 40 del Real Decreto-ley 17/2014 por art. 108 del Real Decreto-ley 20/2022, de 27 de diciembre</t>
  </si>
  <si>
    <t>TOTAL MECANISMOS EXTRAORDINARIOS 2012</t>
  </si>
  <si>
    <t>TOTAL MECANISMOS EXTRAORDINARIOS 2013</t>
  </si>
  <si>
    <t>TOTAL MECANISMOS EXTRAORDINARIOS 2014</t>
  </si>
  <si>
    <t>TOTAL MECANISMOS EXTRAORDINARIOS 2015</t>
  </si>
  <si>
    <t>TOTAL MECANISMOS EXTRAORDINARIOS 2016</t>
  </si>
  <si>
    <t>TOTAL MECANISMOS EXTRAORDINARIOS 2017</t>
  </si>
  <si>
    <t>TOTAL MECANISMOS EXTRAORDINARIOS 2018</t>
  </si>
  <si>
    <t>TOTAL MECANISMOS EXTRAORDINARIOS 2019</t>
  </si>
  <si>
    <t>TOTAL MECANISMOS EXTRAORDINARIOS 2024</t>
  </si>
  <si>
    <t>AÑO 2024</t>
  </si>
  <si>
    <t>TOTAL LIQUIDEZ 2024</t>
  </si>
  <si>
    <t xml:space="preserve">Las cantidades indicadas entre los años 2012-2022 relativas a los Mecanismos Extraordinarios de las EELL corresponden a cantidades dispuestas, mientras que las cantidades que figuran en los años 2023-2024 son cantidades asignadas por Acuerdo de la Comisión Delegada del Gobierno para Asuntos Económicos.
</t>
  </si>
  <si>
    <t xml:space="preserve">Las cantidades indicadas entre los años 2012-2022 relativas a los Mecanismos Extraordinarios de las EELL corresponden a cantidades dispuestas, mientras que las cantidades que figuran en el año 2023-2024 son cantidades asignadas por Acuerdo de la Comisión Delegada del Gobierno para Asuntos Económicos.
</t>
  </si>
  <si>
    <t>Fondo Liquidez (Acuerdo CDGAE 28/11/2022
20/03/2023 08/05/2023 13/06/2023 11/09/2023 15/12/2023)</t>
  </si>
  <si>
    <t>Facilidad Financiera (Acuerdo CDGAE 28/11/2022 20/03/2023 13/06/2023 11/09/2023 15/12/2023)</t>
  </si>
  <si>
    <t>Facilidad Financiera (Acuerdo CDGAE 15/12/2023 04/03/2024 06/05/2024 27/05/2024 16/09/2024 28/10/2024)</t>
  </si>
  <si>
    <t>AÑO 2025</t>
  </si>
  <si>
    <t>TOTAL LIQUIDEZ 2025</t>
  </si>
  <si>
    <t>TOTAL LIQUIDEZ 
2012 - 2025</t>
  </si>
  <si>
    <t>TOTAL MECANISMOS EXTRAORDINARIOS 2025</t>
  </si>
  <si>
    <t>Fondo Liquidez (Acuerdo CDGAE 15/12/2023 04/03/2024 06/05/2024 27/05/2024 16/09/2024 28/10/2024 16/12/2024)</t>
  </si>
  <si>
    <t>• Acuerdo de 24 de junio de 2024: procedimiento de pago a proveedores, en aplicación de los apartados 3 y 4 del art. 40 del RDL 17/2014, de 26 de diciembre</t>
  </si>
  <si>
    <t>• Acuerdo de 27 de enero de 2025: procedimiento para la cobertura de las necesidades derivadas de las actuaciones de las entidades locales para paliar los efectos de la DANA, en aplicación del RDL 6/2024, de 5 de noviembre</t>
  </si>
  <si>
    <t>Real Decreto-ley 6/2024, de 5 de noviembre, por el que se adoptan medidas urgentes de respuesta ante los daños causados por la Depresión Aislada en Niveles Altos (DANA) en diferentes municipios entre el 28 de octubre y el 4 de noviembre de 2024.</t>
  </si>
  <si>
    <t>Real Decreto-ley 1/2025, de 28 de enero, por el que se aprueban medidas urgentes en materia económica, de transporte, de Seguridad Social, y para hacer frente a situaciones de vulnerabilidad.</t>
  </si>
  <si>
    <t>Real Decreto-ley 7/2024, de 11 de noviembre, por el que se adoptan medidas urgentes para el impulso del Plan de respuesta inmediata, reconstrucción y relanzamiento frente a los daños causados por la Depresión Aislada en Niveles Altos (DANA) en diferentes municipios entre el 28 de octubre y el 4 de noviembre de 2024.</t>
  </si>
  <si>
    <t xml:space="preserve">Las cantidades indicadas entre los años 2012-2024 relativas a los Mecanismos Extraordinarios de las CCAA corresponden a cantidades dispuestas, mientras que las cantidades que figuran en el año 2025 son cantidades asignadas por Acuerdo de la Comisión Delegada del Gobierno para Asuntos Económicos.
</t>
  </si>
  <si>
    <t>Fondo Liquidez (Acuerdo CDGAE 02/12/2024 03/03/2025 02/06/2025 22/09/2025)</t>
  </si>
  <si>
    <t>Facilidad Financiera (Acuerdo CDGAE 02/12/2024 03/03/2025 02/06/2025 22/09/2025)</t>
  </si>
  <si>
    <t>• Acuerdo de 5 de mayo de 2025: procedimiento de pago a proveedores, en aplicación de los apartados 3 y 4 del art. 40 del RDL 17/2014, de 26 de diciembre</t>
  </si>
  <si>
    <t>Mecanismos de Financiación: Total Comunidades Autónomas y Entidades Locales (Actualización a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</si>
</sst>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 _€_-;\-* #,##0.00\ _€_-;_-* &quot;-&quot;??\ _€_-;_-@_-"/>
    <numFmt numFmtId="165" formatCode="#,##0.0\ ;[Red]\-#,##0.0"/>
    <numFmt numFmtId="166" formatCode="#,##0.00\ ;[Red]\-#,##0.00"/>
    <numFmt numFmtId="167" formatCode="#,##0.0"/>
    <numFmt numFmtId="168" formatCode="#,##0.0_ ;[Red]\-#,##0.0\ "/>
    <numFmt numFmtId="169" formatCode="_-* #,##0.00\ [$€]_-;\-* #,##0.00\ [$€]_-;_-* &quot;-&quot;??\ [$€]_-;_-@_-"/>
    <numFmt numFmtId="170" formatCode="0_)"/>
    <numFmt numFmtId="171" formatCode="0.0_)"/>
    <numFmt numFmtId="172" formatCode="#,##0.0000000"/>
    <numFmt numFmtId="173" formatCode="#,##0.00000000\ ;[Red]\-#,##0.00000000"/>
    <numFmt numFmtId="174" formatCode="#,##0.0000_ ;[Red]\-#,##0.0000\ "/>
    <numFmt numFmtId="175" formatCode="0.000000000"/>
    <numFmt numFmtId="176" formatCode="#,##0.00000000_ ;[Red]\-#,##0.00000000\ "/>
    <numFmt numFmtId="177" formatCode="#,##0.00000"/>
  </numFmts>
  <fonts count="42" x14ac:knownFonts="1">
    <font>
      <sz val="11"/>
      <color theme="1"/>
      <name val="Calibri"/>
      <family val="2"/>
      <scheme val="minor"/>
    </font>
    <font>
      <sz val="11"/>
      <color rgb="FFFF0000"/>
      <name val="Calibri"/>
      <family val="2"/>
      <scheme val="minor"/>
    </font>
    <font>
      <sz val="20"/>
      <name val="Calibri"/>
      <family val="2"/>
      <scheme val="minor"/>
    </font>
    <font>
      <sz val="14"/>
      <name val="Calibri"/>
      <family val="2"/>
      <scheme val="minor"/>
    </font>
    <font>
      <sz val="11"/>
      <name val="Calibri"/>
      <family val="2"/>
      <scheme val="minor"/>
    </font>
    <font>
      <sz val="14"/>
      <color theme="1"/>
      <name val="Calibri"/>
      <family val="2"/>
      <scheme val="minor"/>
    </font>
    <font>
      <sz val="9"/>
      <name val="Calibri"/>
      <family val="2"/>
      <scheme val="minor"/>
    </font>
    <font>
      <i/>
      <sz val="14"/>
      <name val="Calibri"/>
      <family val="2"/>
      <scheme val="minor"/>
    </font>
    <font>
      <b/>
      <sz val="14"/>
      <name val="Calibri"/>
      <family val="2"/>
      <scheme val="minor"/>
    </font>
    <font>
      <sz val="11"/>
      <color rgb="FF00B050"/>
      <name val="Calibri"/>
      <family val="2"/>
      <scheme val="minor"/>
    </font>
    <font>
      <sz val="12"/>
      <color theme="1"/>
      <name val="Calibri"/>
      <family val="2"/>
      <scheme val="minor"/>
    </font>
    <font>
      <vertAlign val="superscript"/>
      <sz val="18"/>
      <name val="Calibri"/>
      <family val="2"/>
    </font>
    <font>
      <b/>
      <sz val="14"/>
      <color theme="1"/>
      <name val="Calibri"/>
      <family val="2"/>
      <scheme val="minor"/>
    </font>
    <font>
      <sz val="11"/>
      <color theme="1"/>
      <name val="Calibri"/>
      <family val="2"/>
      <scheme val="minor"/>
    </font>
    <font>
      <sz val="10"/>
      <name val="Arial"/>
      <family val="2"/>
    </font>
    <font>
      <sz val="10"/>
      <name val="Courier"/>
      <family val="3"/>
    </font>
    <font>
      <sz val="8"/>
      <color theme="1"/>
      <name val="Arial"/>
      <family val="2"/>
    </font>
    <font>
      <sz val="12"/>
      <name val="Helv"/>
    </font>
    <font>
      <sz val="10"/>
      <color rgb="FF000000"/>
      <name val="Times New Roman"/>
      <family val="1"/>
    </font>
    <font>
      <u/>
      <sz val="11"/>
      <color rgb="FF17365D"/>
      <name val="Calibri"/>
      <family val="2"/>
      <scheme val="minor"/>
    </font>
    <font>
      <sz val="11"/>
      <color rgb="FF17365D"/>
      <name val="Calibri"/>
      <family val="2"/>
      <scheme val="minor"/>
    </font>
    <font>
      <sz val="11"/>
      <color rgb="FF1F497D"/>
      <name val="Calibri"/>
      <family val="2"/>
      <scheme val="minor"/>
    </font>
    <font>
      <i/>
      <sz val="11"/>
      <color theme="1"/>
      <name val="Calibri"/>
      <family val="2"/>
      <scheme val="minor"/>
    </font>
    <font>
      <u/>
      <sz val="11"/>
      <name val="Calibri"/>
      <family val="2"/>
      <scheme val="minor"/>
    </font>
    <font>
      <sz val="7"/>
      <color theme="1"/>
      <name val="Calibri"/>
      <family val="2"/>
      <scheme val="minor"/>
    </font>
    <font>
      <b/>
      <i/>
      <u/>
      <sz val="11"/>
      <color theme="1"/>
      <name val="Calibri"/>
      <family val="2"/>
      <scheme val="minor"/>
    </font>
    <font>
      <b/>
      <sz val="11"/>
      <color rgb="FF800000"/>
      <name val="Calibri"/>
      <family val="2"/>
      <scheme val="minor"/>
    </font>
    <font>
      <sz val="11"/>
      <color rgb="FF800000"/>
      <name val="Calibri"/>
      <family val="2"/>
      <scheme val="minor"/>
    </font>
    <font>
      <sz val="7"/>
      <color rgb="FF800000"/>
      <name val="Calibri"/>
      <family val="2"/>
      <scheme val="minor"/>
    </font>
    <font>
      <sz val="11"/>
      <color rgb="FF006600"/>
      <name val="Calibri"/>
      <family val="2"/>
      <scheme val="minor"/>
    </font>
    <font>
      <sz val="7"/>
      <color rgb="FF006600"/>
      <name val="Calibri"/>
      <family val="2"/>
      <scheme val="minor"/>
    </font>
    <font>
      <sz val="11"/>
      <color theme="1"/>
      <name val="Arial"/>
      <family val="2"/>
    </font>
    <font>
      <b/>
      <sz val="16"/>
      <color theme="1"/>
      <name val="Arial"/>
      <family val="2"/>
    </font>
    <font>
      <u/>
      <sz val="11"/>
      <color theme="10"/>
      <name val="Calibri"/>
      <family val="2"/>
      <scheme val="minor"/>
    </font>
    <font>
      <b/>
      <u/>
      <sz val="12"/>
      <color theme="10"/>
      <name val="Arial"/>
      <family val="2"/>
    </font>
    <font>
      <b/>
      <i/>
      <u/>
      <sz val="11"/>
      <color theme="10"/>
      <name val="Calibri"/>
      <family val="2"/>
      <scheme val="minor"/>
    </font>
    <font>
      <sz val="11"/>
      <name val="Calibri"/>
      <family val="2"/>
    </font>
    <font>
      <sz val="10"/>
      <color rgb="FF00B050"/>
      <name val="Calibri"/>
      <family val="2"/>
      <scheme val="minor"/>
    </font>
    <font>
      <sz val="10"/>
      <name val="Calibri"/>
      <family val="2"/>
      <scheme val="minor"/>
    </font>
    <font>
      <i/>
      <sz val="10"/>
      <color theme="1"/>
      <name val="Calibri"/>
      <family val="2"/>
      <scheme val="minor"/>
    </font>
    <font>
      <i/>
      <sz val="10"/>
      <color rgb="FFFF0000"/>
      <name val="Calibri"/>
      <family val="2"/>
      <scheme val="minor"/>
    </font>
    <font>
      <b/>
      <u/>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s>
  <cellStyleXfs count="45">
    <xf numFmtId="0" fontId="0" fillId="0" borderId="0"/>
    <xf numFmtId="169" fontId="14" fillId="0" borderId="0" applyFont="0" applyFill="0" applyBorder="0" applyAlignment="0" applyProtection="0"/>
    <xf numFmtId="169" fontId="14" fillId="0" borderId="0" applyFont="0" applyFill="0" applyBorder="0" applyAlignment="0" applyProtection="0"/>
    <xf numFmtId="164" fontId="1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15" fillId="0" borderId="0"/>
    <xf numFmtId="0" fontId="16" fillId="0" borderId="0"/>
    <xf numFmtId="171" fontId="17" fillId="0" borderId="0"/>
    <xf numFmtId="0" fontId="14" fillId="0" borderId="0"/>
    <xf numFmtId="0" fontId="13" fillId="0" borderId="0"/>
    <xf numFmtId="0" fontId="13" fillId="0" borderId="0"/>
    <xf numFmtId="0" fontId="18"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0" fontId="33" fillId="0" borderId="0" applyNumberFormat="0" applyFill="0" applyBorder="0" applyAlignment="0" applyProtection="0"/>
    <xf numFmtId="0" fontId="36" fillId="0" borderId="0"/>
  </cellStyleXfs>
  <cellXfs count="205">
    <xf numFmtId="0" fontId="0" fillId="0" borderId="0" xfId="0"/>
    <xf numFmtId="0" fontId="1" fillId="0" borderId="0" xfId="0" applyFont="1"/>
    <xf numFmtId="0" fontId="3" fillId="0" borderId="6" xfId="0" applyFont="1" applyBorder="1"/>
    <xf numFmtId="165" fontId="3" fillId="0" borderId="25" xfId="0" applyNumberFormat="1" applyFont="1" applyBorder="1" applyAlignment="1">
      <alignment horizontal="right"/>
    </xf>
    <xf numFmtId="165" fontId="3" fillId="0" borderId="26" xfId="0" applyNumberFormat="1" applyFont="1" applyBorder="1" applyAlignment="1">
      <alignment horizontal="right"/>
    </xf>
    <xf numFmtId="165" fontId="3" fillId="0" borderId="9" xfId="0" applyNumberFormat="1" applyFont="1" applyBorder="1" applyAlignment="1">
      <alignment horizontal="right"/>
    </xf>
    <xf numFmtId="165" fontId="3" fillId="0" borderId="27" xfId="0" applyNumberFormat="1" applyFont="1" applyBorder="1" applyAlignment="1">
      <alignment horizontal="right"/>
    </xf>
    <xf numFmtId="165" fontId="3" fillId="2" borderId="28" xfId="0" applyNumberFormat="1" applyFont="1" applyFill="1" applyBorder="1" applyAlignment="1">
      <alignment horizontal="right"/>
    </xf>
    <xf numFmtId="165" fontId="3" fillId="0" borderId="14" xfId="0" applyNumberFormat="1" applyFont="1" applyBorder="1" applyAlignment="1">
      <alignment horizontal="right"/>
    </xf>
    <xf numFmtId="165" fontId="3" fillId="0" borderId="29" xfId="0" applyNumberFormat="1" applyFont="1" applyBorder="1" applyAlignment="1">
      <alignment horizontal="right"/>
    </xf>
    <xf numFmtId="165" fontId="3" fillId="0" borderId="16" xfId="0" applyNumberFormat="1" applyFont="1" applyBorder="1" applyAlignment="1">
      <alignment horizontal="right"/>
    </xf>
    <xf numFmtId="165" fontId="3" fillId="0" borderId="30" xfId="0" applyNumberFormat="1" applyFont="1" applyBorder="1" applyAlignment="1">
      <alignment horizontal="right"/>
    </xf>
    <xf numFmtId="0" fontId="3" fillId="0" borderId="31" xfId="0" applyFont="1" applyBorder="1"/>
    <xf numFmtId="165" fontId="3" fillId="0" borderId="32" xfId="0" applyNumberFormat="1" applyFont="1" applyBorder="1" applyAlignment="1">
      <alignment horizontal="right"/>
    </xf>
    <xf numFmtId="165" fontId="3" fillId="0" borderId="33" xfId="0" applyNumberFormat="1" applyFont="1" applyBorder="1" applyAlignment="1">
      <alignment horizontal="right"/>
    </xf>
    <xf numFmtId="165" fontId="3" fillId="0" borderId="34" xfId="0" applyNumberFormat="1" applyFont="1" applyBorder="1" applyAlignment="1">
      <alignment horizontal="right"/>
    </xf>
    <xf numFmtId="165" fontId="3" fillId="0" borderId="35" xfId="0" applyNumberFormat="1" applyFont="1" applyBorder="1" applyAlignment="1">
      <alignment horizontal="right"/>
    </xf>
    <xf numFmtId="165" fontId="3" fillId="0" borderId="36" xfId="0" applyNumberFormat="1" applyFont="1" applyBorder="1" applyAlignment="1">
      <alignment horizontal="right"/>
    </xf>
    <xf numFmtId="165" fontId="3" fillId="0" borderId="28" xfId="0" applyNumberFormat="1" applyFont="1" applyBorder="1" applyAlignment="1">
      <alignment horizontal="right"/>
    </xf>
    <xf numFmtId="165" fontId="3" fillId="2" borderId="37" xfId="0" applyNumberFormat="1" applyFont="1" applyFill="1" applyBorder="1" applyAlignment="1">
      <alignment horizontal="right"/>
    </xf>
    <xf numFmtId="0" fontId="3" fillId="0" borderId="28" xfId="0" applyFont="1" applyBorder="1"/>
    <xf numFmtId="165" fontId="3" fillId="0" borderId="19" xfId="0" applyNumberFormat="1" applyFont="1" applyBorder="1" applyAlignment="1">
      <alignment horizontal="right"/>
    </xf>
    <xf numFmtId="165" fontId="3" fillId="0" borderId="20" xfId="0" applyNumberFormat="1" applyFont="1" applyBorder="1" applyAlignment="1">
      <alignment horizontal="right"/>
    </xf>
    <xf numFmtId="165" fontId="3" fillId="0" borderId="38" xfId="0" applyNumberFormat="1" applyFont="1" applyBorder="1" applyAlignment="1">
      <alignment horizontal="right"/>
    </xf>
    <xf numFmtId="165" fontId="3" fillId="0" borderId="23" xfId="0" applyNumberFormat="1" applyFont="1" applyBorder="1" applyAlignment="1">
      <alignment horizontal="right"/>
    </xf>
    <xf numFmtId="165" fontId="3" fillId="0" borderId="39" xfId="0" applyNumberFormat="1" applyFont="1" applyBorder="1" applyAlignment="1">
      <alignment horizontal="right"/>
    </xf>
    <xf numFmtId="165" fontId="3" fillId="2" borderId="39" xfId="0" applyNumberFormat="1" applyFont="1" applyFill="1" applyBorder="1" applyAlignment="1">
      <alignment horizontal="right"/>
    </xf>
    <xf numFmtId="165" fontId="3" fillId="0" borderId="40" xfId="0" applyNumberFormat="1" applyFont="1" applyBorder="1" applyAlignment="1">
      <alignment horizontal="right"/>
    </xf>
    <xf numFmtId="165" fontId="3" fillId="2" borderId="41" xfId="0" applyNumberFormat="1" applyFont="1" applyFill="1" applyBorder="1" applyAlignment="1">
      <alignment horizontal="right"/>
    </xf>
    <xf numFmtId="0" fontId="3" fillId="2" borderId="1" xfId="0" applyFont="1" applyFill="1" applyBorder="1"/>
    <xf numFmtId="167" fontId="0" fillId="0" borderId="0" xfId="0" applyNumberFormat="1" applyAlignment="1">
      <alignment horizontal="center"/>
    </xf>
    <xf numFmtId="167" fontId="9" fillId="0" borderId="0" xfId="0" applyNumberFormat="1" applyFont="1" applyAlignment="1">
      <alignment horizontal="center"/>
    </xf>
    <xf numFmtId="0" fontId="5" fillId="0" borderId="0" xfId="0" applyFont="1"/>
    <xf numFmtId="0" fontId="10" fillId="0" borderId="0" xfId="0" applyFont="1"/>
    <xf numFmtId="168" fontId="0" fillId="0" borderId="0" xfId="0" applyNumberFormat="1"/>
    <xf numFmtId="165" fontId="3" fillId="0" borderId="7" xfId="0" applyNumberFormat="1" applyFont="1" applyBorder="1" applyAlignment="1">
      <alignment horizontal="right"/>
    </xf>
    <xf numFmtId="0" fontId="3" fillId="0" borderId="1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21" xfId="0" applyFont="1" applyBorder="1" applyAlignment="1">
      <alignment horizontal="center" vertical="center" wrapText="1"/>
    </xf>
    <xf numFmtId="0" fontId="5" fillId="0" borderId="50" xfId="0" applyFont="1" applyBorder="1" applyAlignment="1">
      <alignment horizontal="center" vertical="center" wrapText="1"/>
    </xf>
    <xf numFmtId="165" fontId="3" fillId="0" borderId="43" xfId="0" applyNumberFormat="1" applyFont="1" applyBorder="1" applyAlignment="1">
      <alignment horizontal="right"/>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5" xfId="0" applyFont="1" applyBorder="1" applyAlignment="1">
      <alignment horizontal="center" vertical="center" wrapText="1"/>
    </xf>
    <xf numFmtId="16" fontId="0" fillId="0" borderId="0" xfId="0" applyNumberFormat="1"/>
    <xf numFmtId="0" fontId="3" fillId="0" borderId="50" xfId="0" applyFont="1" applyBorder="1" applyAlignment="1">
      <alignment horizontal="center" vertical="center" wrapText="1"/>
    </xf>
    <xf numFmtId="165" fontId="3" fillId="2" borderId="43" xfId="0" applyNumberFormat="1" applyFont="1" applyFill="1" applyBorder="1" applyAlignment="1">
      <alignment horizontal="right"/>
    </xf>
    <xf numFmtId="165" fontId="3" fillId="2" borderId="44" xfId="0" applyNumberFormat="1" applyFont="1" applyFill="1" applyBorder="1" applyAlignment="1">
      <alignment horizontal="right"/>
    </xf>
    <xf numFmtId="0" fontId="3" fillId="0" borderId="0" xfId="0" applyFont="1"/>
    <xf numFmtId="165" fontId="3" fillId="0" borderId="0" xfId="0" applyNumberFormat="1" applyFont="1" applyAlignment="1">
      <alignment horizontal="right"/>
    </xf>
    <xf numFmtId="165" fontId="3" fillId="2" borderId="45" xfId="0" applyNumberFormat="1" applyFont="1" applyFill="1" applyBorder="1" applyAlignment="1">
      <alignment horizontal="right"/>
    </xf>
    <xf numFmtId="165" fontId="3" fillId="2" borderId="50" xfId="0" applyNumberFormat="1" applyFont="1" applyFill="1" applyBorder="1" applyAlignment="1">
      <alignment horizontal="right"/>
    </xf>
    <xf numFmtId="165" fontId="3" fillId="2" borderId="47" xfId="0" applyNumberFormat="1" applyFont="1" applyFill="1" applyBorder="1" applyAlignment="1">
      <alignment horizontal="right"/>
    </xf>
    <xf numFmtId="165" fontId="3" fillId="2" borderId="51" xfId="0" applyNumberFormat="1" applyFont="1" applyFill="1" applyBorder="1" applyAlignment="1">
      <alignment horizontal="right"/>
    </xf>
    <xf numFmtId="165" fontId="3" fillId="2" borderId="52" xfId="0" applyNumberFormat="1" applyFont="1" applyFill="1" applyBorder="1" applyAlignment="1">
      <alignment horizontal="right"/>
    </xf>
    <xf numFmtId="165" fontId="3" fillId="2" borderId="53" xfId="0" applyNumberFormat="1" applyFont="1" applyFill="1" applyBorder="1" applyAlignment="1">
      <alignment horizontal="right"/>
    </xf>
    <xf numFmtId="165" fontId="3" fillId="2" borderId="54" xfId="0" applyNumberFormat="1" applyFont="1" applyFill="1" applyBorder="1" applyAlignment="1">
      <alignment horizontal="right"/>
    </xf>
    <xf numFmtId="165" fontId="3" fillId="2" borderId="3" xfId="0" applyNumberFormat="1" applyFont="1" applyFill="1" applyBorder="1" applyAlignment="1">
      <alignment horizontal="right"/>
    </xf>
    <xf numFmtId="0" fontId="3" fillId="0" borderId="5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165" fontId="3" fillId="3" borderId="25" xfId="0" applyNumberFormat="1" applyFont="1" applyFill="1" applyBorder="1" applyAlignment="1">
      <alignment horizontal="right"/>
    </xf>
    <xf numFmtId="165" fontId="3" fillId="3" borderId="26" xfId="0" applyNumberFormat="1" applyFont="1" applyFill="1" applyBorder="1" applyAlignment="1">
      <alignment horizontal="right"/>
    </xf>
    <xf numFmtId="165" fontId="3" fillId="3" borderId="7" xfId="0" applyNumberFormat="1" applyFont="1" applyFill="1" applyBorder="1" applyAlignment="1">
      <alignment horizontal="right"/>
    </xf>
    <xf numFmtId="165" fontId="3" fillId="3" borderId="9" xfId="0" applyNumberFormat="1" applyFont="1" applyFill="1" applyBorder="1" applyAlignment="1">
      <alignment horizontal="right"/>
    </xf>
    <xf numFmtId="165" fontId="3" fillId="3" borderId="32" xfId="0" applyNumberFormat="1" applyFont="1" applyFill="1" applyBorder="1" applyAlignment="1">
      <alignment horizontal="right"/>
    </xf>
    <xf numFmtId="165" fontId="3" fillId="3" borderId="33" xfId="0" applyNumberFormat="1" applyFont="1" applyFill="1" applyBorder="1" applyAlignment="1">
      <alignment horizontal="right"/>
    </xf>
    <xf numFmtId="165" fontId="3" fillId="3" borderId="36" xfId="0" applyNumberFormat="1" applyFont="1" applyFill="1" applyBorder="1" applyAlignment="1">
      <alignment horizontal="right"/>
    </xf>
    <xf numFmtId="165" fontId="3" fillId="3" borderId="34" xfId="0" applyNumberFormat="1" applyFont="1" applyFill="1" applyBorder="1" applyAlignment="1">
      <alignment horizontal="right"/>
    </xf>
    <xf numFmtId="165" fontId="6" fillId="3" borderId="33" xfId="0" applyNumberFormat="1" applyFont="1" applyFill="1" applyBorder="1" applyAlignment="1">
      <alignment horizontal="right" wrapText="1" shrinkToFit="1"/>
    </xf>
    <xf numFmtId="165" fontId="3" fillId="3" borderId="37" xfId="0" applyNumberFormat="1" applyFont="1" applyFill="1" applyBorder="1" applyAlignment="1">
      <alignment horizontal="right"/>
    </xf>
    <xf numFmtId="165" fontId="3" fillId="0" borderId="37" xfId="0" applyNumberFormat="1" applyFont="1" applyBorder="1" applyAlignment="1">
      <alignment horizontal="right"/>
    </xf>
    <xf numFmtId="4" fontId="0" fillId="0" borderId="0" xfId="0" applyNumberFormat="1"/>
    <xf numFmtId="0" fontId="3" fillId="2" borderId="4" xfId="0" applyFont="1" applyFill="1" applyBorder="1" applyAlignment="1">
      <alignment horizontal="center" vertical="center" wrapText="1"/>
    </xf>
    <xf numFmtId="0" fontId="19" fillId="0" borderId="0" xfId="0" applyFont="1" applyAlignment="1">
      <alignment vertical="center"/>
    </xf>
    <xf numFmtId="0" fontId="20" fillId="0" borderId="0" xfId="0" applyFont="1" applyAlignment="1">
      <alignment vertical="center"/>
    </xf>
    <xf numFmtId="0" fontId="19" fillId="0" borderId="0" xfId="0" applyFont="1" applyAlignment="1">
      <alignment horizontal="left" vertical="center"/>
    </xf>
    <xf numFmtId="0" fontId="21" fillId="0" borderId="0" xfId="0" applyFont="1" applyAlignment="1">
      <alignment vertical="center"/>
    </xf>
    <xf numFmtId="0" fontId="3" fillId="0" borderId="18" xfId="0" applyFont="1" applyBorder="1"/>
    <xf numFmtId="0" fontId="3" fillId="0" borderId="39" xfId="0" applyFont="1" applyBorder="1"/>
    <xf numFmtId="165" fontId="8" fillId="2" borderId="45" xfId="0" applyNumberFormat="1" applyFont="1" applyFill="1" applyBorder="1" applyAlignment="1">
      <alignment horizontal="right"/>
    </xf>
    <xf numFmtId="165" fontId="8" fillId="2" borderId="46" xfId="0" applyNumberFormat="1" applyFont="1" applyFill="1" applyBorder="1" applyAlignment="1">
      <alignment horizontal="right"/>
    </xf>
    <xf numFmtId="165" fontId="8" fillId="2" borderId="44" xfId="0" applyNumberFormat="1" applyFont="1" applyFill="1" applyBorder="1" applyAlignment="1">
      <alignment horizontal="right"/>
    </xf>
    <xf numFmtId="165" fontId="8" fillId="2" borderId="50" xfId="0" applyNumberFormat="1" applyFont="1" applyFill="1" applyBorder="1" applyAlignment="1">
      <alignment horizontal="right"/>
    </xf>
    <xf numFmtId="165" fontId="8" fillId="2" borderId="47" xfId="0" applyNumberFormat="1" applyFont="1" applyFill="1" applyBorder="1" applyAlignment="1">
      <alignment horizontal="right"/>
    </xf>
    <xf numFmtId="165" fontId="8" fillId="2" borderId="2" xfId="0" applyNumberFormat="1" applyFont="1" applyFill="1" applyBorder="1" applyAlignment="1">
      <alignment horizontal="right"/>
    </xf>
    <xf numFmtId="165" fontId="8" fillId="2" borderId="51" xfId="0" applyNumberFormat="1" applyFont="1" applyFill="1" applyBorder="1" applyAlignment="1">
      <alignment horizontal="right"/>
    </xf>
    <xf numFmtId="165" fontId="3" fillId="2" borderId="42" xfId="0" applyNumberFormat="1" applyFont="1" applyFill="1" applyBorder="1" applyAlignment="1">
      <alignment horizontal="right"/>
    </xf>
    <xf numFmtId="165" fontId="6" fillId="3" borderId="34" xfId="0" applyNumberFormat="1" applyFont="1" applyFill="1" applyBorder="1" applyAlignment="1">
      <alignment horizontal="right" wrapText="1" shrinkToFit="1"/>
    </xf>
    <xf numFmtId="0" fontId="3" fillId="0" borderId="13" xfId="0" applyFont="1" applyBorder="1" applyAlignment="1">
      <alignment horizontal="center" vertical="center" wrapText="1"/>
    </xf>
    <xf numFmtId="0" fontId="3" fillId="2" borderId="22" xfId="0" applyFont="1" applyFill="1" applyBorder="1" applyAlignment="1">
      <alignment horizontal="center" vertical="center" wrapText="1"/>
    </xf>
    <xf numFmtId="4" fontId="3" fillId="2" borderId="43" xfId="0" applyNumberFormat="1" applyFont="1" applyFill="1" applyBorder="1" applyAlignment="1">
      <alignment horizontal="right"/>
    </xf>
    <xf numFmtId="0" fontId="22" fillId="0" borderId="0" xfId="0" applyFont="1"/>
    <xf numFmtId="0" fontId="3" fillId="0" borderId="56" xfId="0" applyFont="1" applyBorder="1" applyAlignment="1">
      <alignment horizontal="center" vertical="center" wrapText="1"/>
    </xf>
    <xf numFmtId="0" fontId="23" fillId="0" borderId="0" xfId="0" applyFont="1" applyAlignment="1">
      <alignment vertical="center"/>
    </xf>
    <xf numFmtId="0" fontId="4" fillId="0" borderId="0" xfId="0" applyFont="1" applyAlignment="1">
      <alignment vertical="center"/>
    </xf>
    <xf numFmtId="0" fontId="23" fillId="0" borderId="0" xfId="0" applyFont="1" applyAlignment="1">
      <alignment horizontal="left" vertical="center"/>
    </xf>
    <xf numFmtId="0" fontId="0" fillId="0" borderId="0" xfId="0" applyAlignment="1">
      <alignment horizontal="justify" vertical="center"/>
    </xf>
    <xf numFmtId="0" fontId="27" fillId="0" borderId="0" xfId="0" applyFont="1" applyAlignment="1">
      <alignment horizontal="justify" vertical="center"/>
    </xf>
    <xf numFmtId="0" fontId="29" fillId="0" borderId="0" xfId="0" applyFont="1" applyAlignment="1">
      <alignment horizontal="justify" vertical="center"/>
    </xf>
    <xf numFmtId="0" fontId="31" fillId="0" borderId="0" xfId="0" applyFont="1"/>
    <xf numFmtId="0" fontId="32" fillId="0" borderId="0" xfId="0" applyFont="1"/>
    <xf numFmtId="0" fontId="34" fillId="4" borderId="0" xfId="43" applyFont="1" applyFill="1"/>
    <xf numFmtId="0" fontId="6" fillId="0" borderId="0" xfId="43" applyFont="1" applyAlignment="1">
      <alignment vertical="center" wrapText="1"/>
    </xf>
    <xf numFmtId="0" fontId="35" fillId="4" borderId="0" xfId="43" applyFont="1" applyFill="1"/>
    <xf numFmtId="0" fontId="33" fillId="0" borderId="0" xfId="43"/>
    <xf numFmtId="0" fontId="12" fillId="0" borderId="0" xfId="0" applyFont="1"/>
    <xf numFmtId="166" fontId="3" fillId="0" borderId="40" xfId="0" applyNumberFormat="1" applyFont="1" applyBorder="1" applyAlignment="1">
      <alignment horizontal="right"/>
    </xf>
    <xf numFmtId="166" fontId="3" fillId="0" borderId="20" xfId="0" applyNumberFormat="1" applyFont="1" applyBorder="1" applyAlignment="1">
      <alignment horizontal="right"/>
    </xf>
    <xf numFmtId="166" fontId="3" fillId="0" borderId="35" xfId="0" applyNumberFormat="1" applyFont="1" applyBorder="1" applyAlignment="1">
      <alignment horizontal="right"/>
    </xf>
    <xf numFmtId="166" fontId="3" fillId="0" borderId="33" xfId="0" applyNumberFormat="1" applyFont="1" applyBorder="1" applyAlignment="1">
      <alignment horizontal="right"/>
    </xf>
    <xf numFmtId="166" fontId="3" fillId="0" borderId="27" xfId="0" applyNumberFormat="1" applyFont="1" applyBorder="1" applyAlignment="1">
      <alignment horizontal="right"/>
    </xf>
    <xf numFmtId="166" fontId="3" fillId="0" borderId="26" xfId="0" applyNumberFormat="1" applyFont="1" applyBorder="1" applyAlignment="1">
      <alignment horizontal="right"/>
    </xf>
    <xf numFmtId="166" fontId="8" fillId="2" borderId="46" xfId="0" applyNumberFormat="1" applyFont="1" applyFill="1" applyBorder="1" applyAlignment="1">
      <alignment horizontal="right"/>
    </xf>
    <xf numFmtId="166" fontId="8" fillId="2" borderId="50" xfId="0" applyNumberFormat="1" applyFont="1" applyFill="1" applyBorder="1" applyAlignment="1">
      <alignment horizontal="right"/>
    </xf>
    <xf numFmtId="165" fontId="0" fillId="0" borderId="0" xfId="0" applyNumberFormat="1"/>
    <xf numFmtId="165" fontId="8" fillId="0" borderId="0" xfId="0" applyNumberFormat="1" applyFont="1" applyAlignment="1">
      <alignment horizontal="right"/>
    </xf>
    <xf numFmtId="0" fontId="7" fillId="0" borderId="0" xfId="0" applyFont="1" applyAlignment="1">
      <alignment vertical="center" wrapText="1"/>
    </xf>
    <xf numFmtId="165" fontId="3" fillId="2" borderId="57" xfId="0" applyNumberFormat="1" applyFont="1" applyFill="1" applyBorder="1" applyAlignment="1">
      <alignment horizontal="right"/>
    </xf>
    <xf numFmtId="0" fontId="3" fillId="2" borderId="44" xfId="0" applyFont="1" applyFill="1" applyBorder="1" applyAlignment="1">
      <alignment horizontal="center" vertical="center" wrapText="1"/>
    </xf>
    <xf numFmtId="0" fontId="3" fillId="0" borderId="47" xfId="0" applyFont="1" applyBorder="1" applyAlignment="1">
      <alignment horizontal="center" vertical="center" wrapText="1"/>
    </xf>
    <xf numFmtId="165" fontId="3" fillId="0" borderId="15" xfId="0" applyNumberFormat="1" applyFont="1" applyBorder="1" applyAlignment="1">
      <alignment horizontal="right"/>
    </xf>
    <xf numFmtId="172" fontId="37" fillId="0" borderId="0" xfId="0" applyNumberFormat="1" applyFont="1" applyAlignment="1">
      <alignment horizontal="center"/>
    </xf>
    <xf numFmtId="173" fontId="38" fillId="0" borderId="0" xfId="0" applyNumberFormat="1" applyFont="1" applyAlignment="1">
      <alignment horizontal="right"/>
    </xf>
    <xf numFmtId="174" fontId="22" fillId="0" borderId="0" xfId="0" applyNumberFormat="1" applyFont="1"/>
    <xf numFmtId="174" fontId="0" fillId="0" borderId="0" xfId="0" applyNumberFormat="1"/>
    <xf numFmtId="175" fontId="0" fillId="0" borderId="0" xfId="0" applyNumberFormat="1"/>
    <xf numFmtId="4" fontId="1" fillId="0" borderId="0" xfId="0" applyNumberFormat="1" applyFont="1"/>
    <xf numFmtId="165" fontId="8" fillId="2" borderId="43" xfId="0" applyNumberFormat="1" applyFont="1" applyFill="1" applyBorder="1" applyAlignment="1">
      <alignment horizontal="right"/>
    </xf>
    <xf numFmtId="176" fontId="0" fillId="0" borderId="0" xfId="0" applyNumberFormat="1"/>
    <xf numFmtId="166" fontId="3" fillId="0" borderId="10" xfId="0" applyNumberFormat="1" applyFont="1" applyBorder="1" applyAlignment="1">
      <alignment horizontal="center"/>
    </xf>
    <xf numFmtId="166" fontId="3" fillId="0" borderId="37" xfId="0" applyNumberFormat="1" applyFont="1" applyBorder="1" applyAlignment="1">
      <alignment horizontal="center"/>
    </xf>
    <xf numFmtId="166" fontId="3" fillId="0" borderId="41" xfId="0" applyNumberFormat="1" applyFont="1" applyBorder="1" applyAlignment="1">
      <alignment horizontal="center"/>
    </xf>
    <xf numFmtId="166" fontId="3" fillId="0" borderId="9" xfId="0" applyNumberFormat="1" applyFont="1" applyBorder="1" applyAlignment="1">
      <alignment horizontal="center"/>
    </xf>
    <xf numFmtId="166" fontId="3" fillId="0" borderId="34" xfId="0" applyNumberFormat="1" applyFont="1" applyBorder="1" applyAlignment="1">
      <alignment horizontal="center"/>
    </xf>
    <xf numFmtId="166" fontId="3" fillId="0" borderId="38" xfId="0" applyNumberFormat="1" applyFont="1" applyBorder="1" applyAlignment="1">
      <alignment horizontal="center"/>
    </xf>
    <xf numFmtId="166" fontId="3" fillId="3" borderId="33" xfId="0" applyNumberFormat="1" applyFont="1" applyFill="1" applyBorder="1" applyAlignment="1">
      <alignment horizontal="center"/>
    </xf>
    <xf numFmtId="166" fontId="3" fillId="3" borderId="34" xfId="0" applyNumberFormat="1" applyFont="1" applyFill="1" applyBorder="1" applyAlignment="1">
      <alignment horizontal="center"/>
    </xf>
    <xf numFmtId="165" fontId="3" fillId="0" borderId="6" xfId="0" applyNumberFormat="1" applyFont="1" applyBorder="1" applyAlignment="1">
      <alignment horizontal="right"/>
    </xf>
    <xf numFmtId="165" fontId="3" fillId="0" borderId="31" xfId="0" applyNumberFormat="1" applyFont="1" applyBorder="1" applyAlignment="1">
      <alignment horizontal="right"/>
    </xf>
    <xf numFmtId="165" fontId="3" fillId="0" borderId="58" xfId="0" applyNumberFormat="1" applyFont="1" applyBorder="1" applyAlignment="1">
      <alignment horizontal="right"/>
    </xf>
    <xf numFmtId="0" fontId="3" fillId="0" borderId="51" xfId="0" applyFont="1" applyBorder="1" applyAlignment="1">
      <alignment horizontal="center" vertical="center" wrapText="1"/>
    </xf>
    <xf numFmtId="165" fontId="8" fillId="2" borderId="21" xfId="0" applyNumberFormat="1" applyFont="1" applyFill="1" applyBorder="1" applyAlignment="1">
      <alignment horizontal="right"/>
    </xf>
    <xf numFmtId="176" fontId="39" fillId="0" borderId="0" xfId="0" applyNumberFormat="1" applyFont="1"/>
    <xf numFmtId="165" fontId="3" fillId="0" borderId="29" xfId="0" applyNumberFormat="1" applyFont="1" applyBorder="1" applyAlignment="1">
      <alignment horizontal="center"/>
    </xf>
    <xf numFmtId="174" fontId="1" fillId="0" borderId="0" xfId="0" applyNumberFormat="1" applyFont="1"/>
    <xf numFmtId="176" fontId="40" fillId="0" borderId="0" xfId="0" applyNumberFormat="1" applyFont="1"/>
    <xf numFmtId="176" fontId="1" fillId="0" borderId="0" xfId="0" applyNumberFormat="1" applyFont="1"/>
    <xf numFmtId="165" fontId="3" fillId="2" borderId="30" xfId="0" applyNumberFormat="1" applyFont="1" applyFill="1" applyBorder="1" applyAlignment="1">
      <alignment horizontal="right"/>
    </xf>
    <xf numFmtId="177" fontId="0" fillId="0" borderId="0" xfId="0" applyNumberFormat="1"/>
    <xf numFmtId="0" fontId="4" fillId="0" borderId="0" xfId="0" applyFont="1" applyAlignment="1">
      <alignment horizontal="justify" vertical="center"/>
    </xf>
    <xf numFmtId="0" fontId="41" fillId="0" borderId="0" xfId="0" applyFont="1"/>
    <xf numFmtId="0" fontId="0" fillId="0" borderId="0" xfId="0" quotePrefix="1" applyAlignment="1">
      <alignment horizontal="justify" vertical="center"/>
    </xf>
    <xf numFmtId="0" fontId="4" fillId="0" borderId="0" xfId="0" applyFont="1"/>
    <xf numFmtId="0" fontId="4" fillId="0" borderId="0" xfId="0" applyFont="1" applyAlignment="1">
      <alignment vertical="center" wrapText="1"/>
    </xf>
    <xf numFmtId="0" fontId="0" fillId="0" borderId="0" xfId="0" applyAlignment="1">
      <alignment wrapText="1"/>
    </xf>
    <xf numFmtId="0" fontId="8" fillId="2" borderId="1" xfId="0" applyFont="1" applyFill="1" applyBorder="1"/>
    <xf numFmtId="4" fontId="8" fillId="2" borderId="44" xfId="0" applyNumberFormat="1" applyFont="1" applyFill="1" applyBorder="1" applyAlignment="1">
      <alignment horizontal="right"/>
    </xf>
    <xf numFmtId="0" fontId="7" fillId="0" borderId="0" xfId="0" applyFont="1" applyAlignment="1">
      <alignment vertical="center"/>
    </xf>
    <xf numFmtId="166" fontId="8" fillId="2" borderId="45" xfId="0" applyNumberFormat="1" applyFont="1" applyFill="1" applyBorder="1" applyAlignment="1">
      <alignment horizontal="right"/>
    </xf>
    <xf numFmtId="166" fontId="8" fillId="2" borderId="51" xfId="0" applyNumberFormat="1" applyFont="1" applyFill="1" applyBorder="1" applyAlignment="1">
      <alignment horizontal="right"/>
    </xf>
    <xf numFmtId="166" fontId="8" fillId="2" borderId="44" xfId="0" applyNumberFormat="1" applyFont="1" applyFill="1" applyBorder="1" applyAlignment="1">
      <alignment horizontal="right"/>
    </xf>
    <xf numFmtId="166" fontId="3" fillId="3" borderId="10" xfId="0" applyNumberFormat="1" applyFont="1" applyFill="1" applyBorder="1" applyAlignment="1">
      <alignment horizontal="center"/>
    </xf>
    <xf numFmtId="166" fontId="3" fillId="3" borderId="36" xfId="0" applyNumberFormat="1" applyFont="1" applyFill="1" applyBorder="1" applyAlignment="1">
      <alignment horizontal="center"/>
    </xf>
    <xf numFmtId="166" fontId="3" fillId="3" borderId="23" xfId="0" applyNumberFormat="1" applyFont="1" applyFill="1" applyBorder="1" applyAlignment="1">
      <alignment horizontal="center"/>
    </xf>
    <xf numFmtId="0" fontId="3" fillId="2" borderId="4" xfId="0" applyFont="1" applyFill="1" applyBorder="1" applyAlignment="1">
      <alignment horizontal="center" vertical="center" wrapText="1"/>
    </xf>
    <xf numFmtId="0" fontId="0" fillId="2" borderId="11" xfId="0" applyFill="1" applyBorder="1"/>
    <xf numFmtId="0" fontId="0" fillId="2" borderId="22" xfId="0" applyFill="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2" borderId="0" xfId="0" applyFill="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3" xfId="0" applyBorder="1"/>
    <xf numFmtId="0" fontId="3"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43" xfId="0" applyFont="1" applyFill="1" applyBorder="1" applyAlignment="1">
      <alignment horizontal="center" vertical="center" wrapText="1"/>
    </xf>
    <xf numFmtId="0" fontId="0" fillId="2" borderId="28" xfId="0" applyFill="1" applyBorder="1"/>
    <xf numFmtId="0" fontId="0" fillId="2" borderId="42" xfId="0" applyFill="1" applyBorder="1"/>
    <xf numFmtId="0" fontId="2" fillId="2" borderId="24"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0" fillId="0" borderId="22" xfId="0" applyBorder="1"/>
    <xf numFmtId="0" fontId="2" fillId="2" borderId="3" xfId="0" applyFont="1" applyFill="1" applyBorder="1" applyAlignment="1">
      <alignment horizontal="center" vertical="center" wrapText="1"/>
    </xf>
    <xf numFmtId="0" fontId="0" fillId="0" borderId="1" xfId="0" applyBorder="1" applyAlignment="1">
      <alignment horizontal="center"/>
    </xf>
    <xf numFmtId="0" fontId="0" fillId="0" borderId="3" xfId="0" applyBorder="1" applyAlignment="1">
      <alignment horizontal="center"/>
    </xf>
    <xf numFmtId="0" fontId="0" fillId="2" borderId="18" xfId="0" applyFill="1" applyBorder="1"/>
    <xf numFmtId="0" fontId="0" fillId="0" borderId="2" xfId="0" applyBorder="1"/>
    <xf numFmtId="0" fontId="0" fillId="0" borderId="2" xfId="0" applyBorder="1" applyAlignment="1">
      <alignment horizontal="center"/>
    </xf>
    <xf numFmtId="0" fontId="0" fillId="2" borderId="48" xfId="0" applyFill="1" applyBorder="1"/>
    <xf numFmtId="0" fontId="0" fillId="0" borderId="24" xfId="0" applyBorder="1"/>
    <xf numFmtId="0" fontId="3" fillId="2" borderId="1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0" fillId="2" borderId="24" xfId="0" applyFill="1" applyBorder="1"/>
    <xf numFmtId="0" fontId="2" fillId="2" borderId="45"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46" xfId="0" applyFont="1" applyFill="1" applyBorder="1" applyAlignment="1">
      <alignment horizontal="center" vertical="center" wrapText="1"/>
    </xf>
  </cellXfs>
  <cellStyles count="45">
    <cellStyle name="Euro" xfId="1" xr:uid="{00000000-0005-0000-0000-000000000000}"/>
    <cellStyle name="Euro 2" xfId="2" xr:uid="{00000000-0005-0000-0000-000001000000}"/>
    <cellStyle name="Hipervínculo" xfId="43" builtinId="8"/>
    <cellStyle name="Millares 2" xfId="3" xr:uid="{00000000-0005-0000-0000-000003000000}"/>
    <cellStyle name="Millares 3" xfId="4" xr:uid="{00000000-0005-0000-0000-000004000000}"/>
    <cellStyle name="Millares 3 2" xfId="5" xr:uid="{00000000-0005-0000-0000-000005000000}"/>
    <cellStyle name="Millares 3 2 2" xfId="6" xr:uid="{00000000-0005-0000-0000-000006000000}"/>
    <cellStyle name="Millares 3 3" xfId="7" xr:uid="{00000000-0005-0000-0000-000007000000}"/>
    <cellStyle name="Millares 4" xfId="8" xr:uid="{00000000-0005-0000-0000-000008000000}"/>
    <cellStyle name="Millares 4 2" xfId="9" xr:uid="{00000000-0005-0000-0000-000009000000}"/>
    <cellStyle name="Millares 5" xfId="10" xr:uid="{00000000-0005-0000-0000-00000A000000}"/>
    <cellStyle name="Millares 5 2" xfId="11" xr:uid="{00000000-0005-0000-0000-00000B000000}"/>
    <cellStyle name="Millares 6" xfId="12" xr:uid="{00000000-0005-0000-0000-00000C000000}"/>
    <cellStyle name="Millares 6 2" xfId="13" xr:uid="{00000000-0005-0000-0000-00000D000000}"/>
    <cellStyle name="Normal" xfId="0" builtinId="0"/>
    <cellStyle name="Normal 12" xfId="14" xr:uid="{00000000-0005-0000-0000-00000F000000}"/>
    <cellStyle name="Normal 2" xfId="15" xr:uid="{00000000-0005-0000-0000-000010000000}"/>
    <cellStyle name="Normal 2 2" xfId="16" xr:uid="{00000000-0005-0000-0000-000011000000}"/>
    <cellStyle name="Normal 2 3" xfId="44" xr:uid="{00000000-0005-0000-0000-000012000000}"/>
    <cellStyle name="Normal 3" xfId="17" xr:uid="{00000000-0005-0000-0000-000013000000}"/>
    <cellStyle name="Normal 3 2" xfId="18" xr:uid="{00000000-0005-0000-0000-000014000000}"/>
    <cellStyle name="Normal 3 3" xfId="19" xr:uid="{00000000-0005-0000-0000-000015000000}"/>
    <cellStyle name="Normal 4" xfId="20" xr:uid="{00000000-0005-0000-0000-000016000000}"/>
    <cellStyle name="Normal 4 2" xfId="21" xr:uid="{00000000-0005-0000-0000-000017000000}"/>
    <cellStyle name="Normal 4 2 2" xfId="22" xr:uid="{00000000-0005-0000-0000-000018000000}"/>
    <cellStyle name="Normal 4 3" xfId="23" xr:uid="{00000000-0005-0000-0000-000019000000}"/>
    <cellStyle name="Normal 5" xfId="24" xr:uid="{00000000-0005-0000-0000-00001A000000}"/>
    <cellStyle name="Normal 5 2" xfId="25" xr:uid="{00000000-0005-0000-0000-00001B000000}"/>
    <cellStyle name="Normal 6" xfId="26" xr:uid="{00000000-0005-0000-0000-00001C000000}"/>
    <cellStyle name="Normal 6 2" xfId="27" xr:uid="{00000000-0005-0000-0000-00001D000000}"/>
    <cellStyle name="Normal 7" xfId="28" xr:uid="{00000000-0005-0000-0000-00001E000000}"/>
    <cellStyle name="Normal 7 2" xfId="29" xr:uid="{00000000-0005-0000-0000-00001F000000}"/>
    <cellStyle name="Normal 8" xfId="30" xr:uid="{00000000-0005-0000-0000-000020000000}"/>
    <cellStyle name="Normal 8 2" xfId="31" xr:uid="{00000000-0005-0000-0000-000021000000}"/>
    <cellStyle name="Porcentaje 2" xfId="32" xr:uid="{00000000-0005-0000-0000-000022000000}"/>
    <cellStyle name="Porcentaje 3" xfId="33" xr:uid="{00000000-0005-0000-0000-000023000000}"/>
    <cellStyle name="Porcentaje 3 2" xfId="34" xr:uid="{00000000-0005-0000-0000-000024000000}"/>
    <cellStyle name="Porcentaje 4" xfId="35" xr:uid="{00000000-0005-0000-0000-000025000000}"/>
    <cellStyle name="Porcentaje 4 2" xfId="36" xr:uid="{00000000-0005-0000-0000-000026000000}"/>
    <cellStyle name="Porcentaje 4 2 2" xfId="37" xr:uid="{00000000-0005-0000-0000-000027000000}"/>
    <cellStyle name="Porcentaje 4 3" xfId="38" xr:uid="{00000000-0005-0000-0000-000028000000}"/>
    <cellStyle name="Porcentaje 5" xfId="39" xr:uid="{00000000-0005-0000-0000-000029000000}"/>
    <cellStyle name="Porcentaje 6" xfId="40" xr:uid="{00000000-0005-0000-0000-00002A000000}"/>
    <cellStyle name="Porcentaje 6 2" xfId="41" xr:uid="{00000000-0005-0000-0000-00002B000000}"/>
    <cellStyle name="Porcentual 2" xfId="42"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3905250</xdr:colOff>
      <xdr:row>4</xdr:row>
      <xdr:rowOff>392297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905250" cy="11193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21"/>
  <sheetViews>
    <sheetView showGridLines="0" tabSelected="1" zoomScaleNormal="100" workbookViewId="0">
      <selection activeCell="A6" sqref="A6"/>
    </sheetView>
  </sheetViews>
  <sheetFormatPr baseColWidth="10" defaultColWidth="11.453125" defaultRowHeight="14" x14ac:dyDescent="0.3"/>
  <cols>
    <col min="1" max="1" width="159.453125" style="103" customWidth="1"/>
    <col min="2" max="16384" width="11.453125" style="103"/>
  </cols>
  <sheetData>
    <row r="5" spans="1:1" ht="39" customHeight="1" x14ac:dyDescent="0.3"/>
    <row r="6" spans="1:1" ht="20" x14ac:dyDescent="0.4">
      <c r="A6" s="104" t="s">
        <v>247</v>
      </c>
    </row>
    <row r="8" spans="1:1" ht="15.5" x14ac:dyDescent="0.35">
      <c r="A8" s="105" t="s">
        <v>136</v>
      </c>
    </row>
    <row r="9" spans="1:1" ht="60" x14ac:dyDescent="0.3">
      <c r="A9" s="106" t="s">
        <v>208</v>
      </c>
    </row>
    <row r="10" spans="1:1" x14ac:dyDescent="0.3">
      <c r="A10" s="106"/>
    </row>
    <row r="11" spans="1:1" ht="15.5" x14ac:dyDescent="0.35">
      <c r="A11" s="105" t="s">
        <v>137</v>
      </c>
    </row>
    <row r="12" spans="1:1" x14ac:dyDescent="0.3">
      <c r="A12" s="106" t="s">
        <v>85</v>
      </c>
    </row>
    <row r="13" spans="1:1" x14ac:dyDescent="0.3">
      <c r="A13" s="106"/>
    </row>
    <row r="14" spans="1:1" ht="15.5" x14ac:dyDescent="0.35">
      <c r="A14" s="105" t="s">
        <v>138</v>
      </c>
    </row>
    <row r="15" spans="1:1" ht="25.5" customHeight="1" x14ac:dyDescent="0.3">
      <c r="A15" s="106" t="s">
        <v>86</v>
      </c>
    </row>
    <row r="16" spans="1:1" x14ac:dyDescent="0.3">
      <c r="A16" s="106"/>
    </row>
    <row r="17" spans="1:1" x14ac:dyDescent="0.3">
      <c r="A17" s="106"/>
    </row>
    <row r="19" spans="1:1" ht="14.5" x14ac:dyDescent="0.35">
      <c r="A19" s="107" t="s">
        <v>139</v>
      </c>
    </row>
    <row r="20" spans="1:1" ht="14.5" x14ac:dyDescent="0.35">
      <c r="A20" s="108"/>
    </row>
    <row r="21" spans="1:1" ht="14.5" x14ac:dyDescent="0.35">
      <c r="A21" s="107" t="s">
        <v>140</v>
      </c>
    </row>
  </sheetData>
  <hyperlinks>
    <hyperlink ref="A19" location="'Descripción medidas'!A1" display="Descripción medidas" xr:uid="{00000000-0004-0000-0000-000000000000}"/>
    <hyperlink ref="A11" location="'Detalle Otras Medidas Liquidez'!A1" display="2 .Detalle Otras Medidas de Liquidez" xr:uid="{00000000-0004-0000-0000-000001000000}"/>
    <hyperlink ref="A14" location="'Detalle Mec Extraordinarios'!A1" display="3. Detalle Mecanismos Extraordinarios" xr:uid="{00000000-0004-0000-0000-000002000000}"/>
    <hyperlink ref="A21" location="Normativa!A1" display="Normativa" xr:uid="{00000000-0004-0000-0000-000003000000}"/>
    <hyperlink ref="A8" location="'Resumen Total liquidez'!A1" display="1. Resumen Total Liquidez" xr:uid="{00000000-0004-0000-0000-000004000000}"/>
  </hyperlink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76"/>
  <sheetViews>
    <sheetView showGridLines="0" zoomScale="80" zoomScaleNormal="80" workbookViewId="0">
      <pane xSplit="1" ySplit="3" topLeftCell="CX4" activePane="bottomRight" state="frozen"/>
      <selection pane="topRight" activeCell="B1" sqref="B1"/>
      <selection pane="bottomLeft" activeCell="A4" sqref="A4"/>
      <selection pane="bottomRight" activeCell="DH23" sqref="DH23"/>
    </sheetView>
  </sheetViews>
  <sheetFormatPr baseColWidth="10" defaultRowHeight="14.5" x14ac:dyDescent="0.35"/>
  <cols>
    <col min="1" max="1" width="24.54296875" customWidth="1"/>
    <col min="5" max="5" width="11.54296875" bestFit="1" customWidth="1"/>
    <col min="6" max="6" width="15.453125" customWidth="1"/>
    <col min="7" max="7" width="13.54296875" customWidth="1"/>
    <col min="8" max="8" width="13.453125" customWidth="1"/>
    <col min="9" max="9" width="11.54296875" bestFit="1" customWidth="1"/>
    <col min="14" max="14" width="12" bestFit="1" customWidth="1"/>
    <col min="16" max="16" width="12.54296875" customWidth="1"/>
    <col min="17" max="17" width="11.54296875" bestFit="1" customWidth="1"/>
    <col min="20" max="20" width="13.54296875" customWidth="1"/>
    <col min="21" max="21" width="13" customWidth="1"/>
    <col min="22" max="22" width="12.453125" customWidth="1"/>
    <col min="23" max="23" width="14.54296875" customWidth="1"/>
    <col min="24" max="24" width="13.453125" bestFit="1" customWidth="1"/>
    <col min="29" max="29" width="11.54296875" bestFit="1" customWidth="1"/>
    <col min="30" max="30" width="14.54296875" customWidth="1"/>
    <col min="31" max="31" width="13.453125" customWidth="1"/>
    <col min="35" max="35" width="20" customWidth="1"/>
    <col min="36" max="36" width="11.54296875" bestFit="1" customWidth="1"/>
    <col min="42" max="42" width="12.54296875" customWidth="1"/>
    <col min="45" max="45" width="14.54296875" customWidth="1"/>
    <col min="46" max="46" width="11.54296875" bestFit="1" customWidth="1"/>
    <col min="52" max="52" width="12.54296875" customWidth="1"/>
    <col min="55" max="55" width="14.54296875" customWidth="1"/>
    <col min="56" max="56" width="11.54296875" bestFit="1" customWidth="1"/>
    <col min="62" max="62" width="12.54296875" customWidth="1"/>
    <col min="65" max="65" width="15.54296875" customWidth="1"/>
    <col min="66" max="66" width="11.54296875" bestFit="1" customWidth="1"/>
    <col min="67" max="67" width="13.54296875" customWidth="1"/>
    <col min="68" max="68" width="12.54296875" customWidth="1"/>
    <col min="71" max="71" width="17.54296875" customWidth="1"/>
    <col min="72" max="72" width="11.54296875" bestFit="1" customWidth="1"/>
    <col min="73" max="74" width="15.54296875" customWidth="1"/>
    <col min="75" max="75" width="14.54296875" customWidth="1"/>
    <col min="76" max="76" width="13.453125" customWidth="1"/>
    <col min="77" max="77" width="17.54296875" customWidth="1"/>
    <col min="78" max="78" width="14.453125" customWidth="1"/>
    <col min="79" max="80" width="12.54296875" customWidth="1"/>
    <col min="81" max="84" width="14.453125" customWidth="1"/>
    <col min="85" max="109" width="14.54296875" customWidth="1"/>
    <col min="110" max="110" width="17.81640625" customWidth="1"/>
    <col min="111" max="111" width="14.54296875" customWidth="1"/>
    <col min="112" max="112" width="14.453125" customWidth="1"/>
    <col min="113" max="113" width="16.453125" customWidth="1"/>
    <col min="114" max="114" width="13.453125" bestFit="1" customWidth="1"/>
  </cols>
  <sheetData>
    <row r="1" spans="1:112" ht="27" customHeight="1" thickBot="1" x14ac:dyDescent="0.4">
      <c r="A1" s="1"/>
      <c r="B1" s="171" t="s">
        <v>0</v>
      </c>
      <c r="C1" s="195"/>
      <c r="D1" s="195"/>
      <c r="E1" s="195"/>
      <c r="F1" s="195"/>
      <c r="G1" s="195"/>
      <c r="H1" s="177"/>
      <c r="I1" s="168" t="s">
        <v>1</v>
      </c>
      <c r="J1" s="171" t="s">
        <v>2</v>
      </c>
      <c r="K1" s="195"/>
      <c r="L1" s="195"/>
      <c r="M1" s="195"/>
      <c r="N1" s="195"/>
      <c r="O1" s="195"/>
      <c r="P1" s="177"/>
      <c r="Q1" s="168" t="s">
        <v>3</v>
      </c>
      <c r="R1" s="171" t="s">
        <v>4</v>
      </c>
      <c r="S1" s="195"/>
      <c r="T1" s="195"/>
      <c r="U1" s="195"/>
      <c r="V1" s="195"/>
      <c r="W1" s="195"/>
      <c r="X1" s="168" t="s">
        <v>5</v>
      </c>
      <c r="Y1" s="171" t="s">
        <v>6</v>
      </c>
      <c r="Z1" s="195"/>
      <c r="AA1" s="195"/>
      <c r="AB1" s="195"/>
      <c r="AC1" s="195"/>
      <c r="AD1" s="195"/>
      <c r="AE1" s="195"/>
      <c r="AF1" s="195"/>
      <c r="AG1" s="195"/>
      <c r="AH1" s="195"/>
      <c r="AI1" s="195"/>
      <c r="AJ1" s="168" t="s">
        <v>7</v>
      </c>
      <c r="AK1" s="171" t="s">
        <v>8</v>
      </c>
      <c r="AL1" s="172"/>
      <c r="AM1" s="172"/>
      <c r="AN1" s="172"/>
      <c r="AO1" s="172"/>
      <c r="AP1" s="172"/>
      <c r="AQ1" s="172"/>
      <c r="AR1" s="172"/>
      <c r="AS1" s="172"/>
      <c r="AT1" s="173" t="s">
        <v>9</v>
      </c>
      <c r="AU1" s="171" t="s">
        <v>146</v>
      </c>
      <c r="AV1" s="172"/>
      <c r="AW1" s="172"/>
      <c r="AX1" s="172"/>
      <c r="AY1" s="172"/>
      <c r="AZ1" s="172"/>
      <c r="BA1" s="172"/>
      <c r="BB1" s="172"/>
      <c r="BC1" s="172"/>
      <c r="BD1" s="173" t="s">
        <v>147</v>
      </c>
      <c r="BE1" s="171" t="s">
        <v>151</v>
      </c>
      <c r="BF1" s="172"/>
      <c r="BG1" s="172"/>
      <c r="BH1" s="172"/>
      <c r="BI1" s="172"/>
      <c r="BJ1" s="172"/>
      <c r="BK1" s="172"/>
      <c r="BL1" s="172"/>
      <c r="BM1" s="172"/>
      <c r="BN1" s="173" t="s">
        <v>152</v>
      </c>
      <c r="BO1" s="171" t="s">
        <v>156</v>
      </c>
      <c r="BP1" s="172"/>
      <c r="BQ1" s="172"/>
      <c r="BR1" s="172"/>
      <c r="BS1" s="191"/>
      <c r="BT1" s="168" t="s">
        <v>157</v>
      </c>
      <c r="BU1" s="171" t="s">
        <v>158</v>
      </c>
      <c r="BV1" s="172"/>
      <c r="BW1" s="172"/>
      <c r="BX1" s="172"/>
      <c r="BY1" s="172"/>
      <c r="BZ1" s="181" t="s">
        <v>159</v>
      </c>
      <c r="CA1" s="184" t="s">
        <v>166</v>
      </c>
      <c r="CB1" s="185"/>
      <c r="CC1" s="185"/>
      <c r="CD1" s="185"/>
      <c r="CE1" s="185"/>
      <c r="CF1" s="186"/>
      <c r="CG1" s="181" t="s">
        <v>165</v>
      </c>
      <c r="CH1" s="184" t="s">
        <v>172</v>
      </c>
      <c r="CI1" s="185"/>
      <c r="CJ1" s="185"/>
      <c r="CK1" s="185"/>
      <c r="CL1" s="185"/>
      <c r="CM1" s="186"/>
      <c r="CN1" s="168" t="s">
        <v>174</v>
      </c>
      <c r="CO1" s="185" t="s">
        <v>210</v>
      </c>
      <c r="CP1" s="185"/>
      <c r="CQ1" s="185"/>
      <c r="CR1" s="185"/>
      <c r="CS1" s="185"/>
      <c r="CT1" s="186"/>
      <c r="CU1" s="168" t="s">
        <v>211</v>
      </c>
      <c r="CV1" s="184" t="s">
        <v>226</v>
      </c>
      <c r="CW1" s="185"/>
      <c r="CX1" s="185"/>
      <c r="CY1" s="185"/>
      <c r="CZ1" s="186"/>
      <c r="DA1" s="168" t="s">
        <v>227</v>
      </c>
      <c r="DB1" s="184" t="s">
        <v>233</v>
      </c>
      <c r="DC1" s="185"/>
      <c r="DD1" s="185"/>
      <c r="DE1" s="185"/>
      <c r="DF1" s="186"/>
      <c r="DG1" s="168" t="s">
        <v>234</v>
      </c>
      <c r="DH1" s="168" t="s">
        <v>235</v>
      </c>
    </row>
    <row r="2" spans="1:112" ht="18.75" customHeight="1" thickBot="1" x14ac:dyDescent="0.4">
      <c r="A2" s="1"/>
      <c r="B2" s="175" t="s">
        <v>56</v>
      </c>
      <c r="C2" s="176"/>
      <c r="D2" s="180"/>
      <c r="E2" s="178" t="s">
        <v>54</v>
      </c>
      <c r="F2" s="196" t="s">
        <v>82</v>
      </c>
      <c r="G2" s="193"/>
      <c r="H2" s="178" t="s">
        <v>83</v>
      </c>
      <c r="I2" s="174"/>
      <c r="J2" s="175" t="s">
        <v>84</v>
      </c>
      <c r="K2" s="195"/>
      <c r="L2" s="177"/>
      <c r="M2" s="178" t="s">
        <v>56</v>
      </c>
      <c r="N2" s="192" t="s">
        <v>82</v>
      </c>
      <c r="O2" s="193"/>
      <c r="P2" s="178" t="s">
        <v>83</v>
      </c>
      <c r="Q2" s="194"/>
      <c r="R2" s="175" t="s">
        <v>84</v>
      </c>
      <c r="S2" s="177"/>
      <c r="T2" s="178" t="s">
        <v>56</v>
      </c>
      <c r="U2" s="192" t="s">
        <v>82</v>
      </c>
      <c r="V2" s="193"/>
      <c r="W2" s="178" t="s">
        <v>83</v>
      </c>
      <c r="X2" s="194"/>
      <c r="Y2" s="175" t="s">
        <v>84</v>
      </c>
      <c r="Z2" s="195"/>
      <c r="AA2" s="195"/>
      <c r="AB2" s="195"/>
      <c r="AC2" s="178" t="s">
        <v>54</v>
      </c>
      <c r="AD2" s="176" t="s">
        <v>82</v>
      </c>
      <c r="AE2" s="176"/>
      <c r="AF2" s="176"/>
      <c r="AG2" s="176"/>
      <c r="AH2" s="180"/>
      <c r="AI2" s="178" t="s">
        <v>83</v>
      </c>
      <c r="AJ2" s="194"/>
      <c r="AK2" s="175" t="s">
        <v>84</v>
      </c>
      <c r="AL2" s="176"/>
      <c r="AM2" s="177"/>
      <c r="AN2" s="178" t="s">
        <v>54</v>
      </c>
      <c r="AO2" s="175" t="s">
        <v>82</v>
      </c>
      <c r="AP2" s="176"/>
      <c r="AQ2" s="176"/>
      <c r="AR2" s="180"/>
      <c r="AS2" s="178" t="s">
        <v>83</v>
      </c>
      <c r="AT2" s="174"/>
      <c r="AU2" s="175" t="s">
        <v>84</v>
      </c>
      <c r="AV2" s="176"/>
      <c r="AW2" s="177"/>
      <c r="AX2" s="178" t="s">
        <v>54</v>
      </c>
      <c r="AY2" s="175" t="s">
        <v>82</v>
      </c>
      <c r="AZ2" s="176"/>
      <c r="BA2" s="176"/>
      <c r="BB2" s="180"/>
      <c r="BC2" s="178" t="s">
        <v>83</v>
      </c>
      <c r="BD2" s="174"/>
      <c r="BE2" s="175" t="s">
        <v>84</v>
      </c>
      <c r="BF2" s="176"/>
      <c r="BG2" s="177"/>
      <c r="BH2" s="178" t="s">
        <v>54</v>
      </c>
      <c r="BI2" s="175" t="s">
        <v>82</v>
      </c>
      <c r="BJ2" s="176"/>
      <c r="BK2" s="176"/>
      <c r="BL2" s="180"/>
      <c r="BM2" s="178" t="s">
        <v>83</v>
      </c>
      <c r="BN2" s="174"/>
      <c r="BO2" s="175" t="s">
        <v>82</v>
      </c>
      <c r="BP2" s="176"/>
      <c r="BQ2" s="176"/>
      <c r="BR2" s="180"/>
      <c r="BS2" s="178" t="s">
        <v>83</v>
      </c>
      <c r="BT2" s="169"/>
      <c r="BU2" s="175" t="s">
        <v>82</v>
      </c>
      <c r="BV2" s="176"/>
      <c r="BW2" s="176"/>
      <c r="BX2" s="180"/>
      <c r="BY2" s="187" t="s">
        <v>83</v>
      </c>
      <c r="BZ2" s="182"/>
      <c r="CA2" s="187" t="s">
        <v>82</v>
      </c>
      <c r="CB2" s="188"/>
      <c r="CC2" s="188"/>
      <c r="CD2" s="188"/>
      <c r="CE2" s="189"/>
      <c r="CF2" s="178" t="s">
        <v>83</v>
      </c>
      <c r="CG2" s="182"/>
      <c r="CH2" s="187" t="s">
        <v>82</v>
      </c>
      <c r="CI2" s="188"/>
      <c r="CJ2" s="188"/>
      <c r="CK2" s="188"/>
      <c r="CL2" s="189"/>
      <c r="CM2" s="178" t="s">
        <v>83</v>
      </c>
      <c r="CN2" s="169"/>
      <c r="CO2" s="188" t="s">
        <v>82</v>
      </c>
      <c r="CP2" s="188"/>
      <c r="CQ2" s="188"/>
      <c r="CR2" s="188"/>
      <c r="CS2" s="189"/>
      <c r="CT2" s="178" t="s">
        <v>83</v>
      </c>
      <c r="CU2" s="169"/>
      <c r="CV2" s="175" t="s">
        <v>82</v>
      </c>
      <c r="CW2" s="176"/>
      <c r="CX2" s="176"/>
      <c r="CY2" s="180"/>
      <c r="CZ2" s="178" t="s">
        <v>83</v>
      </c>
      <c r="DA2" s="169"/>
      <c r="DB2" s="175" t="s">
        <v>82</v>
      </c>
      <c r="DC2" s="176"/>
      <c r="DD2" s="176"/>
      <c r="DE2" s="180"/>
      <c r="DF2" s="178" t="s">
        <v>83</v>
      </c>
      <c r="DG2" s="169"/>
      <c r="DH2" s="199"/>
    </row>
    <row r="3" spans="1:112" ht="124.5" customHeight="1" thickBot="1" x14ac:dyDescent="0.4">
      <c r="A3" s="1"/>
      <c r="B3" s="37" t="s">
        <v>78</v>
      </c>
      <c r="C3" s="39" t="s">
        <v>79</v>
      </c>
      <c r="D3" s="39" t="s">
        <v>17</v>
      </c>
      <c r="E3" s="190"/>
      <c r="F3" s="96" t="s">
        <v>55</v>
      </c>
      <c r="G3" s="41" t="s">
        <v>49</v>
      </c>
      <c r="H3" s="190"/>
      <c r="I3" s="197"/>
      <c r="J3" s="37" t="s">
        <v>76</v>
      </c>
      <c r="K3" s="42" t="s">
        <v>16</v>
      </c>
      <c r="L3" s="38" t="s">
        <v>20</v>
      </c>
      <c r="M3" s="190"/>
      <c r="N3" s="40" t="s">
        <v>55</v>
      </c>
      <c r="O3" s="41" t="s">
        <v>50</v>
      </c>
      <c r="P3" s="190"/>
      <c r="Q3" s="169"/>
      <c r="R3" s="37" t="s">
        <v>76</v>
      </c>
      <c r="S3" s="38" t="s">
        <v>16</v>
      </c>
      <c r="T3" s="190"/>
      <c r="U3" s="44" t="s">
        <v>57</v>
      </c>
      <c r="V3" s="45" t="s">
        <v>51</v>
      </c>
      <c r="W3" s="190"/>
      <c r="X3" s="170"/>
      <c r="Y3" s="37" t="s">
        <v>76</v>
      </c>
      <c r="Z3" s="42" t="s">
        <v>16</v>
      </c>
      <c r="AA3" s="42" t="s">
        <v>77</v>
      </c>
      <c r="AB3" s="38" t="s">
        <v>26</v>
      </c>
      <c r="AC3" s="190"/>
      <c r="AD3" s="44" t="s">
        <v>58</v>
      </c>
      <c r="AE3" s="48" t="s">
        <v>59</v>
      </c>
      <c r="AF3" s="48" t="s">
        <v>60</v>
      </c>
      <c r="AG3" s="48" t="s">
        <v>74</v>
      </c>
      <c r="AH3" s="45" t="s">
        <v>75</v>
      </c>
      <c r="AI3" s="190"/>
      <c r="AJ3" s="170"/>
      <c r="AK3" s="44" t="s">
        <v>15</v>
      </c>
      <c r="AL3" s="48" t="s">
        <v>16</v>
      </c>
      <c r="AM3" s="45" t="s">
        <v>30</v>
      </c>
      <c r="AN3" s="179"/>
      <c r="AO3" s="44" t="s">
        <v>58</v>
      </c>
      <c r="AP3" s="48" t="s">
        <v>59</v>
      </c>
      <c r="AQ3" s="48" t="s">
        <v>74</v>
      </c>
      <c r="AR3" s="45" t="s">
        <v>75</v>
      </c>
      <c r="AS3" s="190"/>
      <c r="AT3" s="174"/>
      <c r="AU3" s="44" t="s">
        <v>15</v>
      </c>
      <c r="AV3" s="48" t="s">
        <v>16</v>
      </c>
      <c r="AW3" s="45" t="s">
        <v>30</v>
      </c>
      <c r="AX3" s="179"/>
      <c r="AY3" s="44" t="s">
        <v>58</v>
      </c>
      <c r="AZ3" s="48" t="s">
        <v>59</v>
      </c>
      <c r="BA3" s="48" t="s">
        <v>74</v>
      </c>
      <c r="BB3" s="45" t="s">
        <v>75</v>
      </c>
      <c r="BC3" s="190"/>
      <c r="BD3" s="174"/>
      <c r="BE3" s="44" t="s">
        <v>15</v>
      </c>
      <c r="BF3" s="48" t="s">
        <v>16</v>
      </c>
      <c r="BG3" s="45" t="s">
        <v>30</v>
      </c>
      <c r="BH3" s="179"/>
      <c r="BI3" s="44" t="s">
        <v>58</v>
      </c>
      <c r="BJ3" s="48" t="s">
        <v>59</v>
      </c>
      <c r="BK3" s="48" t="s">
        <v>74</v>
      </c>
      <c r="BL3" s="45" t="s">
        <v>75</v>
      </c>
      <c r="BM3" s="190"/>
      <c r="BN3" s="174"/>
      <c r="BO3" s="44" t="s">
        <v>58</v>
      </c>
      <c r="BP3" s="48" t="s">
        <v>59</v>
      </c>
      <c r="BQ3" s="48" t="s">
        <v>74</v>
      </c>
      <c r="BR3" s="45" t="s">
        <v>75</v>
      </c>
      <c r="BS3" s="190"/>
      <c r="BT3" s="170"/>
      <c r="BU3" s="44" t="s">
        <v>58</v>
      </c>
      <c r="BV3" s="48" t="s">
        <v>59</v>
      </c>
      <c r="BW3" s="48" t="s">
        <v>74</v>
      </c>
      <c r="BX3" s="45" t="s">
        <v>75</v>
      </c>
      <c r="BY3" s="198"/>
      <c r="BZ3" s="182"/>
      <c r="CA3" s="144" t="s">
        <v>58</v>
      </c>
      <c r="CB3" s="48" t="s">
        <v>59</v>
      </c>
      <c r="CC3" s="48" t="s">
        <v>168</v>
      </c>
      <c r="CD3" s="48" t="s">
        <v>74</v>
      </c>
      <c r="CE3" s="45" t="s">
        <v>75</v>
      </c>
      <c r="CF3" s="190"/>
      <c r="CG3" s="183"/>
      <c r="CH3" s="144" t="s">
        <v>58</v>
      </c>
      <c r="CI3" s="48" t="s">
        <v>59</v>
      </c>
      <c r="CJ3" s="48" t="s">
        <v>168</v>
      </c>
      <c r="CK3" s="48" t="s">
        <v>74</v>
      </c>
      <c r="CL3" s="45" t="s">
        <v>75</v>
      </c>
      <c r="CM3" s="190"/>
      <c r="CN3" s="170"/>
      <c r="CO3" s="144" t="s">
        <v>58</v>
      </c>
      <c r="CP3" s="48" t="s">
        <v>59</v>
      </c>
      <c r="CQ3" s="48" t="s">
        <v>168</v>
      </c>
      <c r="CR3" s="48" t="s">
        <v>74</v>
      </c>
      <c r="CS3" s="45" t="s">
        <v>75</v>
      </c>
      <c r="CT3" s="190"/>
      <c r="CU3" s="170"/>
      <c r="CV3" s="144" t="s">
        <v>58</v>
      </c>
      <c r="CW3" s="48" t="s">
        <v>59</v>
      </c>
      <c r="CX3" s="48" t="s">
        <v>74</v>
      </c>
      <c r="CY3" s="45" t="s">
        <v>75</v>
      </c>
      <c r="CZ3" s="190"/>
      <c r="DA3" s="170"/>
      <c r="DB3" s="144" t="s">
        <v>58</v>
      </c>
      <c r="DC3" s="48" t="s">
        <v>59</v>
      </c>
      <c r="DD3" s="48" t="s">
        <v>74</v>
      </c>
      <c r="DE3" s="45" t="s">
        <v>75</v>
      </c>
      <c r="DF3" s="190"/>
      <c r="DG3" s="170"/>
      <c r="DH3" s="200"/>
    </row>
    <row r="4" spans="1:112" ht="19" thickBot="1" x14ac:dyDescent="0.5">
      <c r="A4" s="2" t="s">
        <v>31</v>
      </c>
      <c r="B4" s="3">
        <v>689.42934122600002</v>
      </c>
      <c r="C4" s="5">
        <v>808.08</v>
      </c>
      <c r="D4" s="5">
        <v>597</v>
      </c>
      <c r="E4" s="11">
        <f>B4+C4+D4</f>
        <v>2094.5093412260003</v>
      </c>
      <c r="F4" s="9">
        <v>2792.85</v>
      </c>
      <c r="G4" s="10">
        <v>5507.5526200000004</v>
      </c>
      <c r="H4" s="11">
        <f>F4+G4</f>
        <v>8300.4026200000008</v>
      </c>
      <c r="I4" s="19">
        <f t="shared" ref="I4:I23" si="0">E4+H4</f>
        <v>10394.911961226</v>
      </c>
      <c r="J4" s="3">
        <v>773.00603793599998</v>
      </c>
      <c r="K4" s="4">
        <v>368</v>
      </c>
      <c r="L4" s="6">
        <v>170.2</v>
      </c>
      <c r="M4" s="43">
        <f>J4+K4+L4</f>
        <v>1311.206037936</v>
      </c>
      <c r="N4" s="3">
        <v>4544.1499999999996</v>
      </c>
      <c r="O4" s="5">
        <v>1224.5855500000002</v>
      </c>
      <c r="P4" s="43">
        <f>N4+O4</f>
        <v>5768.7355499999994</v>
      </c>
      <c r="Q4" s="19">
        <f t="shared" ref="Q4:Q21" si="1">M4+P4</f>
        <v>7079.9415879359995</v>
      </c>
      <c r="R4" s="3">
        <v>747.28649824599995</v>
      </c>
      <c r="S4" s="6">
        <v>109.93</v>
      </c>
      <c r="T4" s="43">
        <f t="shared" ref="T4:T21" si="2">R4+S4</f>
        <v>857.2164982459999</v>
      </c>
      <c r="U4" s="3">
        <v>4097.3288664599995</v>
      </c>
      <c r="V4" s="6">
        <v>1627.8431499999999</v>
      </c>
      <c r="W4" s="43">
        <f>U4+V4</f>
        <v>5725.1720164599992</v>
      </c>
      <c r="X4" s="49">
        <f t="shared" ref="X4:X21" si="3">SUM(T4:V4)</f>
        <v>6582.3885147059991</v>
      </c>
      <c r="Y4" s="8">
        <v>1132.2101715219999</v>
      </c>
      <c r="Z4" s="9">
        <v>150.71</v>
      </c>
      <c r="AA4" s="9">
        <v>670.64007328883804</v>
      </c>
      <c r="AB4" s="9">
        <v>349.10662830499996</v>
      </c>
      <c r="AC4" s="43">
        <f>Y4+Z4+AA4+AB4</f>
        <v>2302.6668731158379</v>
      </c>
      <c r="AD4" s="8">
        <v>3577.2660909205524</v>
      </c>
      <c r="AE4" s="8">
        <v>0</v>
      </c>
      <c r="AF4" s="8">
        <v>82.715772299999983</v>
      </c>
      <c r="AG4" s="9">
        <v>276.12510251000003</v>
      </c>
      <c r="AH4" s="10">
        <v>18.286326569999996</v>
      </c>
      <c r="AI4" s="43">
        <f>AD4+AE4+AF4+AG4+AH4</f>
        <v>3954.3932923005523</v>
      </c>
      <c r="AJ4" s="49">
        <f>AC4+AI4</f>
        <v>6257.0601654163902</v>
      </c>
      <c r="AK4" s="3">
        <v>704.23</v>
      </c>
      <c r="AL4" s="3">
        <v>0</v>
      </c>
      <c r="AM4" s="3">
        <v>0</v>
      </c>
      <c r="AN4" s="43">
        <f>AK4+AL4+AM4</f>
        <v>704.23</v>
      </c>
      <c r="AO4" s="3">
        <v>0</v>
      </c>
      <c r="AP4" s="3">
        <v>4289.84224799</v>
      </c>
      <c r="AQ4" s="115">
        <v>158.97184204999996</v>
      </c>
      <c r="AR4" s="114">
        <v>8.8060645500000003</v>
      </c>
      <c r="AS4" s="43">
        <f>AO4+AP4+AQ4+AR4</f>
        <v>4457.6201545900003</v>
      </c>
      <c r="AT4" s="19">
        <f t="shared" ref="AT4:AT21" si="4">AN4+AS4</f>
        <v>5161.8501545899999</v>
      </c>
      <c r="AU4" s="3">
        <v>0</v>
      </c>
      <c r="AV4" s="4">
        <v>0</v>
      </c>
      <c r="AW4" s="3">
        <v>0</v>
      </c>
      <c r="AX4" s="43">
        <f>AU4+AV4+AW4</f>
        <v>0</v>
      </c>
      <c r="AY4" s="3">
        <v>0</v>
      </c>
      <c r="AZ4" s="3">
        <v>4617.8737471599998</v>
      </c>
      <c r="BA4" s="4">
        <v>209.08744548000004</v>
      </c>
      <c r="BB4" s="6">
        <v>3.84963072</v>
      </c>
      <c r="BC4" s="43">
        <f>AY4+AZ4+BA4+BB4</f>
        <v>4830.8108233599996</v>
      </c>
      <c r="BD4" s="19">
        <f>AX4+BC4</f>
        <v>4830.8108233599996</v>
      </c>
      <c r="BE4" s="3">
        <v>0</v>
      </c>
      <c r="BF4" s="4">
        <v>0</v>
      </c>
      <c r="BG4" s="3">
        <v>0</v>
      </c>
      <c r="BH4" s="43">
        <f>BE4+BF4+BG4</f>
        <v>0</v>
      </c>
      <c r="BI4" s="9">
        <v>4012.6673609999998</v>
      </c>
      <c r="BJ4" s="9">
        <v>0</v>
      </c>
      <c r="BK4" s="4">
        <v>207.02104341000003</v>
      </c>
      <c r="BL4" s="6">
        <v>0.72161042999999991</v>
      </c>
      <c r="BM4" s="43">
        <f>BI4+BJ4+BK4+BL4</f>
        <v>4220.4100148399993</v>
      </c>
      <c r="BN4" s="19">
        <f>BH4+BM4</f>
        <v>4220.4100148399993</v>
      </c>
      <c r="BO4" s="9">
        <v>3280.1364133600005</v>
      </c>
      <c r="BP4" s="9">
        <v>0</v>
      </c>
      <c r="BQ4" s="4">
        <v>145.65212264000002</v>
      </c>
      <c r="BR4" s="6">
        <v>9.0779218400000019</v>
      </c>
      <c r="BS4" s="43">
        <f>BO4+BP4+BQ4+BR4</f>
        <v>3434.8664578400003</v>
      </c>
      <c r="BT4" s="121">
        <f>BS4</f>
        <v>3434.8664578400003</v>
      </c>
      <c r="BU4" s="9">
        <v>0</v>
      </c>
      <c r="BV4" s="9">
        <v>6007.8054282000012</v>
      </c>
      <c r="BW4" s="9">
        <v>128.83396120000003</v>
      </c>
      <c r="BX4" s="9">
        <v>3.9827063300000001</v>
      </c>
      <c r="BY4" s="141">
        <f>SUM(BU4:BX4)</f>
        <v>6140.6220957300011</v>
      </c>
      <c r="BZ4" s="7">
        <f t="shared" ref="BZ4:BZ21" si="5">BY4</f>
        <v>6140.6220957300011</v>
      </c>
      <c r="CA4" s="8">
        <v>3476.1811751</v>
      </c>
      <c r="CB4" s="9">
        <v>0</v>
      </c>
      <c r="CC4" s="9">
        <v>0</v>
      </c>
      <c r="CD4" s="133">
        <v>427.68314395999988</v>
      </c>
      <c r="CE4" s="136">
        <v>0.91299108000000007</v>
      </c>
      <c r="CF4" s="43">
        <f t="shared" ref="CF4:CF22" si="6">SUM(CA4:CE4)</f>
        <v>3904.7773101400003</v>
      </c>
      <c r="CG4" s="151">
        <f t="shared" ref="CG4:CG22" si="7">CF4</f>
        <v>3904.7773101400003</v>
      </c>
      <c r="CH4" s="8">
        <v>3011.4365652400002</v>
      </c>
      <c r="CI4" s="9">
        <v>0</v>
      </c>
      <c r="CJ4" s="9">
        <v>0</v>
      </c>
      <c r="CK4" s="133">
        <v>247.59961100000004</v>
      </c>
      <c r="CL4" s="136">
        <v>2.0524873800000001</v>
      </c>
      <c r="CM4" s="43">
        <f t="shared" ref="CM4:CM22" si="8">SUM(CH4:CL4)</f>
        <v>3261.0886636200003</v>
      </c>
      <c r="CN4" s="151">
        <f>CM4</f>
        <v>3261.0886636200003</v>
      </c>
      <c r="CO4" s="8">
        <v>2659.9804468899997</v>
      </c>
      <c r="CP4" s="9">
        <v>0</v>
      </c>
      <c r="CQ4" s="9">
        <v>0</v>
      </c>
      <c r="CR4" s="133">
        <v>213.08688728999994</v>
      </c>
      <c r="CS4" s="136">
        <v>16.592709639999999</v>
      </c>
      <c r="CT4" s="43">
        <f t="shared" ref="CT4:CT22" si="9">SUM(CO4:CS4)</f>
        <v>2889.6600438199998</v>
      </c>
      <c r="CU4" s="151">
        <f>CT4</f>
        <v>2889.6600438199998</v>
      </c>
      <c r="CV4" s="9">
        <v>2253.1433748700001</v>
      </c>
      <c r="CW4" s="9">
        <v>0</v>
      </c>
      <c r="CX4" s="165">
        <v>192.4648564500003</v>
      </c>
      <c r="CY4" s="136">
        <v>0.11895792000000001</v>
      </c>
      <c r="CZ4" s="43">
        <f t="shared" ref="CZ4:CZ22" si="10">SUM(CV4:CY4)</f>
        <v>2445.7271892400004</v>
      </c>
      <c r="DA4" s="49">
        <f>CZ4</f>
        <v>2445.7271892400004</v>
      </c>
      <c r="DB4" s="8">
        <v>737.56</v>
      </c>
      <c r="DC4" s="9">
        <v>0</v>
      </c>
      <c r="DD4" s="165">
        <v>221.55249166000004</v>
      </c>
      <c r="DE4" s="136">
        <v>14.159132919999999</v>
      </c>
      <c r="DF4" s="43">
        <f>SUM(DB4:DE4)</f>
        <v>973.27162457999998</v>
      </c>
      <c r="DG4" s="121">
        <f>DF4</f>
        <v>973.27162457999998</v>
      </c>
      <c r="DH4" s="131">
        <f>AJ4+X4+Q4+I4+AT4+BD4+BN4+BT4+BZ4+CG4+CN4+CU4+DA4+DG4</f>
        <v>67577.386607044376</v>
      </c>
    </row>
    <row r="5" spans="1:112" ht="19" thickBot="1" x14ac:dyDescent="0.5">
      <c r="A5" s="12" t="s">
        <v>32</v>
      </c>
      <c r="B5" s="13">
        <v>99.947360821999993</v>
      </c>
      <c r="C5" s="15">
        <v>129.56</v>
      </c>
      <c r="D5" s="15">
        <v>0</v>
      </c>
      <c r="E5" s="18">
        <f t="shared" ref="E5:E23" si="11">B5+C5+D5</f>
        <v>229.50736082200001</v>
      </c>
      <c r="F5" s="14">
        <v>0</v>
      </c>
      <c r="G5" s="15">
        <v>653.99874</v>
      </c>
      <c r="H5" s="18">
        <f t="shared" ref="H5:H23" si="12">F5+G5</f>
        <v>653.99874</v>
      </c>
      <c r="I5" s="19">
        <f t="shared" si="0"/>
        <v>883.50610082200001</v>
      </c>
      <c r="J5" s="13">
        <v>108.855295122</v>
      </c>
      <c r="K5" s="14">
        <v>0</v>
      </c>
      <c r="L5" s="16">
        <v>0</v>
      </c>
      <c r="M5" s="18">
        <f t="shared" ref="M5:M21" si="13">J5+K5+L5</f>
        <v>108.855295122</v>
      </c>
      <c r="N5" s="13">
        <v>0</v>
      </c>
      <c r="O5" s="15">
        <v>12.282040000000004</v>
      </c>
      <c r="P5" s="18">
        <f t="shared" ref="P5:P21" si="14">N5+O5</f>
        <v>12.282040000000004</v>
      </c>
      <c r="Q5" s="19">
        <f t="shared" si="1"/>
        <v>121.13733512200001</v>
      </c>
      <c r="R5" s="13">
        <v>104.77173739199999</v>
      </c>
      <c r="S5" s="16">
        <v>62</v>
      </c>
      <c r="T5" s="18">
        <f t="shared" si="2"/>
        <v>166.77173739199998</v>
      </c>
      <c r="U5" s="13">
        <v>0</v>
      </c>
      <c r="V5" s="16">
        <v>73.854100000000003</v>
      </c>
      <c r="W5" s="18">
        <f t="shared" ref="W5:W21" si="15">U5+V5</f>
        <v>73.854100000000003</v>
      </c>
      <c r="X5" s="7">
        <f t="shared" si="3"/>
        <v>240.62583739199999</v>
      </c>
      <c r="Y5" s="17">
        <v>161.22338572199999</v>
      </c>
      <c r="Z5" s="14">
        <v>0</v>
      </c>
      <c r="AA5" s="14">
        <v>6.5090810051350001</v>
      </c>
      <c r="AB5" s="15">
        <v>0</v>
      </c>
      <c r="AC5" s="18">
        <f t="shared" ref="AC5:AC21" si="16">Y5+Z5+AA5+AB5</f>
        <v>167.73246672713498</v>
      </c>
      <c r="AD5" s="17">
        <v>1469.1217598800004</v>
      </c>
      <c r="AE5" s="14">
        <v>0</v>
      </c>
      <c r="AF5" s="14">
        <v>14.248274760000003</v>
      </c>
      <c r="AG5" s="14">
        <v>6.5788674600000006</v>
      </c>
      <c r="AH5" s="15">
        <v>51.036395679999998</v>
      </c>
      <c r="AI5" s="18">
        <f t="shared" ref="AI5:AI21" si="17">AD5+AE5+AF5+AG5+AH5</f>
        <v>1540.9852977800003</v>
      </c>
      <c r="AJ5" s="7">
        <f t="shared" ref="AJ5:AJ21" si="18">AC5+AI5</f>
        <v>1708.7177645071354</v>
      </c>
      <c r="AK5" s="13">
        <v>108.95</v>
      </c>
      <c r="AL5" s="14">
        <v>0</v>
      </c>
      <c r="AM5" s="16">
        <v>0</v>
      </c>
      <c r="AN5" s="18">
        <f t="shared" ref="AN5:AN21" si="19">AK5+AL5+AM5</f>
        <v>108.95</v>
      </c>
      <c r="AO5" s="13">
        <v>0</v>
      </c>
      <c r="AP5" s="14">
        <v>1020.2296527999983</v>
      </c>
      <c r="AQ5" s="113">
        <v>1.56595488</v>
      </c>
      <c r="AR5" s="112">
        <v>5.3007459999999992E-2</v>
      </c>
      <c r="AS5" s="18">
        <f t="shared" ref="AS5:AS21" si="20">AO5+AP5+AQ5+AR5</f>
        <v>1021.8486151399984</v>
      </c>
      <c r="AT5" s="19">
        <f t="shared" si="4"/>
        <v>1130.7986151399984</v>
      </c>
      <c r="AU5" s="13">
        <v>0</v>
      </c>
      <c r="AV5" s="14">
        <v>0</v>
      </c>
      <c r="AW5" s="16">
        <v>0</v>
      </c>
      <c r="AX5" s="18">
        <f t="shared" ref="AX5:AX22" si="21">AU5+AV5+AW5</f>
        <v>0</v>
      </c>
      <c r="AY5" s="13">
        <v>0</v>
      </c>
      <c r="AZ5" s="14">
        <v>924.40096158999995</v>
      </c>
      <c r="BA5" s="14">
        <v>0.66591127999999999</v>
      </c>
      <c r="BB5" s="16">
        <v>21.29867703</v>
      </c>
      <c r="BC5" s="18">
        <f t="shared" ref="BC5:BC22" si="22">AY5+AZ5+BA5+BB5</f>
        <v>946.36554990000002</v>
      </c>
      <c r="BD5" s="19">
        <f t="shared" ref="BD5:BD22" si="23">AX5+BC5</f>
        <v>946.36554990000002</v>
      </c>
      <c r="BE5" s="13">
        <v>0</v>
      </c>
      <c r="BF5" s="14">
        <v>0</v>
      </c>
      <c r="BG5" s="16">
        <v>0</v>
      </c>
      <c r="BH5" s="18">
        <f t="shared" ref="BH5:BH22" si="24">BE5+BF5+BG5</f>
        <v>0</v>
      </c>
      <c r="BI5" s="14">
        <v>0</v>
      </c>
      <c r="BJ5" s="14">
        <v>1146.92803903</v>
      </c>
      <c r="BK5" s="14">
        <v>0.48230776000000003</v>
      </c>
      <c r="BL5" s="16">
        <v>2.72383402</v>
      </c>
      <c r="BM5" s="18">
        <f t="shared" ref="BM5:BM22" si="25">BI5+BJ5+BK5+BL5</f>
        <v>1150.1341808099999</v>
      </c>
      <c r="BN5" s="19">
        <f t="shared" ref="BN5:BN22" si="26">BH5+BM5</f>
        <v>1150.1341808099999</v>
      </c>
      <c r="BO5" s="14">
        <v>0</v>
      </c>
      <c r="BP5" s="14">
        <v>1293.12934728</v>
      </c>
      <c r="BQ5" s="14">
        <v>0.39503337999999988</v>
      </c>
      <c r="BR5" s="16">
        <v>0</v>
      </c>
      <c r="BS5" s="18">
        <f t="shared" ref="BS5:BS22" si="27">BO5+BP5+BQ5+BR5</f>
        <v>1293.5243806600001</v>
      </c>
      <c r="BT5" s="19">
        <f t="shared" ref="BT5:BT22" si="28">BS5</f>
        <v>1293.5243806600001</v>
      </c>
      <c r="BU5" s="14">
        <v>1302.50492867</v>
      </c>
      <c r="BV5" s="14">
        <v>0</v>
      </c>
      <c r="BW5" s="14">
        <v>5.573231E-2</v>
      </c>
      <c r="BX5" s="14">
        <v>25.451917390000002</v>
      </c>
      <c r="BY5" s="142">
        <f t="shared" ref="BY5:BY22" si="29">SUM(BU5:BX5)</f>
        <v>1328.01257837</v>
      </c>
      <c r="BZ5" s="7">
        <f t="shared" si="5"/>
        <v>1328.01257837</v>
      </c>
      <c r="CA5" s="17">
        <v>0</v>
      </c>
      <c r="CB5" s="14">
        <v>1342.7297476000003</v>
      </c>
      <c r="CC5" s="14">
        <v>0</v>
      </c>
      <c r="CD5" s="134">
        <v>4.6E-5</v>
      </c>
      <c r="CE5" s="137">
        <v>2.84329228</v>
      </c>
      <c r="CF5" s="18">
        <f t="shared" si="6"/>
        <v>1345.5730858800005</v>
      </c>
      <c r="CG5" s="7">
        <f t="shared" si="7"/>
        <v>1345.5730858800005</v>
      </c>
      <c r="CH5" s="17">
        <v>0</v>
      </c>
      <c r="CI5" s="14">
        <v>1102.61562957</v>
      </c>
      <c r="CJ5" s="14">
        <v>0</v>
      </c>
      <c r="CK5" s="134">
        <v>0.20863052000000001</v>
      </c>
      <c r="CL5" s="137">
        <v>0.21674297000000001</v>
      </c>
      <c r="CM5" s="18">
        <f t="shared" si="8"/>
        <v>1103.0410030600001</v>
      </c>
      <c r="CN5" s="151">
        <f t="shared" ref="CN5:CN22" si="30">CM5</f>
        <v>1103.0410030600001</v>
      </c>
      <c r="CO5" s="17">
        <v>0</v>
      </c>
      <c r="CP5" s="14">
        <v>1568.6658625100001</v>
      </c>
      <c r="CQ5" s="14">
        <v>0</v>
      </c>
      <c r="CR5" s="134">
        <v>9.3249970000000001E-2</v>
      </c>
      <c r="CS5" s="137">
        <v>9.8527926499999996</v>
      </c>
      <c r="CT5" s="18">
        <f t="shared" si="9"/>
        <v>1578.6119051300002</v>
      </c>
      <c r="CU5" s="151">
        <f t="shared" ref="CU5:CU22" si="31">CT5</f>
        <v>1578.6119051300002</v>
      </c>
      <c r="CV5" s="9">
        <v>0</v>
      </c>
      <c r="CW5" s="9">
        <v>1244.4412473399998</v>
      </c>
      <c r="CX5" s="166">
        <v>0.68081502000000005</v>
      </c>
      <c r="CY5" s="137">
        <v>4.6E-5</v>
      </c>
      <c r="CZ5" s="18">
        <f t="shared" si="10"/>
        <v>1245.1221083599999</v>
      </c>
      <c r="DA5" s="151">
        <f t="shared" ref="DA5:DA22" si="32">CZ5</f>
        <v>1245.1221083599999</v>
      </c>
      <c r="DB5" s="8">
        <v>0</v>
      </c>
      <c r="DC5" s="9">
        <v>1124.5900000000001</v>
      </c>
      <c r="DD5" s="166">
        <v>6.0157702300000002</v>
      </c>
      <c r="DE5" s="137">
        <v>4.3000000000000002E-5</v>
      </c>
      <c r="DF5" s="18">
        <f t="shared" ref="DF5:DF22" si="33">SUM(DB5:DE5)</f>
        <v>1130.6058132300002</v>
      </c>
      <c r="DG5" s="121">
        <f t="shared" ref="DG5:DG22" si="34">DF5</f>
        <v>1130.6058132300002</v>
      </c>
      <c r="DH5" s="131">
        <f t="shared" ref="DH5:DH22" si="35">AJ5+X5+Q5+I5+AT5+BD5+BN5+BT5+BZ5+CG5+CN5+CU5+DA5+DG5</f>
        <v>15205.776258383134</v>
      </c>
    </row>
    <row r="6" spans="1:112" ht="19" thickBot="1" x14ac:dyDescent="0.5">
      <c r="A6" s="12" t="s">
        <v>33</v>
      </c>
      <c r="B6" s="13">
        <v>147.46864160799998</v>
      </c>
      <c r="C6" s="15">
        <v>376.4</v>
      </c>
      <c r="D6" s="15">
        <v>469</v>
      </c>
      <c r="E6" s="18">
        <f t="shared" si="11"/>
        <v>992.86864160799996</v>
      </c>
      <c r="F6" s="14">
        <v>1037.1400000000001</v>
      </c>
      <c r="G6" s="15">
        <v>3369.6210000000001</v>
      </c>
      <c r="H6" s="18">
        <f t="shared" si="12"/>
        <v>4406.7610000000004</v>
      </c>
      <c r="I6" s="19">
        <f t="shared" si="0"/>
        <v>5399.6296416080004</v>
      </c>
      <c r="J6" s="13">
        <v>167.11421329799998</v>
      </c>
      <c r="K6" s="14">
        <v>0</v>
      </c>
      <c r="L6" s="16">
        <v>156.30000000000001</v>
      </c>
      <c r="M6" s="18">
        <f t="shared" si="13"/>
        <v>323.41421329799999</v>
      </c>
      <c r="N6" s="13">
        <v>859.9</v>
      </c>
      <c r="O6" s="15">
        <v>457.18141000000008</v>
      </c>
      <c r="P6" s="18">
        <f t="shared" si="14"/>
        <v>1317.08141</v>
      </c>
      <c r="Q6" s="19">
        <f t="shared" si="1"/>
        <v>1640.4956232980001</v>
      </c>
      <c r="R6" s="13">
        <v>160.15572023799999</v>
      </c>
      <c r="S6" s="16">
        <v>15.9</v>
      </c>
      <c r="T6" s="18">
        <f t="shared" si="2"/>
        <v>176.05572023799999</v>
      </c>
      <c r="U6" s="13">
        <v>1608.2583852143798</v>
      </c>
      <c r="V6" s="16">
        <v>698.94448</v>
      </c>
      <c r="W6" s="18">
        <f t="shared" si="15"/>
        <v>2307.2028652143799</v>
      </c>
      <c r="X6" s="7">
        <f t="shared" si="3"/>
        <v>2483.25858545238</v>
      </c>
      <c r="Y6" s="17">
        <v>239.22287213000001</v>
      </c>
      <c r="Z6" s="14">
        <v>5.89</v>
      </c>
      <c r="AA6" s="14">
        <v>408.51851295612198</v>
      </c>
      <c r="AB6" s="15">
        <v>129.64303202032724</v>
      </c>
      <c r="AC6" s="18">
        <f t="shared" si="16"/>
        <v>783.27441710644928</v>
      </c>
      <c r="AD6" s="17">
        <v>0</v>
      </c>
      <c r="AE6" s="14">
        <v>1306.2083349577817</v>
      </c>
      <c r="AF6" s="14">
        <v>22.90365601000001</v>
      </c>
      <c r="AG6" s="14">
        <v>6.90590583</v>
      </c>
      <c r="AH6" s="15">
        <v>2.7734902900000002</v>
      </c>
      <c r="AI6" s="18">
        <f t="shared" si="17"/>
        <v>1338.7913870877817</v>
      </c>
      <c r="AJ6" s="7">
        <f t="shared" si="18"/>
        <v>2122.0658041942311</v>
      </c>
      <c r="AK6" s="13">
        <v>155.44</v>
      </c>
      <c r="AL6" s="14">
        <v>0</v>
      </c>
      <c r="AM6" s="16">
        <v>0</v>
      </c>
      <c r="AN6" s="18">
        <f t="shared" si="19"/>
        <v>155.44</v>
      </c>
      <c r="AO6" s="13">
        <v>0</v>
      </c>
      <c r="AP6" s="14">
        <v>1878.0433020913083</v>
      </c>
      <c r="AQ6" s="113">
        <v>5.6185950799999986</v>
      </c>
      <c r="AR6" s="112">
        <v>0</v>
      </c>
      <c r="AS6" s="18">
        <f t="shared" si="20"/>
        <v>1883.6618971713083</v>
      </c>
      <c r="AT6" s="19">
        <f t="shared" si="4"/>
        <v>2039.1018971713083</v>
      </c>
      <c r="AU6" s="13">
        <v>0</v>
      </c>
      <c r="AV6" s="14">
        <v>0</v>
      </c>
      <c r="AW6" s="16">
        <v>0</v>
      </c>
      <c r="AX6" s="18">
        <f t="shared" si="21"/>
        <v>0</v>
      </c>
      <c r="AY6" s="13">
        <v>0</v>
      </c>
      <c r="AZ6" s="14">
        <v>1846.84876491</v>
      </c>
      <c r="BA6" s="14">
        <v>5.9553622800000001</v>
      </c>
      <c r="BB6" s="16">
        <v>5.9002599999999995E-2</v>
      </c>
      <c r="BC6" s="18">
        <f t="shared" si="22"/>
        <v>1852.8631297899999</v>
      </c>
      <c r="BD6" s="19">
        <f t="shared" si="23"/>
        <v>1852.8631297899999</v>
      </c>
      <c r="BE6" s="13">
        <v>0</v>
      </c>
      <c r="BF6" s="14">
        <v>0</v>
      </c>
      <c r="BG6" s="16">
        <v>0</v>
      </c>
      <c r="BH6" s="18">
        <f t="shared" si="24"/>
        <v>0</v>
      </c>
      <c r="BI6" s="14">
        <v>0</v>
      </c>
      <c r="BJ6" s="14">
        <v>1884.8304259200002</v>
      </c>
      <c r="BK6" s="14">
        <v>11.490630510000001</v>
      </c>
      <c r="BL6" s="16">
        <v>0.10609057000000001</v>
      </c>
      <c r="BM6" s="18">
        <f t="shared" si="25"/>
        <v>1896.4271470000003</v>
      </c>
      <c r="BN6" s="19">
        <f t="shared" si="26"/>
        <v>1896.4271470000003</v>
      </c>
      <c r="BO6" s="14">
        <v>0</v>
      </c>
      <c r="BP6" s="14">
        <v>1746.8283464600001</v>
      </c>
      <c r="BQ6" s="14">
        <v>7.8586191899999998</v>
      </c>
      <c r="BR6" s="16">
        <v>5.9559327699999995</v>
      </c>
      <c r="BS6" s="18">
        <f t="shared" si="27"/>
        <v>1760.6428984199999</v>
      </c>
      <c r="BT6" s="19">
        <f t="shared" si="28"/>
        <v>1760.6428984199999</v>
      </c>
      <c r="BU6" s="14">
        <v>2826.7493734599998</v>
      </c>
      <c r="BV6" s="14">
        <v>0</v>
      </c>
      <c r="BW6" s="14">
        <v>6.6161464300000006</v>
      </c>
      <c r="BX6" s="14">
        <v>0.19984531</v>
      </c>
      <c r="BY6" s="142">
        <f t="shared" si="29"/>
        <v>2833.5653651999996</v>
      </c>
      <c r="BZ6" s="7">
        <f t="shared" si="5"/>
        <v>2833.5653651999996</v>
      </c>
      <c r="CA6" s="17">
        <v>0</v>
      </c>
      <c r="CB6" s="14">
        <v>2543.50189671</v>
      </c>
      <c r="CC6" s="14">
        <v>0</v>
      </c>
      <c r="CD6" s="134">
        <v>3.6827305699999995</v>
      </c>
      <c r="CE6" s="137">
        <v>0</v>
      </c>
      <c r="CF6" s="18">
        <f t="shared" si="6"/>
        <v>2547.1846272799999</v>
      </c>
      <c r="CG6" s="7">
        <f t="shared" si="7"/>
        <v>2547.1846272799999</v>
      </c>
      <c r="CH6" s="17">
        <v>0</v>
      </c>
      <c r="CI6" s="14">
        <v>2389.4673197399998</v>
      </c>
      <c r="CJ6" s="14">
        <v>0</v>
      </c>
      <c r="CK6" s="134">
        <v>14.24366451</v>
      </c>
      <c r="CL6" s="137">
        <v>10.445171469999996</v>
      </c>
      <c r="CM6" s="18">
        <f t="shared" si="8"/>
        <v>2414.1561557199998</v>
      </c>
      <c r="CN6" s="151">
        <f t="shared" si="30"/>
        <v>2414.1561557199998</v>
      </c>
      <c r="CO6" s="17">
        <v>0</v>
      </c>
      <c r="CP6" s="14">
        <v>2832.3330771299998</v>
      </c>
      <c r="CQ6" s="14">
        <v>0</v>
      </c>
      <c r="CR6" s="134">
        <v>14.11636775</v>
      </c>
      <c r="CS6" s="137">
        <v>0</v>
      </c>
      <c r="CT6" s="18">
        <f t="shared" si="9"/>
        <v>2846.4494448799996</v>
      </c>
      <c r="CU6" s="151">
        <f t="shared" si="31"/>
        <v>2846.4494448799996</v>
      </c>
      <c r="CV6" s="9">
        <v>0</v>
      </c>
      <c r="CW6" s="9">
        <v>2134.4957659899997</v>
      </c>
      <c r="CX6" s="166">
        <v>4.5045895099999997</v>
      </c>
      <c r="CY6" s="137">
        <v>3.8757681999999996</v>
      </c>
      <c r="CZ6" s="18">
        <f t="shared" si="10"/>
        <v>2142.8761236999999</v>
      </c>
      <c r="DA6" s="151">
        <f t="shared" si="32"/>
        <v>2142.8761236999999</v>
      </c>
      <c r="DB6" s="8">
        <v>0</v>
      </c>
      <c r="DC6" s="9">
        <v>1977.01</v>
      </c>
      <c r="DD6" s="166">
        <v>36.129988149999988</v>
      </c>
      <c r="DE6" s="137">
        <v>0</v>
      </c>
      <c r="DF6" s="18">
        <f t="shared" si="33"/>
        <v>2013.1399881499999</v>
      </c>
      <c r="DG6" s="121">
        <f t="shared" si="34"/>
        <v>2013.1399881499999</v>
      </c>
      <c r="DH6" s="131">
        <f t="shared" si="35"/>
        <v>33991.856431863918</v>
      </c>
    </row>
    <row r="7" spans="1:112" ht="19" thickBot="1" x14ac:dyDescent="0.5">
      <c r="A7" s="12" t="s">
        <v>34</v>
      </c>
      <c r="B7" s="13">
        <v>210.941199888</v>
      </c>
      <c r="C7" s="15">
        <v>248</v>
      </c>
      <c r="D7" s="15">
        <v>0</v>
      </c>
      <c r="E7" s="18">
        <f t="shared" si="11"/>
        <v>458.94119988800003</v>
      </c>
      <c r="F7" s="14">
        <v>0</v>
      </c>
      <c r="G7" s="15">
        <v>1479.2274900000002</v>
      </c>
      <c r="H7" s="18">
        <f t="shared" si="12"/>
        <v>1479.2274900000002</v>
      </c>
      <c r="I7" s="19">
        <f t="shared" si="0"/>
        <v>1938.1686898880002</v>
      </c>
      <c r="J7" s="13">
        <v>237.714503138</v>
      </c>
      <c r="K7" s="14">
        <v>0</v>
      </c>
      <c r="L7" s="16">
        <v>0</v>
      </c>
      <c r="M7" s="18">
        <f t="shared" si="13"/>
        <v>237.714503138</v>
      </c>
      <c r="N7" s="13">
        <v>0</v>
      </c>
      <c r="O7" s="15">
        <v>26.438939999999999</v>
      </c>
      <c r="P7" s="18">
        <f t="shared" si="14"/>
        <v>26.438939999999999</v>
      </c>
      <c r="Q7" s="19">
        <f t="shared" si="1"/>
        <v>264.153443138</v>
      </c>
      <c r="R7" s="13">
        <v>229.44108947799998</v>
      </c>
      <c r="S7" s="16">
        <v>0.5</v>
      </c>
      <c r="T7" s="18">
        <f t="shared" si="2"/>
        <v>229.94108947799998</v>
      </c>
      <c r="U7" s="13">
        <v>0</v>
      </c>
      <c r="V7" s="16">
        <v>0</v>
      </c>
      <c r="W7" s="18">
        <f t="shared" si="15"/>
        <v>0</v>
      </c>
      <c r="X7" s="7">
        <f t="shared" si="3"/>
        <v>229.94108947799998</v>
      </c>
      <c r="Y7" s="17">
        <v>345.41565770599999</v>
      </c>
      <c r="Z7" s="14">
        <v>0.59</v>
      </c>
      <c r="AA7" s="14">
        <v>45.611864635574989</v>
      </c>
      <c r="AB7" s="15">
        <v>0</v>
      </c>
      <c r="AC7" s="18">
        <f t="shared" si="16"/>
        <v>391.61752234157495</v>
      </c>
      <c r="AD7" s="17">
        <v>2053.2489325200004</v>
      </c>
      <c r="AE7" s="14">
        <v>0</v>
      </c>
      <c r="AF7" s="14">
        <v>0</v>
      </c>
      <c r="AG7" s="14">
        <v>17.098496920000002</v>
      </c>
      <c r="AH7" s="15">
        <v>5.5896979999999999E-2</v>
      </c>
      <c r="AI7" s="18">
        <f t="shared" si="17"/>
        <v>2070.4033264200002</v>
      </c>
      <c r="AJ7" s="7">
        <f t="shared" si="18"/>
        <v>2462.0208487615751</v>
      </c>
      <c r="AK7" s="13">
        <v>211.3</v>
      </c>
      <c r="AL7" s="14">
        <v>0</v>
      </c>
      <c r="AM7" s="16">
        <v>0</v>
      </c>
      <c r="AN7" s="18">
        <f t="shared" si="19"/>
        <v>211.3</v>
      </c>
      <c r="AO7" s="13">
        <v>0</v>
      </c>
      <c r="AP7" s="14">
        <v>0</v>
      </c>
      <c r="AQ7" s="113">
        <v>8.1511940399999947</v>
      </c>
      <c r="AR7" s="112">
        <v>9.7572809999999996E-2</v>
      </c>
      <c r="AS7" s="18">
        <f t="shared" si="20"/>
        <v>8.2487668499999955</v>
      </c>
      <c r="AT7" s="19">
        <f t="shared" si="4"/>
        <v>219.54876684999999</v>
      </c>
      <c r="AU7" s="13">
        <v>0</v>
      </c>
      <c r="AV7" s="14">
        <v>0</v>
      </c>
      <c r="AW7" s="16">
        <v>0</v>
      </c>
      <c r="AX7" s="18">
        <f t="shared" si="21"/>
        <v>0</v>
      </c>
      <c r="AY7" s="13">
        <v>612.17604462999998</v>
      </c>
      <c r="AZ7" s="14">
        <v>0</v>
      </c>
      <c r="BA7" s="14">
        <v>6.7237379999999999E-2</v>
      </c>
      <c r="BB7" s="16">
        <v>1.6267433900000001</v>
      </c>
      <c r="BC7" s="18">
        <f t="shared" si="22"/>
        <v>613.87002540000003</v>
      </c>
      <c r="BD7" s="19">
        <f t="shared" si="23"/>
        <v>613.87002540000003</v>
      </c>
      <c r="BE7" s="13">
        <v>0</v>
      </c>
      <c r="BF7" s="14">
        <v>0</v>
      </c>
      <c r="BG7" s="16">
        <v>0</v>
      </c>
      <c r="BH7" s="18">
        <f t="shared" si="24"/>
        <v>0</v>
      </c>
      <c r="BI7" s="14">
        <v>1649.2665505499999</v>
      </c>
      <c r="BJ7" s="14">
        <v>0</v>
      </c>
      <c r="BK7" s="14">
        <v>0.63694021999999995</v>
      </c>
      <c r="BL7" s="16">
        <v>0.96141436000000002</v>
      </c>
      <c r="BM7" s="18">
        <f t="shared" si="25"/>
        <v>1650.8649051299999</v>
      </c>
      <c r="BN7" s="19">
        <f t="shared" si="26"/>
        <v>1650.8649051299999</v>
      </c>
      <c r="BO7" s="14">
        <v>0</v>
      </c>
      <c r="BP7" s="14">
        <v>0</v>
      </c>
      <c r="BQ7" s="14">
        <v>1.6121610000000001E-2</v>
      </c>
      <c r="BR7" s="16">
        <v>0.56553006000000006</v>
      </c>
      <c r="BS7" s="18">
        <f t="shared" si="27"/>
        <v>0.58165167000000007</v>
      </c>
      <c r="BT7" s="19">
        <f t="shared" si="28"/>
        <v>0.58165167000000007</v>
      </c>
      <c r="BU7" s="14">
        <v>1582.49716251</v>
      </c>
      <c r="BV7" s="14">
        <v>0</v>
      </c>
      <c r="BW7" s="14">
        <v>2.7234959999999999E-2</v>
      </c>
      <c r="BX7" s="14">
        <v>1.1631241799999998</v>
      </c>
      <c r="BY7" s="142">
        <f t="shared" si="29"/>
        <v>1583.68752165</v>
      </c>
      <c r="BZ7" s="7">
        <f t="shared" si="5"/>
        <v>1583.68752165</v>
      </c>
      <c r="CA7" s="17">
        <v>0</v>
      </c>
      <c r="CB7" s="14">
        <v>0</v>
      </c>
      <c r="CC7" s="14">
        <v>0</v>
      </c>
      <c r="CD7" s="134">
        <v>0.46938777000000004</v>
      </c>
      <c r="CE7" s="137">
        <v>0</v>
      </c>
      <c r="CF7" s="18">
        <f t="shared" si="6"/>
        <v>0.46938777000000004</v>
      </c>
      <c r="CG7" s="7">
        <f t="shared" si="7"/>
        <v>0.46938777000000004</v>
      </c>
      <c r="CH7" s="17">
        <v>0</v>
      </c>
      <c r="CI7" s="14">
        <v>0</v>
      </c>
      <c r="CJ7" s="14">
        <v>0</v>
      </c>
      <c r="CK7" s="134">
        <v>0.81251880999999981</v>
      </c>
      <c r="CL7" s="137">
        <v>27.810569330000003</v>
      </c>
      <c r="CM7" s="18">
        <f t="shared" si="8"/>
        <v>28.623088140000004</v>
      </c>
      <c r="CN7" s="151">
        <f t="shared" si="30"/>
        <v>28.623088140000004</v>
      </c>
      <c r="CO7" s="17">
        <v>0</v>
      </c>
      <c r="CP7" s="14">
        <v>0</v>
      </c>
      <c r="CQ7" s="14">
        <v>0</v>
      </c>
      <c r="CR7" s="134">
        <v>0.72378006000000006</v>
      </c>
      <c r="CS7" s="137">
        <v>0.13958956</v>
      </c>
      <c r="CT7" s="18">
        <f t="shared" si="9"/>
        <v>0.86336962000000006</v>
      </c>
      <c r="CU7" s="151">
        <f t="shared" si="31"/>
        <v>0.86336962000000006</v>
      </c>
      <c r="CV7" s="9">
        <v>0</v>
      </c>
      <c r="CW7" s="9">
        <v>0</v>
      </c>
      <c r="CX7" s="166">
        <v>2.3791798500000008</v>
      </c>
      <c r="CY7" s="137">
        <v>0</v>
      </c>
      <c r="CZ7" s="18">
        <f t="shared" si="10"/>
        <v>2.3791798500000008</v>
      </c>
      <c r="DA7" s="151">
        <f t="shared" si="32"/>
        <v>2.3791798500000008</v>
      </c>
      <c r="DB7" s="8">
        <v>0</v>
      </c>
      <c r="DC7" s="9">
        <v>0</v>
      </c>
      <c r="DD7" s="166">
        <v>5.6136261100000002</v>
      </c>
      <c r="DE7" s="137">
        <v>0</v>
      </c>
      <c r="DF7" s="18">
        <f t="shared" si="33"/>
        <v>5.6136261100000002</v>
      </c>
      <c r="DG7" s="121">
        <f t="shared" si="34"/>
        <v>5.6136261100000002</v>
      </c>
      <c r="DH7" s="131">
        <f t="shared" si="35"/>
        <v>9000.7855934555737</v>
      </c>
    </row>
    <row r="8" spans="1:112" ht="19" thickBot="1" x14ac:dyDescent="0.5">
      <c r="A8" s="12" t="s">
        <v>35</v>
      </c>
      <c r="B8" s="13">
        <v>395.61563327199997</v>
      </c>
      <c r="C8" s="15">
        <v>2144.7999999999997</v>
      </c>
      <c r="D8" s="15">
        <v>1304</v>
      </c>
      <c r="E8" s="18">
        <f t="shared" si="11"/>
        <v>3844.4156332719995</v>
      </c>
      <c r="F8" s="14">
        <v>6664.81</v>
      </c>
      <c r="G8" s="15">
        <v>2665.80341</v>
      </c>
      <c r="H8" s="18">
        <f t="shared" si="12"/>
        <v>9330.6134099999999</v>
      </c>
      <c r="I8" s="19">
        <f t="shared" si="0"/>
        <v>13175.029043271999</v>
      </c>
      <c r="J8" s="13">
        <v>478.48571286200001</v>
      </c>
      <c r="K8" s="14">
        <v>966</v>
      </c>
      <c r="L8" s="16">
        <v>347.9</v>
      </c>
      <c r="M8" s="18">
        <f t="shared" si="13"/>
        <v>1792.3857128620002</v>
      </c>
      <c r="N8" s="13">
        <v>10814.74</v>
      </c>
      <c r="O8" s="15">
        <v>2311.7158200000003</v>
      </c>
      <c r="P8" s="18">
        <f t="shared" si="14"/>
        <v>13126.455819999999</v>
      </c>
      <c r="Q8" s="19">
        <f t="shared" si="1"/>
        <v>14918.841532861999</v>
      </c>
      <c r="R8" s="13">
        <v>440.70155234200001</v>
      </c>
      <c r="S8" s="16">
        <v>550</v>
      </c>
      <c r="T8" s="18">
        <f t="shared" si="2"/>
        <v>990.70155234200001</v>
      </c>
      <c r="U8" s="13">
        <v>7912.8590782599995</v>
      </c>
      <c r="V8" s="16">
        <v>2308.5538099999999</v>
      </c>
      <c r="W8" s="18">
        <f t="shared" si="15"/>
        <v>10221.41288826</v>
      </c>
      <c r="X8" s="7">
        <f t="shared" si="3"/>
        <v>11212.114440601999</v>
      </c>
      <c r="Y8" s="17">
        <v>670.98456035599997</v>
      </c>
      <c r="Z8" s="14">
        <v>861.02</v>
      </c>
      <c r="AA8" s="14">
        <v>337.84634945523902</v>
      </c>
      <c r="AB8" s="15">
        <v>833.10169522749993</v>
      </c>
      <c r="AC8" s="18">
        <f t="shared" si="16"/>
        <v>2702.952605038739</v>
      </c>
      <c r="AD8" s="17">
        <v>0</v>
      </c>
      <c r="AE8" s="14">
        <v>11291.909960058108</v>
      </c>
      <c r="AF8" s="14">
        <v>397.28320121000002</v>
      </c>
      <c r="AG8" s="14">
        <v>2.20201746</v>
      </c>
      <c r="AH8" s="15">
        <v>5.4398567799999986</v>
      </c>
      <c r="AI8" s="18">
        <f t="shared" si="17"/>
        <v>11696.835035508109</v>
      </c>
      <c r="AJ8" s="7">
        <f t="shared" si="18"/>
        <v>14399.787640546849</v>
      </c>
      <c r="AK8" s="13">
        <v>370.83</v>
      </c>
      <c r="AL8" s="14">
        <v>350</v>
      </c>
      <c r="AM8" s="16">
        <v>0</v>
      </c>
      <c r="AN8" s="18">
        <f t="shared" si="19"/>
        <v>720.82999999999993</v>
      </c>
      <c r="AO8" s="13">
        <v>0</v>
      </c>
      <c r="AP8" s="14">
        <v>10069.020052607062</v>
      </c>
      <c r="AQ8" s="113">
        <v>3.6663966299999999</v>
      </c>
      <c r="AR8" s="112">
        <v>3.7926100699999989</v>
      </c>
      <c r="AS8" s="18">
        <f t="shared" si="20"/>
        <v>10076.479059307063</v>
      </c>
      <c r="AT8" s="19">
        <f t="shared" si="4"/>
        <v>10797.309059307063</v>
      </c>
      <c r="AU8" s="13">
        <v>0</v>
      </c>
      <c r="AV8" s="14">
        <v>200</v>
      </c>
      <c r="AW8" s="16">
        <v>0</v>
      </c>
      <c r="AX8" s="18">
        <f t="shared" si="21"/>
        <v>200</v>
      </c>
      <c r="AY8" s="13">
        <v>0</v>
      </c>
      <c r="AZ8" s="14">
        <v>7747.5744625329999</v>
      </c>
      <c r="BA8" s="14">
        <v>0.14787162000000001</v>
      </c>
      <c r="BB8" s="16">
        <v>2.0464443299999995</v>
      </c>
      <c r="BC8" s="18">
        <f t="shared" si="22"/>
        <v>7749.7687784829996</v>
      </c>
      <c r="BD8" s="19">
        <f t="shared" si="23"/>
        <v>7949.7687784829996</v>
      </c>
      <c r="BE8" s="13">
        <v>0</v>
      </c>
      <c r="BF8" s="14">
        <v>0</v>
      </c>
      <c r="BG8" s="16">
        <v>0</v>
      </c>
      <c r="BH8" s="18">
        <f t="shared" si="24"/>
        <v>0</v>
      </c>
      <c r="BI8" s="14">
        <v>0</v>
      </c>
      <c r="BJ8" s="14">
        <v>9372.8465902013995</v>
      </c>
      <c r="BK8" s="14">
        <v>0.27726827000000004</v>
      </c>
      <c r="BL8" s="16">
        <v>0.90237149999999999</v>
      </c>
      <c r="BM8" s="18">
        <f t="shared" si="25"/>
        <v>9374.0262299713995</v>
      </c>
      <c r="BN8" s="19">
        <f t="shared" si="26"/>
        <v>9374.0262299713995</v>
      </c>
      <c r="BO8" s="14">
        <v>7997.1817618799996</v>
      </c>
      <c r="BP8" s="14">
        <v>0</v>
      </c>
      <c r="BQ8" s="14">
        <v>3.7218149999999998E-2</v>
      </c>
      <c r="BR8" s="16">
        <v>0.18568169999999998</v>
      </c>
      <c r="BS8" s="18">
        <f t="shared" si="27"/>
        <v>7997.4046617299991</v>
      </c>
      <c r="BT8" s="19">
        <f t="shared" si="28"/>
        <v>7997.4046617299991</v>
      </c>
      <c r="BU8" s="14">
        <v>11768.62593742</v>
      </c>
      <c r="BV8" s="14">
        <v>0</v>
      </c>
      <c r="BW8" s="14">
        <v>3.6589000000000003E-2</v>
      </c>
      <c r="BX8" s="14">
        <v>2.0218050000000001</v>
      </c>
      <c r="BY8" s="142">
        <f t="shared" si="29"/>
        <v>11770.68433142</v>
      </c>
      <c r="BZ8" s="7">
        <f t="shared" si="5"/>
        <v>11770.68433142</v>
      </c>
      <c r="CA8" s="17">
        <v>0</v>
      </c>
      <c r="CB8" s="14">
        <v>13469.348803479999</v>
      </c>
      <c r="CC8" s="14">
        <v>0</v>
      </c>
      <c r="CD8" s="134">
        <v>4.6713254800000001</v>
      </c>
      <c r="CE8" s="137">
        <v>6.3132007200000011</v>
      </c>
      <c r="CF8" s="18">
        <f t="shared" si="6"/>
        <v>13480.333329679999</v>
      </c>
      <c r="CG8" s="7">
        <f t="shared" si="7"/>
        <v>13480.333329679999</v>
      </c>
      <c r="CH8" s="17">
        <v>0</v>
      </c>
      <c r="CI8" s="14">
        <v>12673.499738810002</v>
      </c>
      <c r="CJ8" s="14">
        <v>200</v>
      </c>
      <c r="CK8" s="134">
        <v>1.550396220000001</v>
      </c>
      <c r="CL8" s="137">
        <v>6.3176700600000002</v>
      </c>
      <c r="CM8" s="18">
        <f t="shared" si="8"/>
        <v>12881.367805090002</v>
      </c>
      <c r="CN8" s="151">
        <f t="shared" si="30"/>
        <v>12881.367805090002</v>
      </c>
      <c r="CO8" s="17">
        <v>0</v>
      </c>
      <c r="CP8" s="14">
        <v>12620.352932470001</v>
      </c>
      <c r="CQ8" s="14">
        <v>0</v>
      </c>
      <c r="CR8" s="134">
        <v>13.270458550000003</v>
      </c>
      <c r="CS8" s="137">
        <v>11.405398759999997</v>
      </c>
      <c r="CT8" s="18">
        <f t="shared" si="9"/>
        <v>12645.028789780001</v>
      </c>
      <c r="CU8" s="151">
        <f t="shared" si="31"/>
        <v>12645.028789780001</v>
      </c>
      <c r="CV8" s="9">
        <v>0</v>
      </c>
      <c r="CW8" s="9">
        <v>11399.796877280001</v>
      </c>
      <c r="CX8" s="166">
        <v>7.5057260899999996</v>
      </c>
      <c r="CY8" s="137">
        <v>8.6999018799999988</v>
      </c>
      <c r="CZ8" s="18">
        <f t="shared" si="10"/>
        <v>11416.00250525</v>
      </c>
      <c r="DA8" s="151">
        <f t="shared" si="32"/>
        <v>11416.00250525</v>
      </c>
      <c r="DB8" s="8">
        <v>0</v>
      </c>
      <c r="DC8" s="9">
        <v>8112.86</v>
      </c>
      <c r="DD8" s="166">
        <v>27.375158759999998</v>
      </c>
      <c r="DE8" s="137">
        <v>9.9651812399999997</v>
      </c>
      <c r="DF8" s="18">
        <f t="shared" si="33"/>
        <v>8150.2003399999994</v>
      </c>
      <c r="DG8" s="121">
        <f t="shared" si="34"/>
        <v>8150.2003399999994</v>
      </c>
      <c r="DH8" s="131">
        <f t="shared" si="35"/>
        <v>160167.89848799433</v>
      </c>
    </row>
    <row r="9" spans="1:112" ht="19" thickBot="1" x14ac:dyDescent="0.5">
      <c r="A9" s="12" t="s">
        <v>36</v>
      </c>
      <c r="B9" s="13">
        <v>166.03820597999999</v>
      </c>
      <c r="C9" s="15">
        <v>44.33</v>
      </c>
      <c r="D9" s="15">
        <v>0</v>
      </c>
      <c r="E9" s="18">
        <f t="shared" si="11"/>
        <v>210.36820597999997</v>
      </c>
      <c r="F9" s="14">
        <v>906.85</v>
      </c>
      <c r="G9" s="15">
        <v>673.78150000000005</v>
      </c>
      <c r="H9" s="18">
        <f t="shared" si="12"/>
        <v>1580.6315</v>
      </c>
      <c r="I9" s="19">
        <f t="shared" si="0"/>
        <v>1790.9997059799998</v>
      </c>
      <c r="J9" s="13">
        <v>184.86957401000001</v>
      </c>
      <c r="K9" s="14">
        <v>0</v>
      </c>
      <c r="L9" s="16">
        <v>0</v>
      </c>
      <c r="M9" s="18">
        <f t="shared" si="13"/>
        <v>184.86957401000001</v>
      </c>
      <c r="N9" s="13">
        <v>841.87</v>
      </c>
      <c r="O9" s="15">
        <v>83.807140000000004</v>
      </c>
      <c r="P9" s="18">
        <f t="shared" si="14"/>
        <v>925.67714000000001</v>
      </c>
      <c r="Q9" s="19">
        <f t="shared" si="1"/>
        <v>1110.54671401</v>
      </c>
      <c r="R9" s="13">
        <v>176.14321491999999</v>
      </c>
      <c r="S9" s="16">
        <v>3</v>
      </c>
      <c r="T9" s="18">
        <f t="shared" si="2"/>
        <v>179.14321491999999</v>
      </c>
      <c r="U9" s="13">
        <v>816.69150946999991</v>
      </c>
      <c r="V9" s="16">
        <v>59.384320000000002</v>
      </c>
      <c r="W9" s="18">
        <f t="shared" si="15"/>
        <v>876.07582946999992</v>
      </c>
      <c r="X9" s="7">
        <f t="shared" si="3"/>
        <v>1055.2190443899999</v>
      </c>
      <c r="Y9" s="17">
        <v>262.82019321199999</v>
      </c>
      <c r="Z9" s="14">
        <v>0</v>
      </c>
      <c r="AA9" s="14">
        <v>23.778493081825001</v>
      </c>
      <c r="AB9" s="15">
        <v>113.35629335125</v>
      </c>
      <c r="AC9" s="18">
        <f t="shared" si="16"/>
        <v>399.95497964507501</v>
      </c>
      <c r="AD9" s="17">
        <v>1003.8277734900003</v>
      </c>
      <c r="AE9" s="14">
        <v>0</v>
      </c>
      <c r="AF9" s="14">
        <v>0</v>
      </c>
      <c r="AG9" s="14">
        <v>0</v>
      </c>
      <c r="AH9" s="15">
        <v>0.69</v>
      </c>
      <c r="AI9" s="18">
        <f t="shared" si="17"/>
        <v>1004.5177734900003</v>
      </c>
      <c r="AJ9" s="7">
        <f t="shared" si="18"/>
        <v>1404.4727531350754</v>
      </c>
      <c r="AK9" s="13">
        <v>163.88</v>
      </c>
      <c r="AL9" s="14">
        <v>0</v>
      </c>
      <c r="AM9" s="16">
        <v>0</v>
      </c>
      <c r="AN9" s="18">
        <f t="shared" si="19"/>
        <v>163.88</v>
      </c>
      <c r="AO9" s="13">
        <v>1182.8988784800001</v>
      </c>
      <c r="AP9" s="14">
        <v>0</v>
      </c>
      <c r="AQ9" s="113">
        <v>0</v>
      </c>
      <c r="AR9" s="112">
        <v>0</v>
      </c>
      <c r="AS9" s="18">
        <f t="shared" si="20"/>
        <v>1182.8988784800001</v>
      </c>
      <c r="AT9" s="19">
        <f t="shared" si="4"/>
        <v>1346.77887848</v>
      </c>
      <c r="AU9" s="13">
        <v>0</v>
      </c>
      <c r="AV9" s="14">
        <v>0</v>
      </c>
      <c r="AW9" s="16">
        <v>0</v>
      </c>
      <c r="AX9" s="18">
        <f t="shared" si="21"/>
        <v>0</v>
      </c>
      <c r="AY9" s="13">
        <v>572.90307282000003</v>
      </c>
      <c r="AZ9" s="14">
        <v>0</v>
      </c>
      <c r="BA9" s="14">
        <v>0</v>
      </c>
      <c r="BB9" s="16">
        <v>0</v>
      </c>
      <c r="BC9" s="18">
        <f t="shared" si="22"/>
        <v>572.90307282000003</v>
      </c>
      <c r="BD9" s="19">
        <f t="shared" si="23"/>
        <v>572.90307282000003</v>
      </c>
      <c r="BE9" s="13">
        <v>0</v>
      </c>
      <c r="BF9" s="14">
        <v>0</v>
      </c>
      <c r="BG9" s="16">
        <v>0</v>
      </c>
      <c r="BH9" s="18">
        <f t="shared" si="24"/>
        <v>0</v>
      </c>
      <c r="BI9" s="14">
        <v>521.23450378999996</v>
      </c>
      <c r="BJ9" s="14">
        <v>0</v>
      </c>
      <c r="BK9" s="14">
        <v>0</v>
      </c>
      <c r="BL9" s="16">
        <v>0</v>
      </c>
      <c r="BM9" s="18">
        <f t="shared" si="25"/>
        <v>521.23450378999996</v>
      </c>
      <c r="BN9" s="19">
        <f t="shared" si="26"/>
        <v>521.23450378999996</v>
      </c>
      <c r="BO9" s="14">
        <v>753.88548663999995</v>
      </c>
      <c r="BP9" s="14">
        <v>0</v>
      </c>
      <c r="BQ9" s="14">
        <v>0</v>
      </c>
      <c r="BR9" s="16">
        <v>0</v>
      </c>
      <c r="BS9" s="18">
        <f t="shared" si="27"/>
        <v>753.88548663999995</v>
      </c>
      <c r="BT9" s="19">
        <f t="shared" si="28"/>
        <v>753.88548663999995</v>
      </c>
      <c r="BU9" s="14">
        <v>1286.4871098800002</v>
      </c>
      <c r="BV9" s="14">
        <v>0</v>
      </c>
      <c r="BW9" s="14">
        <v>0</v>
      </c>
      <c r="BX9" s="14">
        <v>0</v>
      </c>
      <c r="BY9" s="142">
        <f t="shared" si="29"/>
        <v>1286.4871098800002</v>
      </c>
      <c r="BZ9" s="7">
        <f t="shared" si="5"/>
        <v>1286.4871098800002</v>
      </c>
      <c r="CA9" s="17">
        <v>0</v>
      </c>
      <c r="CB9" s="14">
        <v>0</v>
      </c>
      <c r="CC9" s="14">
        <v>0</v>
      </c>
      <c r="CD9" s="134">
        <v>0</v>
      </c>
      <c r="CE9" s="137">
        <v>0</v>
      </c>
      <c r="CF9" s="18">
        <f t="shared" si="6"/>
        <v>0</v>
      </c>
      <c r="CG9" s="7">
        <f t="shared" si="7"/>
        <v>0</v>
      </c>
      <c r="CH9" s="17">
        <v>0</v>
      </c>
      <c r="CI9" s="14">
        <v>0</v>
      </c>
      <c r="CJ9" s="14">
        <v>0</v>
      </c>
      <c r="CK9" s="134">
        <v>0.20339804999999991</v>
      </c>
      <c r="CL9" s="137">
        <v>0</v>
      </c>
      <c r="CM9" s="18">
        <f t="shared" si="8"/>
        <v>0.20339804999999991</v>
      </c>
      <c r="CN9" s="151">
        <f t="shared" si="30"/>
        <v>0.20339804999999991</v>
      </c>
      <c r="CO9" s="17">
        <v>0</v>
      </c>
      <c r="CP9" s="14">
        <v>0</v>
      </c>
      <c r="CQ9" s="14">
        <v>0</v>
      </c>
      <c r="CR9" s="134">
        <v>5.4049250000000004</v>
      </c>
      <c r="CS9" s="137">
        <v>0</v>
      </c>
      <c r="CT9" s="18">
        <f t="shared" si="9"/>
        <v>5.4049250000000004</v>
      </c>
      <c r="CU9" s="151">
        <f t="shared" si="31"/>
        <v>5.4049250000000004</v>
      </c>
      <c r="CV9" s="9">
        <v>0</v>
      </c>
      <c r="CW9" s="9">
        <v>0</v>
      </c>
      <c r="CX9" s="166">
        <v>4.2333566999999954</v>
      </c>
      <c r="CY9" s="137">
        <v>0</v>
      </c>
      <c r="CZ9" s="18">
        <f t="shared" si="10"/>
        <v>4.2333566999999954</v>
      </c>
      <c r="DA9" s="151">
        <f t="shared" si="32"/>
        <v>4.2333566999999954</v>
      </c>
      <c r="DB9" s="8">
        <v>0</v>
      </c>
      <c r="DC9" s="9">
        <v>0</v>
      </c>
      <c r="DD9" s="166">
        <v>16.830645349999998</v>
      </c>
      <c r="DE9" s="137">
        <v>0</v>
      </c>
      <c r="DF9" s="18">
        <f t="shared" si="33"/>
        <v>16.830645349999998</v>
      </c>
      <c r="DG9" s="121">
        <f t="shared" si="34"/>
        <v>16.830645349999998</v>
      </c>
      <c r="DH9" s="131">
        <f t="shared" si="35"/>
        <v>9869.199594225076</v>
      </c>
    </row>
    <row r="10" spans="1:112" ht="19" thickBot="1" x14ac:dyDescent="0.5">
      <c r="A10" s="12" t="s">
        <v>37</v>
      </c>
      <c r="B10" s="13">
        <v>115.65024349800001</v>
      </c>
      <c r="C10" s="15">
        <v>82.1</v>
      </c>
      <c r="D10" s="15">
        <v>0</v>
      </c>
      <c r="E10" s="18">
        <f t="shared" si="11"/>
        <v>197.750243498</v>
      </c>
      <c r="F10" s="14">
        <v>0</v>
      </c>
      <c r="G10" s="15">
        <v>349.35860000000002</v>
      </c>
      <c r="H10" s="18">
        <f t="shared" si="12"/>
        <v>349.35860000000002</v>
      </c>
      <c r="I10" s="19">
        <f t="shared" si="0"/>
        <v>547.10884349800006</v>
      </c>
      <c r="J10" s="13">
        <v>127.020317608</v>
      </c>
      <c r="K10" s="14">
        <v>0</v>
      </c>
      <c r="L10" s="16">
        <v>0</v>
      </c>
      <c r="M10" s="18">
        <f t="shared" si="13"/>
        <v>127.020317608</v>
      </c>
      <c r="N10" s="13">
        <v>0</v>
      </c>
      <c r="O10" s="15">
        <v>37.915079999999996</v>
      </c>
      <c r="P10" s="18">
        <f t="shared" si="14"/>
        <v>37.915079999999996</v>
      </c>
      <c r="Q10" s="19">
        <f t="shared" si="1"/>
        <v>164.93539760799999</v>
      </c>
      <c r="R10" s="13">
        <v>121.863268588</v>
      </c>
      <c r="S10" s="16">
        <v>0.2</v>
      </c>
      <c r="T10" s="18">
        <f t="shared" si="2"/>
        <v>122.063268588</v>
      </c>
      <c r="U10" s="13">
        <v>177.99814755</v>
      </c>
      <c r="V10" s="16">
        <v>157.14623</v>
      </c>
      <c r="W10" s="18">
        <f t="shared" si="15"/>
        <v>335.14437755</v>
      </c>
      <c r="X10" s="7">
        <f t="shared" si="3"/>
        <v>457.20764613800003</v>
      </c>
      <c r="Y10" s="17">
        <v>184.41656029399999</v>
      </c>
      <c r="Z10" s="14">
        <v>0.28999999999999998</v>
      </c>
      <c r="AA10" s="14">
        <v>11.459257862237505</v>
      </c>
      <c r="AB10" s="15">
        <v>0</v>
      </c>
      <c r="AC10" s="18">
        <f t="shared" si="16"/>
        <v>196.16581815623749</v>
      </c>
      <c r="AD10" s="17">
        <v>757.11031266000407</v>
      </c>
      <c r="AE10" s="14">
        <v>0</v>
      </c>
      <c r="AF10" s="14">
        <v>9.7491065299999988</v>
      </c>
      <c r="AG10" s="14">
        <v>25.333485320000001</v>
      </c>
      <c r="AH10" s="15">
        <v>0.58356587000000004</v>
      </c>
      <c r="AI10" s="18">
        <f t="shared" si="17"/>
        <v>792.77647038000407</v>
      </c>
      <c r="AJ10" s="7">
        <f t="shared" si="18"/>
        <v>988.94228853624156</v>
      </c>
      <c r="AK10" s="13">
        <v>113.09</v>
      </c>
      <c r="AL10" s="14">
        <v>0</v>
      </c>
      <c r="AM10" s="16">
        <v>0</v>
      </c>
      <c r="AN10" s="18">
        <f t="shared" si="19"/>
        <v>113.09</v>
      </c>
      <c r="AO10" s="13">
        <v>0</v>
      </c>
      <c r="AP10" s="14">
        <v>805.78481118700006</v>
      </c>
      <c r="AQ10" s="113">
        <v>1.2568970999999998</v>
      </c>
      <c r="AR10" s="112">
        <v>0</v>
      </c>
      <c r="AS10" s="18">
        <f t="shared" si="20"/>
        <v>807.04170828700001</v>
      </c>
      <c r="AT10" s="19">
        <f t="shared" si="4"/>
        <v>920.13170828700004</v>
      </c>
      <c r="AU10" s="13">
        <v>0</v>
      </c>
      <c r="AV10" s="14">
        <v>0</v>
      </c>
      <c r="AW10" s="16">
        <v>0</v>
      </c>
      <c r="AX10" s="18">
        <f t="shared" si="21"/>
        <v>0</v>
      </c>
      <c r="AY10" s="13">
        <v>0</v>
      </c>
      <c r="AZ10" s="14">
        <v>560.35695196999995</v>
      </c>
      <c r="BA10" s="14">
        <v>4.2758623099999999</v>
      </c>
      <c r="BB10" s="16">
        <v>4.9490940999999999</v>
      </c>
      <c r="BC10" s="18">
        <f t="shared" si="22"/>
        <v>569.58190837999996</v>
      </c>
      <c r="BD10" s="19">
        <f t="shared" si="23"/>
        <v>569.58190837999996</v>
      </c>
      <c r="BE10" s="13">
        <v>0</v>
      </c>
      <c r="BF10" s="14">
        <v>0</v>
      </c>
      <c r="BG10" s="16">
        <v>0</v>
      </c>
      <c r="BH10" s="18">
        <f t="shared" si="24"/>
        <v>0</v>
      </c>
      <c r="BI10" s="14">
        <v>0</v>
      </c>
      <c r="BJ10" s="14">
        <v>488.57652156473597</v>
      </c>
      <c r="BK10" s="14">
        <v>0.68650303000000001</v>
      </c>
      <c r="BL10" s="16">
        <v>0</v>
      </c>
      <c r="BM10" s="18">
        <f t="shared" si="25"/>
        <v>489.26302459473595</v>
      </c>
      <c r="BN10" s="19">
        <f t="shared" si="26"/>
        <v>489.26302459473595</v>
      </c>
      <c r="BO10" s="14">
        <v>0</v>
      </c>
      <c r="BP10" s="14">
        <v>507.88289716000003</v>
      </c>
      <c r="BQ10" s="14">
        <v>0.47111083000000004</v>
      </c>
      <c r="BR10" s="16">
        <v>1.4E-2</v>
      </c>
      <c r="BS10" s="18">
        <f t="shared" si="27"/>
        <v>508.36800799000002</v>
      </c>
      <c r="BT10" s="19">
        <f t="shared" si="28"/>
        <v>508.36800799000002</v>
      </c>
      <c r="BU10" s="14">
        <v>778.39643148999994</v>
      </c>
      <c r="BV10" s="14">
        <v>0</v>
      </c>
      <c r="BW10" s="14">
        <v>0.14318731999999998</v>
      </c>
      <c r="BX10" s="14">
        <v>0</v>
      </c>
      <c r="BY10" s="142">
        <f t="shared" si="29"/>
        <v>778.53961880999998</v>
      </c>
      <c r="BZ10" s="7">
        <f t="shared" si="5"/>
        <v>778.53961880999998</v>
      </c>
      <c r="CA10" s="17">
        <v>0</v>
      </c>
      <c r="CB10" s="14">
        <v>578.62708498999996</v>
      </c>
      <c r="CC10" s="14">
        <v>62.5</v>
      </c>
      <c r="CD10" s="134">
        <v>3.1622236200000002</v>
      </c>
      <c r="CE10" s="137">
        <v>0</v>
      </c>
      <c r="CF10" s="18">
        <f t="shared" si="6"/>
        <v>644.28930860999992</v>
      </c>
      <c r="CG10" s="7">
        <f t="shared" si="7"/>
        <v>644.28930860999992</v>
      </c>
      <c r="CH10" s="17">
        <v>0</v>
      </c>
      <c r="CI10" s="14">
        <v>774.21230631999993</v>
      </c>
      <c r="CJ10" s="14">
        <v>0</v>
      </c>
      <c r="CK10" s="134">
        <v>4.5758602799999988</v>
      </c>
      <c r="CL10" s="137">
        <v>0</v>
      </c>
      <c r="CM10" s="18">
        <f t="shared" si="8"/>
        <v>778.78816659999995</v>
      </c>
      <c r="CN10" s="151">
        <f t="shared" si="30"/>
        <v>778.78816659999995</v>
      </c>
      <c r="CO10" s="17">
        <v>0</v>
      </c>
      <c r="CP10" s="14">
        <v>1047.72086171</v>
      </c>
      <c r="CQ10" s="14">
        <v>0</v>
      </c>
      <c r="CR10" s="134">
        <v>5.85102747</v>
      </c>
      <c r="CS10" s="137">
        <v>0</v>
      </c>
      <c r="CT10" s="18">
        <f t="shared" si="9"/>
        <v>1053.57188918</v>
      </c>
      <c r="CU10" s="151">
        <f t="shared" si="31"/>
        <v>1053.57188918</v>
      </c>
      <c r="CV10" s="9">
        <v>0</v>
      </c>
      <c r="CW10" s="9">
        <v>1090.4045096</v>
      </c>
      <c r="CX10" s="166">
        <v>2.3290294799999995</v>
      </c>
      <c r="CY10" s="137">
        <v>0</v>
      </c>
      <c r="CZ10" s="18">
        <f t="shared" si="10"/>
        <v>1092.7335390799999</v>
      </c>
      <c r="DA10" s="151">
        <f t="shared" si="32"/>
        <v>1092.7335390799999</v>
      </c>
      <c r="DB10" s="8">
        <v>0</v>
      </c>
      <c r="DC10" s="9">
        <v>572.79000000000008</v>
      </c>
      <c r="DD10" s="166">
        <v>13.776530259999998</v>
      </c>
      <c r="DE10" s="137">
        <v>0</v>
      </c>
      <c r="DF10" s="18">
        <f t="shared" si="33"/>
        <v>586.56653026000004</v>
      </c>
      <c r="DG10" s="121">
        <f t="shared" si="34"/>
        <v>586.56653026000004</v>
      </c>
      <c r="DH10" s="131">
        <f t="shared" si="35"/>
        <v>9580.027877571978</v>
      </c>
    </row>
    <row r="11" spans="1:112" ht="19" thickBot="1" x14ac:dyDescent="0.5">
      <c r="A11" s="12" t="s">
        <v>38</v>
      </c>
      <c r="B11" s="13">
        <v>240.67656403399999</v>
      </c>
      <c r="C11" s="15">
        <v>275.04000000000002</v>
      </c>
      <c r="D11" s="15">
        <v>0</v>
      </c>
      <c r="E11" s="18">
        <f t="shared" si="11"/>
        <v>515.71656403400004</v>
      </c>
      <c r="F11" s="14">
        <v>0</v>
      </c>
      <c r="G11" s="15">
        <v>196.96396999999999</v>
      </c>
      <c r="H11" s="18">
        <f t="shared" si="12"/>
        <v>196.96396999999999</v>
      </c>
      <c r="I11" s="19">
        <f t="shared" si="0"/>
        <v>712.68053403400006</v>
      </c>
      <c r="J11" s="13">
        <v>266.82998271400004</v>
      </c>
      <c r="K11" s="14">
        <v>0</v>
      </c>
      <c r="L11" s="16">
        <v>0</v>
      </c>
      <c r="M11" s="18">
        <f t="shared" si="13"/>
        <v>266.82998271400004</v>
      </c>
      <c r="N11" s="13">
        <v>0</v>
      </c>
      <c r="O11" s="15">
        <v>23.349040000000002</v>
      </c>
      <c r="P11" s="18">
        <f t="shared" si="14"/>
        <v>23.349040000000002</v>
      </c>
      <c r="Q11" s="19">
        <f t="shared" si="1"/>
        <v>290.17902271400004</v>
      </c>
      <c r="R11" s="13">
        <v>259.956513884</v>
      </c>
      <c r="S11" s="16">
        <v>0</v>
      </c>
      <c r="T11" s="18">
        <f t="shared" si="2"/>
        <v>259.956513884</v>
      </c>
      <c r="U11" s="13">
        <v>0</v>
      </c>
      <c r="V11" s="16">
        <v>0</v>
      </c>
      <c r="W11" s="18">
        <f t="shared" si="15"/>
        <v>0</v>
      </c>
      <c r="X11" s="7">
        <f t="shared" si="3"/>
        <v>259.956513884</v>
      </c>
      <c r="Y11" s="17">
        <v>391.87481999800002</v>
      </c>
      <c r="Z11" s="14">
        <v>0.6</v>
      </c>
      <c r="AA11" s="14">
        <v>20.841687978709992</v>
      </c>
      <c r="AB11" s="15">
        <v>0</v>
      </c>
      <c r="AC11" s="18">
        <f t="shared" si="16"/>
        <v>413.31650797671006</v>
      </c>
      <c r="AD11" s="17">
        <v>1567.4040504500003</v>
      </c>
      <c r="AE11" s="14">
        <v>0</v>
      </c>
      <c r="AF11" s="14">
        <v>0</v>
      </c>
      <c r="AG11" s="14">
        <v>2.8270340000000001E-2</v>
      </c>
      <c r="AH11" s="15">
        <v>13.86369633</v>
      </c>
      <c r="AI11" s="18">
        <f t="shared" si="17"/>
        <v>1581.2960171200004</v>
      </c>
      <c r="AJ11" s="7">
        <f t="shared" si="18"/>
        <v>1994.6125250967104</v>
      </c>
      <c r="AK11" s="13">
        <v>235.31</v>
      </c>
      <c r="AL11" s="14">
        <v>0</v>
      </c>
      <c r="AM11" s="16">
        <v>0</v>
      </c>
      <c r="AN11" s="18">
        <f t="shared" si="19"/>
        <v>235.31</v>
      </c>
      <c r="AO11" s="13">
        <v>1816.20760918</v>
      </c>
      <c r="AP11" s="14">
        <v>0</v>
      </c>
      <c r="AQ11" s="113">
        <v>4.7053679999999987E-2</v>
      </c>
      <c r="AR11" s="112">
        <v>0.98848446000000001</v>
      </c>
      <c r="AS11" s="18">
        <f t="shared" si="20"/>
        <v>1817.2431473200002</v>
      </c>
      <c r="AT11" s="19">
        <f t="shared" si="4"/>
        <v>2052.5531473200003</v>
      </c>
      <c r="AU11" s="13">
        <v>0</v>
      </c>
      <c r="AV11" s="14">
        <v>0</v>
      </c>
      <c r="AW11" s="16">
        <v>0</v>
      </c>
      <c r="AX11" s="18">
        <f t="shared" si="21"/>
        <v>0</v>
      </c>
      <c r="AY11" s="13">
        <v>2112.2217074</v>
      </c>
      <c r="AZ11" s="14">
        <v>0</v>
      </c>
      <c r="BA11" s="14">
        <v>2.2134350299999999</v>
      </c>
      <c r="BB11" s="16">
        <v>6.6482719999999995E-2</v>
      </c>
      <c r="BC11" s="18">
        <f t="shared" si="22"/>
        <v>2114.5016251499997</v>
      </c>
      <c r="BD11" s="19">
        <f t="shared" si="23"/>
        <v>2114.5016251499997</v>
      </c>
      <c r="BE11" s="13">
        <v>0</v>
      </c>
      <c r="BF11" s="14">
        <v>0</v>
      </c>
      <c r="BG11" s="16">
        <v>0</v>
      </c>
      <c r="BH11" s="18">
        <f t="shared" si="24"/>
        <v>0</v>
      </c>
      <c r="BI11" s="14">
        <v>1214.6330979500001</v>
      </c>
      <c r="BJ11" s="14">
        <v>0</v>
      </c>
      <c r="BK11" s="14">
        <v>0</v>
      </c>
      <c r="BL11" s="16">
        <v>1.0259967400000001</v>
      </c>
      <c r="BM11" s="18">
        <f t="shared" si="25"/>
        <v>1215.6590946900001</v>
      </c>
      <c r="BN11" s="19">
        <f t="shared" si="26"/>
        <v>1215.6590946900001</v>
      </c>
      <c r="BO11" s="14">
        <v>709.58179078000001</v>
      </c>
      <c r="BP11" s="14">
        <v>0</v>
      </c>
      <c r="BQ11" s="14">
        <v>0</v>
      </c>
      <c r="BR11" s="16">
        <v>0</v>
      </c>
      <c r="BS11" s="18">
        <f t="shared" si="27"/>
        <v>709.58179078000001</v>
      </c>
      <c r="BT11" s="19">
        <f t="shared" si="28"/>
        <v>709.58179078000001</v>
      </c>
      <c r="BU11" s="14">
        <v>658.97263368999995</v>
      </c>
      <c r="BV11" s="14">
        <v>0</v>
      </c>
      <c r="BW11" s="14">
        <v>7.1747392800000132</v>
      </c>
      <c r="BX11" s="14">
        <v>0</v>
      </c>
      <c r="BY11" s="142">
        <f t="shared" si="29"/>
        <v>666.14737296999999</v>
      </c>
      <c r="BZ11" s="7">
        <f t="shared" si="5"/>
        <v>666.14737296999999</v>
      </c>
      <c r="CA11" s="17">
        <v>0</v>
      </c>
      <c r="CB11" s="14">
        <v>0</v>
      </c>
      <c r="CC11" s="14">
        <v>0</v>
      </c>
      <c r="CD11" s="134">
        <v>2.4082214100000003</v>
      </c>
      <c r="CE11" s="137">
        <v>0</v>
      </c>
      <c r="CF11" s="18">
        <f t="shared" si="6"/>
        <v>2.4082214100000003</v>
      </c>
      <c r="CG11" s="7">
        <f t="shared" si="7"/>
        <v>2.4082214100000003</v>
      </c>
      <c r="CH11" s="17">
        <v>0</v>
      </c>
      <c r="CI11" s="14">
        <v>0</v>
      </c>
      <c r="CJ11" s="14">
        <v>0</v>
      </c>
      <c r="CK11" s="134">
        <v>9.0558877600000027</v>
      </c>
      <c r="CL11" s="137">
        <v>0</v>
      </c>
      <c r="CM11" s="18">
        <f t="shared" si="8"/>
        <v>9.0558877600000027</v>
      </c>
      <c r="CN11" s="151">
        <f t="shared" si="30"/>
        <v>9.0558877600000027</v>
      </c>
      <c r="CO11" s="17">
        <v>0</v>
      </c>
      <c r="CP11" s="14">
        <v>0</v>
      </c>
      <c r="CQ11" s="14">
        <v>0</v>
      </c>
      <c r="CR11" s="134">
        <v>11.88084589</v>
      </c>
      <c r="CS11" s="137">
        <v>0</v>
      </c>
      <c r="CT11" s="18">
        <f t="shared" si="9"/>
        <v>11.88084589</v>
      </c>
      <c r="CU11" s="151">
        <f t="shared" si="31"/>
        <v>11.88084589</v>
      </c>
      <c r="CV11" s="9">
        <v>0</v>
      </c>
      <c r="CW11" s="9">
        <v>0</v>
      </c>
      <c r="CX11" s="166">
        <v>10.613079609999998</v>
      </c>
      <c r="CY11" s="137">
        <v>0</v>
      </c>
      <c r="CZ11" s="18">
        <f t="shared" si="10"/>
        <v>10.613079609999998</v>
      </c>
      <c r="DA11" s="151">
        <f t="shared" si="32"/>
        <v>10.613079609999998</v>
      </c>
      <c r="DB11" s="8">
        <v>0</v>
      </c>
      <c r="DC11" s="9">
        <v>0</v>
      </c>
      <c r="DD11" s="166">
        <v>35.400638020000009</v>
      </c>
      <c r="DE11" s="137">
        <v>0</v>
      </c>
      <c r="DF11" s="18">
        <f t="shared" si="33"/>
        <v>35.400638020000009</v>
      </c>
      <c r="DG11" s="121">
        <f t="shared" si="34"/>
        <v>35.400638020000009</v>
      </c>
      <c r="DH11" s="131">
        <f t="shared" si="35"/>
        <v>10085.23029932871</v>
      </c>
    </row>
    <row r="12" spans="1:112" ht="19" thickBot="1" x14ac:dyDescent="0.5">
      <c r="A12" s="12" t="s">
        <v>39</v>
      </c>
      <c r="B12" s="13">
        <v>271.10987968399996</v>
      </c>
      <c r="C12" s="15">
        <v>2191.5</v>
      </c>
      <c r="D12" s="15">
        <v>2781</v>
      </c>
      <c r="E12" s="18">
        <f t="shared" si="11"/>
        <v>5243.6098796839997</v>
      </c>
      <c r="F12" s="14">
        <v>3829.46</v>
      </c>
      <c r="G12" s="15">
        <v>5468.5014799999999</v>
      </c>
      <c r="H12" s="18">
        <f t="shared" si="12"/>
        <v>9297.9614799999999</v>
      </c>
      <c r="I12" s="19">
        <f t="shared" si="0"/>
        <v>14541.571359684</v>
      </c>
      <c r="J12" s="13">
        <v>321.84464677400001</v>
      </c>
      <c r="K12" s="14">
        <v>1020</v>
      </c>
      <c r="L12" s="16">
        <v>878.7</v>
      </c>
      <c r="M12" s="18">
        <f t="shared" si="13"/>
        <v>2220.5446467740003</v>
      </c>
      <c r="N12" s="13">
        <v>3119.09</v>
      </c>
      <c r="O12" s="15">
        <v>1091.0501399999998</v>
      </c>
      <c r="P12" s="18">
        <f t="shared" si="14"/>
        <v>4210.1401399999995</v>
      </c>
      <c r="Q12" s="19">
        <f t="shared" si="1"/>
        <v>6430.6847867739998</v>
      </c>
      <c r="R12" s="13">
        <v>307.86906146399997</v>
      </c>
      <c r="S12" s="16">
        <v>1138.5999999999999</v>
      </c>
      <c r="T12" s="18">
        <f t="shared" si="2"/>
        <v>1446.4690614639999</v>
      </c>
      <c r="U12" s="13">
        <v>6057.4340662100012</v>
      </c>
      <c r="V12" s="16">
        <v>2230.4411600000003</v>
      </c>
      <c r="W12" s="18">
        <f t="shared" si="15"/>
        <v>8287.8752262100024</v>
      </c>
      <c r="X12" s="7">
        <f t="shared" si="3"/>
        <v>9734.344287674001</v>
      </c>
      <c r="Y12" s="17">
        <v>461.85308759599997</v>
      </c>
      <c r="Z12" s="14">
        <v>749.47</v>
      </c>
      <c r="AA12" s="14">
        <v>643.19085726087803</v>
      </c>
      <c r="AB12" s="15">
        <v>478.69412115875002</v>
      </c>
      <c r="AC12" s="18">
        <f t="shared" si="16"/>
        <v>2333.208066015628</v>
      </c>
      <c r="AD12" s="17">
        <v>0</v>
      </c>
      <c r="AE12" s="14">
        <v>8639.8671782800393</v>
      </c>
      <c r="AF12" s="14">
        <v>120.34415285999999</v>
      </c>
      <c r="AG12" s="14">
        <v>28.7929742</v>
      </c>
      <c r="AH12" s="15">
        <v>30.77924277</v>
      </c>
      <c r="AI12" s="18">
        <f t="shared" si="17"/>
        <v>8819.7835481100392</v>
      </c>
      <c r="AJ12" s="7">
        <f t="shared" si="18"/>
        <v>11152.991614125667</v>
      </c>
      <c r="AK12" s="13">
        <v>250.21</v>
      </c>
      <c r="AL12" s="14">
        <v>581.24</v>
      </c>
      <c r="AM12" s="16">
        <v>0</v>
      </c>
      <c r="AN12" s="18">
        <f t="shared" si="19"/>
        <v>831.45</v>
      </c>
      <c r="AO12" s="13">
        <v>0</v>
      </c>
      <c r="AP12" s="14">
        <v>6968.4437798300005</v>
      </c>
      <c r="AQ12" s="113">
        <v>46.59747294000001</v>
      </c>
      <c r="AR12" s="112">
        <v>0.62247275999999985</v>
      </c>
      <c r="AS12" s="18">
        <f t="shared" si="20"/>
        <v>7015.6637255300011</v>
      </c>
      <c r="AT12" s="19">
        <f t="shared" si="4"/>
        <v>7847.1137255300009</v>
      </c>
      <c r="AU12" s="13">
        <v>0</v>
      </c>
      <c r="AV12" s="14">
        <v>494.1</v>
      </c>
      <c r="AW12" s="16">
        <v>0</v>
      </c>
      <c r="AX12" s="18">
        <f t="shared" si="21"/>
        <v>494.1</v>
      </c>
      <c r="AY12" s="13">
        <v>0</v>
      </c>
      <c r="AZ12" s="14">
        <v>5408.8585540800004</v>
      </c>
      <c r="BA12" s="14">
        <v>39.426476819999998</v>
      </c>
      <c r="BB12" s="16">
        <v>4.287423060000001</v>
      </c>
      <c r="BC12" s="18">
        <f t="shared" si="22"/>
        <v>5452.5724539600005</v>
      </c>
      <c r="BD12" s="19">
        <f t="shared" si="23"/>
        <v>5946.6724539600009</v>
      </c>
      <c r="BE12" s="13">
        <v>0</v>
      </c>
      <c r="BF12" s="14">
        <v>415</v>
      </c>
      <c r="BG12" s="16">
        <v>0</v>
      </c>
      <c r="BH12" s="18">
        <f t="shared" si="24"/>
        <v>415</v>
      </c>
      <c r="BI12" s="14">
        <v>0</v>
      </c>
      <c r="BJ12" s="14">
        <v>5827.657093419999</v>
      </c>
      <c r="BK12" s="14">
        <v>26.37334487</v>
      </c>
      <c r="BL12" s="16">
        <v>28.081212799999996</v>
      </c>
      <c r="BM12" s="18">
        <f t="shared" si="25"/>
        <v>5882.1116510899992</v>
      </c>
      <c r="BN12" s="19">
        <f t="shared" si="26"/>
        <v>6297.1116510899992</v>
      </c>
      <c r="BO12" s="14">
        <v>0</v>
      </c>
      <c r="BP12" s="14">
        <v>6783.495772799999</v>
      </c>
      <c r="BQ12" s="14">
        <v>22.043156469999992</v>
      </c>
      <c r="BR12" s="16">
        <v>0.39862142</v>
      </c>
      <c r="BS12" s="18">
        <f t="shared" si="27"/>
        <v>6805.9375506899996</v>
      </c>
      <c r="BT12" s="19">
        <f t="shared" si="28"/>
        <v>6805.9375506899996</v>
      </c>
      <c r="BU12" s="14">
        <v>0</v>
      </c>
      <c r="BV12" s="14">
        <v>8161.0538397199989</v>
      </c>
      <c r="BW12" s="14">
        <v>22.272208840000001</v>
      </c>
      <c r="BX12" s="14">
        <v>7.1616293500000001</v>
      </c>
      <c r="BY12" s="142">
        <f t="shared" si="29"/>
        <v>8190.4876779099986</v>
      </c>
      <c r="BZ12" s="7">
        <f t="shared" si="5"/>
        <v>8190.4876779099986</v>
      </c>
      <c r="CA12" s="17">
        <v>0</v>
      </c>
      <c r="CB12" s="14">
        <v>8992.636562990001</v>
      </c>
      <c r="CC12" s="14">
        <v>650</v>
      </c>
      <c r="CD12" s="134">
        <v>11.196046950000003</v>
      </c>
      <c r="CE12" s="137">
        <v>9.0817414799999998</v>
      </c>
      <c r="CF12" s="18">
        <f t="shared" si="6"/>
        <v>9662.9143514200023</v>
      </c>
      <c r="CG12" s="7">
        <f t="shared" si="7"/>
        <v>9662.9143514200023</v>
      </c>
      <c r="CH12" s="17">
        <v>0</v>
      </c>
      <c r="CI12" s="14">
        <v>7763.0984095300009</v>
      </c>
      <c r="CJ12" s="14">
        <v>195.07847292999998</v>
      </c>
      <c r="CK12" s="134">
        <v>15.002619769999999</v>
      </c>
      <c r="CL12" s="137">
        <v>1.8341571299999999</v>
      </c>
      <c r="CM12" s="18">
        <f t="shared" si="8"/>
        <v>7975.0136593600009</v>
      </c>
      <c r="CN12" s="151">
        <f t="shared" si="30"/>
        <v>7975.0136593600009</v>
      </c>
      <c r="CO12" s="17">
        <v>0</v>
      </c>
      <c r="CP12" s="14">
        <v>9391.6901678600007</v>
      </c>
      <c r="CQ12" s="14">
        <v>0</v>
      </c>
      <c r="CR12" s="134">
        <v>21.199837869999996</v>
      </c>
      <c r="CS12" s="137">
        <v>0</v>
      </c>
      <c r="CT12" s="18">
        <f t="shared" si="9"/>
        <v>9412.8900057299998</v>
      </c>
      <c r="CU12" s="151">
        <f t="shared" si="31"/>
        <v>9412.8900057299998</v>
      </c>
      <c r="CV12" s="9">
        <v>0</v>
      </c>
      <c r="CW12" s="9">
        <v>10300.61863391</v>
      </c>
      <c r="CX12" s="166">
        <v>9.3696937400000007</v>
      </c>
      <c r="CY12" s="137">
        <v>12.86442402</v>
      </c>
      <c r="CZ12" s="18">
        <f t="shared" si="10"/>
        <v>10322.85275167</v>
      </c>
      <c r="DA12" s="151">
        <f t="shared" si="32"/>
        <v>10322.85275167</v>
      </c>
      <c r="DB12" s="8">
        <v>0</v>
      </c>
      <c r="DC12" s="9">
        <v>8459.09</v>
      </c>
      <c r="DD12" s="166">
        <v>38.334266499999991</v>
      </c>
      <c r="DE12" s="137">
        <v>15.914621139999999</v>
      </c>
      <c r="DF12" s="18">
        <f t="shared" si="33"/>
        <v>8513.3388876400004</v>
      </c>
      <c r="DG12" s="121">
        <f t="shared" si="34"/>
        <v>8513.3388876400004</v>
      </c>
      <c r="DH12" s="131">
        <f t="shared" si="35"/>
        <v>122833.92476325767</v>
      </c>
    </row>
    <row r="13" spans="1:112" ht="19" thickBot="1" x14ac:dyDescent="0.5">
      <c r="A13" s="12" t="s">
        <v>40</v>
      </c>
      <c r="B13" s="13">
        <v>80.903293638000008</v>
      </c>
      <c r="C13" s="15">
        <v>99.94</v>
      </c>
      <c r="D13" s="15">
        <v>0</v>
      </c>
      <c r="E13" s="18">
        <f t="shared" si="11"/>
        <v>180.84329363800001</v>
      </c>
      <c r="F13" s="14">
        <v>261.51</v>
      </c>
      <c r="G13" s="15">
        <v>319.54299000000003</v>
      </c>
      <c r="H13" s="18">
        <f t="shared" si="12"/>
        <v>581.05299000000002</v>
      </c>
      <c r="I13" s="19">
        <f t="shared" si="0"/>
        <v>761.896283638</v>
      </c>
      <c r="J13" s="13">
        <v>82.932519428000006</v>
      </c>
      <c r="K13" s="14">
        <v>90</v>
      </c>
      <c r="L13" s="16">
        <v>0</v>
      </c>
      <c r="M13" s="18">
        <f t="shared" si="13"/>
        <v>172.93251942800001</v>
      </c>
      <c r="N13" s="13">
        <v>521.32000000000005</v>
      </c>
      <c r="O13" s="15">
        <v>5.9948900000000007</v>
      </c>
      <c r="P13" s="18">
        <f t="shared" si="14"/>
        <v>527.3148900000001</v>
      </c>
      <c r="Q13" s="19">
        <f t="shared" si="1"/>
        <v>700.24740942800008</v>
      </c>
      <c r="R13" s="13">
        <v>92.172816028</v>
      </c>
      <c r="S13" s="16">
        <v>80.5</v>
      </c>
      <c r="T13" s="18">
        <f t="shared" si="2"/>
        <v>172.672816028</v>
      </c>
      <c r="U13" s="13">
        <v>0</v>
      </c>
      <c r="V13" s="16">
        <v>0</v>
      </c>
      <c r="W13" s="18">
        <f t="shared" si="15"/>
        <v>0</v>
      </c>
      <c r="X13" s="7">
        <f t="shared" si="3"/>
        <v>172.672816028</v>
      </c>
      <c r="Y13" s="17">
        <v>138.63750731799999</v>
      </c>
      <c r="Z13" s="14">
        <v>0</v>
      </c>
      <c r="AA13" s="14">
        <v>37.969648857959996</v>
      </c>
      <c r="AB13" s="15">
        <v>32.689328898749999</v>
      </c>
      <c r="AC13" s="18">
        <f t="shared" si="16"/>
        <v>209.29648507470998</v>
      </c>
      <c r="AD13" s="17">
        <v>560.76539547981918</v>
      </c>
      <c r="AE13" s="14">
        <v>0</v>
      </c>
      <c r="AF13" s="14">
        <v>0</v>
      </c>
      <c r="AG13" s="14">
        <v>0</v>
      </c>
      <c r="AH13" s="15">
        <v>0.55449135999999999</v>
      </c>
      <c r="AI13" s="18">
        <f t="shared" si="17"/>
        <v>561.31988683981922</v>
      </c>
      <c r="AJ13" s="7">
        <f t="shared" si="18"/>
        <v>770.61637191452917</v>
      </c>
      <c r="AK13" s="13">
        <v>87.76</v>
      </c>
      <c r="AL13" s="14">
        <v>0</v>
      </c>
      <c r="AM13" s="16">
        <v>0</v>
      </c>
      <c r="AN13" s="18">
        <f t="shared" si="19"/>
        <v>87.76</v>
      </c>
      <c r="AO13" s="13">
        <v>0</v>
      </c>
      <c r="AP13" s="14">
        <v>0</v>
      </c>
      <c r="AQ13" s="113">
        <v>0</v>
      </c>
      <c r="AR13" s="112">
        <v>0</v>
      </c>
      <c r="AS13" s="18">
        <f t="shared" si="20"/>
        <v>0</v>
      </c>
      <c r="AT13" s="19">
        <f t="shared" si="4"/>
        <v>87.76</v>
      </c>
      <c r="AU13" s="13">
        <v>0</v>
      </c>
      <c r="AV13" s="14">
        <v>0</v>
      </c>
      <c r="AW13" s="16">
        <v>0</v>
      </c>
      <c r="AX13" s="18">
        <f t="shared" si="21"/>
        <v>0</v>
      </c>
      <c r="AY13" s="13">
        <v>336.84574574999999</v>
      </c>
      <c r="AZ13" s="14">
        <v>0</v>
      </c>
      <c r="BA13" s="14">
        <v>0</v>
      </c>
      <c r="BB13" s="16">
        <v>33.485861200000002</v>
      </c>
      <c r="BC13" s="18">
        <f t="shared" si="22"/>
        <v>370.33160694999998</v>
      </c>
      <c r="BD13" s="19">
        <f t="shared" si="23"/>
        <v>370.33160694999998</v>
      </c>
      <c r="BE13" s="13">
        <v>0</v>
      </c>
      <c r="BF13" s="14">
        <v>0</v>
      </c>
      <c r="BG13" s="16">
        <v>0</v>
      </c>
      <c r="BH13" s="18">
        <f t="shared" si="24"/>
        <v>0</v>
      </c>
      <c r="BI13" s="14">
        <v>626.38919675</v>
      </c>
      <c r="BJ13" s="14">
        <v>0</v>
      </c>
      <c r="BK13" s="14">
        <v>0</v>
      </c>
      <c r="BL13" s="16">
        <v>0</v>
      </c>
      <c r="BM13" s="18">
        <f t="shared" si="25"/>
        <v>626.38919675</v>
      </c>
      <c r="BN13" s="19">
        <f t="shared" si="26"/>
        <v>626.38919675</v>
      </c>
      <c r="BO13" s="14">
        <v>127.03356323</v>
      </c>
      <c r="BP13" s="14">
        <v>0</v>
      </c>
      <c r="BQ13" s="14">
        <v>0</v>
      </c>
      <c r="BR13" s="16">
        <v>0.25</v>
      </c>
      <c r="BS13" s="18">
        <f t="shared" si="27"/>
        <v>127.28356323</v>
      </c>
      <c r="BT13" s="19">
        <f t="shared" si="28"/>
        <v>127.28356323</v>
      </c>
      <c r="BU13" s="14">
        <v>66.957874450000006</v>
      </c>
      <c r="BV13" s="14">
        <v>0</v>
      </c>
      <c r="BW13" s="14">
        <v>0</v>
      </c>
      <c r="BX13" s="14">
        <v>0</v>
      </c>
      <c r="BY13" s="142">
        <f t="shared" si="29"/>
        <v>66.957874450000006</v>
      </c>
      <c r="BZ13" s="7">
        <f t="shared" si="5"/>
        <v>66.957874450000006</v>
      </c>
      <c r="CA13" s="17">
        <v>0</v>
      </c>
      <c r="CB13" s="14">
        <v>0</v>
      </c>
      <c r="CC13" s="14">
        <v>0</v>
      </c>
      <c r="CD13" s="134">
        <v>0</v>
      </c>
      <c r="CE13" s="137">
        <v>0</v>
      </c>
      <c r="CF13" s="18">
        <f t="shared" si="6"/>
        <v>0</v>
      </c>
      <c r="CG13" s="7">
        <f t="shared" si="7"/>
        <v>0</v>
      </c>
      <c r="CH13" s="17">
        <v>0</v>
      </c>
      <c r="CI13" s="14">
        <v>0</v>
      </c>
      <c r="CJ13" s="14">
        <v>0</v>
      </c>
      <c r="CK13" s="134">
        <v>0.50689203000000005</v>
      </c>
      <c r="CL13" s="137">
        <v>0</v>
      </c>
      <c r="CM13" s="18">
        <f t="shared" si="8"/>
        <v>0.50689203000000005</v>
      </c>
      <c r="CN13" s="151">
        <f t="shared" si="30"/>
        <v>0.50689203000000005</v>
      </c>
      <c r="CO13" s="17">
        <v>0</v>
      </c>
      <c r="CP13" s="14">
        <v>0</v>
      </c>
      <c r="CQ13" s="14">
        <v>0</v>
      </c>
      <c r="CR13" s="134">
        <v>0.36843382999999996</v>
      </c>
      <c r="CS13" s="137">
        <v>0</v>
      </c>
      <c r="CT13" s="18">
        <f t="shared" si="9"/>
        <v>0.36843382999999996</v>
      </c>
      <c r="CU13" s="151">
        <f t="shared" si="31"/>
        <v>0.36843382999999996</v>
      </c>
      <c r="CV13" s="9">
        <v>0</v>
      </c>
      <c r="CW13" s="9">
        <v>0</v>
      </c>
      <c r="CX13" s="166">
        <v>0</v>
      </c>
      <c r="CY13" s="137">
        <v>0</v>
      </c>
      <c r="CZ13" s="18">
        <f t="shared" si="10"/>
        <v>0</v>
      </c>
      <c r="DA13" s="151">
        <f t="shared" si="32"/>
        <v>0</v>
      </c>
      <c r="DB13" s="8">
        <v>0</v>
      </c>
      <c r="DC13" s="9">
        <v>0</v>
      </c>
      <c r="DD13" s="166">
        <v>3.8267746900000006</v>
      </c>
      <c r="DE13" s="137">
        <v>0</v>
      </c>
      <c r="DF13" s="18">
        <f t="shared" si="33"/>
        <v>3.8267746900000006</v>
      </c>
      <c r="DG13" s="121">
        <f t="shared" si="34"/>
        <v>3.8267746900000006</v>
      </c>
      <c r="DH13" s="131">
        <f t="shared" si="35"/>
        <v>3688.8572229385295</v>
      </c>
    </row>
    <row r="14" spans="1:112" ht="19" thickBot="1" x14ac:dyDescent="0.5">
      <c r="A14" s="12" t="s">
        <v>41</v>
      </c>
      <c r="B14" s="13">
        <v>42.142486175999998</v>
      </c>
      <c r="C14" s="15">
        <v>385.54</v>
      </c>
      <c r="D14" s="15">
        <v>71</v>
      </c>
      <c r="E14" s="18">
        <f t="shared" si="11"/>
        <v>498.682486176</v>
      </c>
      <c r="F14" s="14">
        <v>471.67</v>
      </c>
      <c r="G14" s="15">
        <v>1141.3726900000001</v>
      </c>
      <c r="H14" s="18">
        <f t="shared" si="12"/>
        <v>1613.0426900000002</v>
      </c>
      <c r="I14" s="19">
        <f t="shared" si="0"/>
        <v>2111.7251761760003</v>
      </c>
      <c r="J14" s="13">
        <v>48.898678555999993</v>
      </c>
      <c r="K14" s="14">
        <v>338.4</v>
      </c>
      <c r="L14" s="16">
        <v>19.2</v>
      </c>
      <c r="M14" s="18">
        <f t="shared" si="13"/>
        <v>406.49867855599996</v>
      </c>
      <c r="N14" s="13">
        <v>1048.27</v>
      </c>
      <c r="O14" s="15">
        <v>235.17848000000001</v>
      </c>
      <c r="P14" s="18">
        <f t="shared" si="14"/>
        <v>1283.44848</v>
      </c>
      <c r="Q14" s="19">
        <f t="shared" si="1"/>
        <v>1689.947158556</v>
      </c>
      <c r="R14" s="13">
        <v>46.074795035999998</v>
      </c>
      <c r="S14" s="16">
        <v>322</v>
      </c>
      <c r="T14" s="18">
        <f t="shared" si="2"/>
        <v>368.07479503600001</v>
      </c>
      <c r="U14" s="13">
        <v>1086.8207233208334</v>
      </c>
      <c r="V14" s="16">
        <v>347.32198999999997</v>
      </c>
      <c r="W14" s="18">
        <f t="shared" si="15"/>
        <v>1434.1427133208333</v>
      </c>
      <c r="X14" s="7">
        <f t="shared" si="3"/>
        <v>1802.2175083568334</v>
      </c>
      <c r="Y14" s="17">
        <v>66.365657679999998</v>
      </c>
      <c r="Z14" s="14">
        <v>258</v>
      </c>
      <c r="AA14" s="14">
        <v>129.793697580398</v>
      </c>
      <c r="AB14" s="15">
        <v>58.958559479532575</v>
      </c>
      <c r="AC14" s="18">
        <f t="shared" si="16"/>
        <v>513.1179147399306</v>
      </c>
      <c r="AD14" s="17">
        <v>1159.7005358163074</v>
      </c>
      <c r="AE14" s="14">
        <v>0</v>
      </c>
      <c r="AF14" s="14">
        <v>34.637252579999995</v>
      </c>
      <c r="AG14" s="14">
        <v>0.61521228000000006</v>
      </c>
      <c r="AH14" s="15">
        <v>40.693413360000001</v>
      </c>
      <c r="AI14" s="18">
        <f t="shared" si="17"/>
        <v>1235.6464140363073</v>
      </c>
      <c r="AJ14" s="7">
        <f t="shared" si="18"/>
        <v>1748.764328776238</v>
      </c>
      <c r="AK14" s="13">
        <v>22.99</v>
      </c>
      <c r="AL14" s="14">
        <v>300</v>
      </c>
      <c r="AM14" s="16">
        <v>0</v>
      </c>
      <c r="AN14" s="18">
        <f t="shared" si="19"/>
        <v>322.99</v>
      </c>
      <c r="AO14" s="13">
        <v>0</v>
      </c>
      <c r="AP14" s="14">
        <v>1228.0193975100001</v>
      </c>
      <c r="AQ14" s="113">
        <v>0.84931176999999991</v>
      </c>
      <c r="AR14" s="112">
        <v>3.3389262599999996</v>
      </c>
      <c r="AS14" s="18">
        <f t="shared" si="20"/>
        <v>1232.2076355400002</v>
      </c>
      <c r="AT14" s="19">
        <f t="shared" si="4"/>
        <v>1555.1976355400002</v>
      </c>
      <c r="AU14" s="13">
        <v>0</v>
      </c>
      <c r="AV14" s="14">
        <v>200</v>
      </c>
      <c r="AW14" s="16">
        <v>0</v>
      </c>
      <c r="AX14" s="18">
        <f t="shared" si="21"/>
        <v>200</v>
      </c>
      <c r="AY14" s="13">
        <v>0</v>
      </c>
      <c r="AZ14" s="14">
        <v>1086.1050459600001</v>
      </c>
      <c r="BA14" s="14">
        <v>0.26827640000000003</v>
      </c>
      <c r="BB14" s="16">
        <v>29.258897469999997</v>
      </c>
      <c r="BC14" s="18">
        <f t="shared" si="22"/>
        <v>1115.6322198300002</v>
      </c>
      <c r="BD14" s="19">
        <f t="shared" si="23"/>
        <v>1315.6322198300002</v>
      </c>
      <c r="BE14" s="13">
        <v>0</v>
      </c>
      <c r="BF14" s="14">
        <v>250</v>
      </c>
      <c r="BG14" s="16">
        <v>0</v>
      </c>
      <c r="BH14" s="18">
        <f t="shared" si="24"/>
        <v>250</v>
      </c>
      <c r="BI14" s="14">
        <v>769.53932693000002</v>
      </c>
      <c r="BJ14" s="14">
        <v>0</v>
      </c>
      <c r="BK14" s="14">
        <v>0</v>
      </c>
      <c r="BL14" s="16">
        <v>1.13049679</v>
      </c>
      <c r="BM14" s="18">
        <f t="shared" si="25"/>
        <v>770.66982372000007</v>
      </c>
      <c r="BN14" s="19">
        <f t="shared" si="26"/>
        <v>1020.6698237200001</v>
      </c>
      <c r="BO14" s="14">
        <v>602.71180513000002</v>
      </c>
      <c r="BP14" s="14">
        <v>0</v>
      </c>
      <c r="BQ14" s="14">
        <v>0</v>
      </c>
      <c r="BR14" s="16">
        <v>0</v>
      </c>
      <c r="BS14" s="18">
        <f t="shared" si="27"/>
        <v>602.71180513000002</v>
      </c>
      <c r="BT14" s="19">
        <f t="shared" si="28"/>
        <v>602.71180513000002</v>
      </c>
      <c r="BU14" s="14">
        <v>1437.5027374200001</v>
      </c>
      <c r="BV14" s="14">
        <v>0</v>
      </c>
      <c r="BW14" s="14">
        <v>0</v>
      </c>
      <c r="BX14" s="14">
        <v>0</v>
      </c>
      <c r="BY14" s="142">
        <f t="shared" si="29"/>
        <v>1437.5027374200001</v>
      </c>
      <c r="BZ14" s="7">
        <f t="shared" si="5"/>
        <v>1437.5027374200001</v>
      </c>
      <c r="CA14" s="17">
        <v>0</v>
      </c>
      <c r="CB14" s="14">
        <v>1125.71097676</v>
      </c>
      <c r="CC14" s="14">
        <v>0</v>
      </c>
      <c r="CD14" s="134">
        <v>0</v>
      </c>
      <c r="CE14" s="137">
        <v>7.2671642099999989</v>
      </c>
      <c r="CF14" s="18">
        <f t="shared" si="6"/>
        <v>1132.9781409699999</v>
      </c>
      <c r="CG14" s="7">
        <f t="shared" si="7"/>
        <v>1132.9781409699999</v>
      </c>
      <c r="CH14" s="17">
        <v>0</v>
      </c>
      <c r="CI14" s="14">
        <v>1102.04810305</v>
      </c>
      <c r="CJ14" s="14">
        <v>0</v>
      </c>
      <c r="CK14" s="134">
        <v>1.0814E-4</v>
      </c>
      <c r="CL14" s="137">
        <v>0</v>
      </c>
      <c r="CM14" s="18">
        <f t="shared" si="8"/>
        <v>1102.0482111900001</v>
      </c>
      <c r="CN14" s="151">
        <f t="shared" si="30"/>
        <v>1102.0482111900001</v>
      </c>
      <c r="CO14" s="17">
        <v>0</v>
      </c>
      <c r="CP14" s="14">
        <v>920.29141970000001</v>
      </c>
      <c r="CQ14" s="14">
        <v>0</v>
      </c>
      <c r="CR14" s="134">
        <v>0</v>
      </c>
      <c r="CS14" s="137">
        <v>0</v>
      </c>
      <c r="CT14" s="18">
        <f t="shared" si="9"/>
        <v>920.29141970000001</v>
      </c>
      <c r="CU14" s="151">
        <f t="shared" si="31"/>
        <v>920.29141970000001</v>
      </c>
      <c r="CV14" s="9">
        <v>0</v>
      </c>
      <c r="CW14" s="9">
        <v>838.18462684999986</v>
      </c>
      <c r="CX14" s="166">
        <v>1.0825696300000005</v>
      </c>
      <c r="CY14" s="137">
        <v>0</v>
      </c>
      <c r="CZ14" s="18">
        <f t="shared" si="10"/>
        <v>839.26719647999982</v>
      </c>
      <c r="DA14" s="151">
        <f t="shared" si="32"/>
        <v>839.26719647999982</v>
      </c>
      <c r="DB14" s="8">
        <v>0</v>
      </c>
      <c r="DC14" s="9">
        <v>842.98</v>
      </c>
      <c r="DD14" s="166">
        <v>1.5971260699999998</v>
      </c>
      <c r="DE14" s="137">
        <v>0</v>
      </c>
      <c r="DF14" s="18">
        <f t="shared" si="33"/>
        <v>844.57712606999996</v>
      </c>
      <c r="DG14" s="121">
        <f t="shared" si="34"/>
        <v>844.57712606999996</v>
      </c>
      <c r="DH14" s="131">
        <f t="shared" si="35"/>
        <v>18123.530487915072</v>
      </c>
    </row>
    <row r="15" spans="1:112" ht="19" thickBot="1" x14ac:dyDescent="0.5">
      <c r="A15" s="12" t="s">
        <v>42</v>
      </c>
      <c r="B15" s="13">
        <v>53.442833579999999</v>
      </c>
      <c r="C15" s="15">
        <v>66.11</v>
      </c>
      <c r="D15" s="15">
        <v>0</v>
      </c>
      <c r="E15" s="18">
        <f t="shared" si="11"/>
        <v>119.55283358</v>
      </c>
      <c r="F15" s="14">
        <v>137.13999999999999</v>
      </c>
      <c r="G15" s="15">
        <v>377.07453000000004</v>
      </c>
      <c r="H15" s="18">
        <f t="shared" si="12"/>
        <v>514.21452999999997</v>
      </c>
      <c r="I15" s="19">
        <f t="shared" si="0"/>
        <v>633.76736357999994</v>
      </c>
      <c r="J15" s="13">
        <v>55.968065500000002</v>
      </c>
      <c r="K15" s="14">
        <v>0</v>
      </c>
      <c r="L15" s="16">
        <v>0</v>
      </c>
      <c r="M15" s="18">
        <f t="shared" si="13"/>
        <v>55.968065500000002</v>
      </c>
      <c r="N15" s="13">
        <v>326.5</v>
      </c>
      <c r="O15" s="15">
        <v>0.41134000000000004</v>
      </c>
      <c r="P15" s="18">
        <f t="shared" si="14"/>
        <v>326.91134</v>
      </c>
      <c r="Q15" s="19">
        <f t="shared" si="1"/>
        <v>382.87940550000002</v>
      </c>
      <c r="R15" s="13">
        <v>54.757304239999996</v>
      </c>
      <c r="S15" s="16">
        <v>0</v>
      </c>
      <c r="T15" s="18">
        <f t="shared" si="2"/>
        <v>54.757304239999996</v>
      </c>
      <c r="U15" s="13">
        <v>344.59925508999999</v>
      </c>
      <c r="V15" s="16">
        <v>0</v>
      </c>
      <c r="W15" s="18">
        <f t="shared" si="15"/>
        <v>344.59925508999999</v>
      </c>
      <c r="X15" s="7">
        <f t="shared" si="3"/>
        <v>399.35655932999998</v>
      </c>
      <c r="Y15" s="17">
        <v>83.173551959999998</v>
      </c>
      <c r="Z15" s="14">
        <v>0</v>
      </c>
      <c r="AA15" s="14">
        <v>43.524387470843301</v>
      </c>
      <c r="AB15" s="15">
        <v>17.14211285375</v>
      </c>
      <c r="AC15" s="18">
        <f t="shared" si="16"/>
        <v>143.8400522845933</v>
      </c>
      <c r="AD15" s="17">
        <v>0</v>
      </c>
      <c r="AE15" s="14">
        <v>436.18663436000003</v>
      </c>
      <c r="AF15" s="14">
        <v>0</v>
      </c>
      <c r="AG15" s="14">
        <v>0</v>
      </c>
      <c r="AH15" s="15">
        <v>0.14264128000000001</v>
      </c>
      <c r="AI15" s="18">
        <f t="shared" si="17"/>
        <v>436.32927564000005</v>
      </c>
      <c r="AJ15" s="7">
        <f t="shared" si="18"/>
        <v>580.16932792459329</v>
      </c>
      <c r="AK15" s="13">
        <v>53.73</v>
      </c>
      <c r="AL15" s="14">
        <v>0</v>
      </c>
      <c r="AM15" s="16">
        <v>0</v>
      </c>
      <c r="AN15" s="18">
        <f t="shared" si="19"/>
        <v>53.73</v>
      </c>
      <c r="AO15" s="13">
        <v>0</v>
      </c>
      <c r="AP15" s="14">
        <v>457.91623197000001</v>
      </c>
      <c r="AQ15" s="113">
        <v>0</v>
      </c>
      <c r="AR15" s="112">
        <v>0</v>
      </c>
      <c r="AS15" s="18">
        <f t="shared" si="20"/>
        <v>457.91623197000001</v>
      </c>
      <c r="AT15" s="19">
        <f t="shared" si="4"/>
        <v>511.64623197000003</v>
      </c>
      <c r="AU15" s="13">
        <v>0</v>
      </c>
      <c r="AV15" s="14">
        <v>0</v>
      </c>
      <c r="AW15" s="16">
        <v>0</v>
      </c>
      <c r="AX15" s="18">
        <f t="shared" si="21"/>
        <v>0</v>
      </c>
      <c r="AY15" s="13">
        <v>0</v>
      </c>
      <c r="AZ15" s="14">
        <v>527.83321440999998</v>
      </c>
      <c r="BA15" s="14">
        <v>0</v>
      </c>
      <c r="BB15" s="16">
        <v>0</v>
      </c>
      <c r="BC15" s="18">
        <f t="shared" si="22"/>
        <v>527.83321440999998</v>
      </c>
      <c r="BD15" s="19">
        <f t="shared" si="23"/>
        <v>527.83321440999998</v>
      </c>
      <c r="BE15" s="13">
        <v>0</v>
      </c>
      <c r="BF15" s="14">
        <v>0</v>
      </c>
      <c r="BG15" s="16">
        <v>0</v>
      </c>
      <c r="BH15" s="18">
        <f t="shared" si="24"/>
        <v>0</v>
      </c>
      <c r="BI15" s="14">
        <v>0</v>
      </c>
      <c r="BJ15" s="14">
        <v>450.36589095000005</v>
      </c>
      <c r="BK15" s="14">
        <v>0</v>
      </c>
      <c r="BL15" s="16">
        <v>0</v>
      </c>
      <c r="BM15" s="18">
        <f t="shared" si="25"/>
        <v>450.36589095000005</v>
      </c>
      <c r="BN15" s="19">
        <f t="shared" si="26"/>
        <v>450.36589095000005</v>
      </c>
      <c r="BO15" s="14">
        <v>453.89400634000003</v>
      </c>
      <c r="BP15" s="14">
        <v>0</v>
      </c>
      <c r="BQ15" s="14">
        <v>0</v>
      </c>
      <c r="BR15" s="16">
        <v>0</v>
      </c>
      <c r="BS15" s="18">
        <f t="shared" si="27"/>
        <v>453.89400634000003</v>
      </c>
      <c r="BT15" s="19">
        <f t="shared" si="28"/>
        <v>453.89400634000003</v>
      </c>
      <c r="BU15" s="14">
        <v>548.87014707000003</v>
      </c>
      <c r="BV15" s="14">
        <v>0</v>
      </c>
      <c r="BW15" s="14">
        <v>0</v>
      </c>
      <c r="BX15" s="14">
        <v>0.65341853000000005</v>
      </c>
      <c r="BY15" s="142">
        <f t="shared" si="29"/>
        <v>549.52356559999998</v>
      </c>
      <c r="BZ15" s="7">
        <f t="shared" si="5"/>
        <v>549.52356559999998</v>
      </c>
      <c r="CA15" s="17">
        <v>0</v>
      </c>
      <c r="CB15" s="14">
        <v>511.88090933999996</v>
      </c>
      <c r="CC15" s="14">
        <v>0</v>
      </c>
      <c r="CD15" s="134">
        <v>0</v>
      </c>
      <c r="CE15" s="137">
        <v>0</v>
      </c>
      <c r="CF15" s="18">
        <f t="shared" si="6"/>
        <v>511.88090933999996</v>
      </c>
      <c r="CG15" s="7">
        <f t="shared" si="7"/>
        <v>511.88090933999996</v>
      </c>
      <c r="CH15" s="17">
        <v>0</v>
      </c>
      <c r="CI15" s="14">
        <v>417.46277663999996</v>
      </c>
      <c r="CJ15" s="14">
        <v>0</v>
      </c>
      <c r="CK15" s="134">
        <v>1.8887999999999999E-4</v>
      </c>
      <c r="CL15" s="137">
        <v>0</v>
      </c>
      <c r="CM15" s="18">
        <f t="shared" si="8"/>
        <v>417.46296551999995</v>
      </c>
      <c r="CN15" s="151">
        <f t="shared" si="30"/>
        <v>417.46296551999995</v>
      </c>
      <c r="CO15" s="17">
        <v>0</v>
      </c>
      <c r="CP15" s="14">
        <v>387.49303089</v>
      </c>
      <c r="CQ15" s="14">
        <v>0</v>
      </c>
      <c r="CR15" s="134">
        <v>0</v>
      </c>
      <c r="CS15" s="137">
        <v>0</v>
      </c>
      <c r="CT15" s="18">
        <f t="shared" si="9"/>
        <v>387.49303089</v>
      </c>
      <c r="CU15" s="151">
        <f t="shared" si="31"/>
        <v>387.49303089</v>
      </c>
      <c r="CV15" s="9">
        <v>0</v>
      </c>
      <c r="CW15" s="9">
        <v>277.11265333</v>
      </c>
      <c r="CX15" s="166">
        <v>0</v>
      </c>
      <c r="CY15" s="137">
        <v>0</v>
      </c>
      <c r="CZ15" s="18">
        <f t="shared" si="10"/>
        <v>277.11265333</v>
      </c>
      <c r="DA15" s="151">
        <f t="shared" si="32"/>
        <v>277.11265333</v>
      </c>
      <c r="DB15" s="8">
        <v>0</v>
      </c>
      <c r="DC15" s="9">
        <v>362.02</v>
      </c>
      <c r="DD15" s="166">
        <v>3.2746007700000002</v>
      </c>
      <c r="DE15" s="137">
        <v>0</v>
      </c>
      <c r="DF15" s="18">
        <f t="shared" si="33"/>
        <v>365.29460076999999</v>
      </c>
      <c r="DG15" s="121">
        <f t="shared" si="34"/>
        <v>365.29460076999999</v>
      </c>
      <c r="DH15" s="131">
        <f t="shared" si="35"/>
        <v>6448.6797254545936</v>
      </c>
    </row>
    <row r="16" spans="1:112" ht="19" thickBot="1" x14ac:dyDescent="0.5">
      <c r="A16" s="12" t="s">
        <v>43</v>
      </c>
      <c r="B16" s="13">
        <v>179.26290240399999</v>
      </c>
      <c r="C16" s="15">
        <v>840.06000000000006</v>
      </c>
      <c r="D16" s="15">
        <v>0</v>
      </c>
      <c r="E16" s="18">
        <f t="shared" si="11"/>
        <v>1019.322902404</v>
      </c>
      <c r="F16" s="14">
        <v>0</v>
      </c>
      <c r="G16" s="15">
        <v>3535.3736000000004</v>
      </c>
      <c r="H16" s="18">
        <f t="shared" si="12"/>
        <v>3535.3736000000004</v>
      </c>
      <c r="I16" s="19">
        <f t="shared" si="0"/>
        <v>4554.6965024040001</v>
      </c>
      <c r="J16" s="13">
        <v>232.86099341400003</v>
      </c>
      <c r="K16" s="14">
        <v>0</v>
      </c>
      <c r="L16" s="16">
        <v>0</v>
      </c>
      <c r="M16" s="18">
        <f t="shared" si="13"/>
        <v>232.86099341400003</v>
      </c>
      <c r="N16" s="13">
        <v>0</v>
      </c>
      <c r="O16" s="15">
        <v>693.30706999999995</v>
      </c>
      <c r="P16" s="18">
        <f t="shared" si="14"/>
        <v>693.30706999999995</v>
      </c>
      <c r="Q16" s="19">
        <f t="shared" si="1"/>
        <v>926.16806341400002</v>
      </c>
      <c r="R16" s="13">
        <v>207.82226152399994</v>
      </c>
      <c r="S16" s="16">
        <v>7.4</v>
      </c>
      <c r="T16" s="18">
        <f t="shared" si="2"/>
        <v>215.22226152399995</v>
      </c>
      <c r="U16" s="13">
        <v>0</v>
      </c>
      <c r="V16" s="16">
        <v>0</v>
      </c>
      <c r="W16" s="18">
        <f t="shared" si="15"/>
        <v>0</v>
      </c>
      <c r="X16" s="7">
        <f t="shared" si="3"/>
        <v>215.22226152399995</v>
      </c>
      <c r="Y16" s="17">
        <v>318.74537210400001</v>
      </c>
      <c r="Z16" s="14">
        <v>30.54</v>
      </c>
      <c r="AA16" s="14">
        <v>125.11501909372001</v>
      </c>
      <c r="AB16" s="15">
        <v>0</v>
      </c>
      <c r="AC16" s="18">
        <f t="shared" si="16"/>
        <v>474.40039119772007</v>
      </c>
      <c r="AD16" s="17">
        <v>1846.0692727599992</v>
      </c>
      <c r="AE16" s="14">
        <v>0</v>
      </c>
      <c r="AF16" s="14">
        <v>0</v>
      </c>
      <c r="AG16" s="14">
        <v>95.89120050999999</v>
      </c>
      <c r="AH16" s="15">
        <v>9.089758830000001</v>
      </c>
      <c r="AI16" s="18">
        <f t="shared" si="17"/>
        <v>1951.0502320999992</v>
      </c>
      <c r="AJ16" s="7">
        <f t="shared" si="18"/>
        <v>2425.4506232977192</v>
      </c>
      <c r="AK16" s="13">
        <v>212.22</v>
      </c>
      <c r="AL16" s="14">
        <v>0</v>
      </c>
      <c r="AM16" s="16">
        <v>0</v>
      </c>
      <c r="AN16" s="18">
        <f t="shared" si="19"/>
        <v>212.22</v>
      </c>
      <c r="AO16" s="13">
        <v>0</v>
      </c>
      <c r="AP16" s="14">
        <v>0</v>
      </c>
      <c r="AQ16" s="113">
        <v>35.659250339999993</v>
      </c>
      <c r="AR16" s="112">
        <v>0</v>
      </c>
      <c r="AS16" s="18">
        <f t="shared" si="20"/>
        <v>35.659250339999993</v>
      </c>
      <c r="AT16" s="19">
        <f t="shared" si="4"/>
        <v>247.87925034</v>
      </c>
      <c r="AU16" s="13">
        <v>0</v>
      </c>
      <c r="AV16" s="14">
        <v>0</v>
      </c>
      <c r="AW16" s="16">
        <v>0</v>
      </c>
      <c r="AX16" s="18">
        <f t="shared" si="21"/>
        <v>0</v>
      </c>
      <c r="AY16" s="13">
        <v>0</v>
      </c>
      <c r="AZ16" s="14">
        <v>0</v>
      </c>
      <c r="BA16" s="14">
        <v>39.14258461</v>
      </c>
      <c r="BB16" s="16">
        <v>11.66666785</v>
      </c>
      <c r="BC16" s="18">
        <f t="shared" si="22"/>
        <v>50.809252459999996</v>
      </c>
      <c r="BD16" s="19">
        <f t="shared" si="23"/>
        <v>50.809252459999996</v>
      </c>
      <c r="BE16" s="13">
        <v>0</v>
      </c>
      <c r="BF16" s="14">
        <v>0</v>
      </c>
      <c r="BG16" s="16">
        <v>0</v>
      </c>
      <c r="BH16" s="18">
        <f t="shared" si="24"/>
        <v>0</v>
      </c>
      <c r="BI16" s="14">
        <v>0</v>
      </c>
      <c r="BJ16" s="14">
        <v>0</v>
      </c>
      <c r="BK16" s="14">
        <v>59.351508439999996</v>
      </c>
      <c r="BL16" s="16">
        <v>22.548322469999999</v>
      </c>
      <c r="BM16" s="18">
        <f t="shared" si="25"/>
        <v>81.899830909999991</v>
      </c>
      <c r="BN16" s="19">
        <f t="shared" si="26"/>
        <v>81.899830909999991</v>
      </c>
      <c r="BO16" s="14">
        <v>0</v>
      </c>
      <c r="BP16" s="14">
        <v>0</v>
      </c>
      <c r="BQ16" s="14">
        <v>26.864905900000007</v>
      </c>
      <c r="BR16" s="16">
        <v>0</v>
      </c>
      <c r="BS16" s="18">
        <f t="shared" si="27"/>
        <v>26.864905900000007</v>
      </c>
      <c r="BT16" s="19">
        <f t="shared" si="28"/>
        <v>26.864905900000007</v>
      </c>
      <c r="BU16" s="14">
        <v>0</v>
      </c>
      <c r="BV16" s="14">
        <v>0</v>
      </c>
      <c r="BW16" s="14">
        <v>43.821083259999995</v>
      </c>
      <c r="BX16" s="14">
        <v>3.3624807200000002</v>
      </c>
      <c r="BY16" s="142">
        <f t="shared" si="29"/>
        <v>47.183563979999995</v>
      </c>
      <c r="BZ16" s="7">
        <f t="shared" si="5"/>
        <v>47.183563979999995</v>
      </c>
      <c r="CA16" s="17">
        <v>0</v>
      </c>
      <c r="CB16" s="14">
        <v>0</v>
      </c>
      <c r="CC16" s="14">
        <v>0</v>
      </c>
      <c r="CD16" s="134">
        <v>26.068801759999996</v>
      </c>
      <c r="CE16" s="137">
        <v>0</v>
      </c>
      <c r="CF16" s="18">
        <f t="shared" si="6"/>
        <v>26.068801759999996</v>
      </c>
      <c r="CG16" s="7">
        <f t="shared" si="7"/>
        <v>26.068801759999996</v>
      </c>
      <c r="CH16" s="17">
        <v>0</v>
      </c>
      <c r="CI16" s="14">
        <v>0</v>
      </c>
      <c r="CJ16" s="14">
        <v>0</v>
      </c>
      <c r="CK16" s="134">
        <v>155.63863039999995</v>
      </c>
      <c r="CL16" s="137">
        <v>0.29963193999999999</v>
      </c>
      <c r="CM16" s="18">
        <f t="shared" si="8"/>
        <v>155.93826233999997</v>
      </c>
      <c r="CN16" s="151">
        <f t="shared" si="30"/>
        <v>155.93826233999997</v>
      </c>
      <c r="CO16" s="17">
        <v>0</v>
      </c>
      <c r="CP16" s="14">
        <v>0</v>
      </c>
      <c r="CQ16" s="14">
        <v>0</v>
      </c>
      <c r="CR16" s="134">
        <v>78.138361960000012</v>
      </c>
      <c r="CS16" s="137">
        <v>0.47035107999999998</v>
      </c>
      <c r="CT16" s="18">
        <f t="shared" si="9"/>
        <v>78.608713040000012</v>
      </c>
      <c r="CU16" s="151">
        <f t="shared" si="31"/>
        <v>78.608713040000012</v>
      </c>
      <c r="CV16" s="9">
        <v>0</v>
      </c>
      <c r="CW16" s="9">
        <v>0</v>
      </c>
      <c r="CX16" s="166">
        <v>56.400715970000036</v>
      </c>
      <c r="CY16" s="137">
        <v>0</v>
      </c>
      <c r="CZ16" s="18">
        <f t="shared" si="10"/>
        <v>56.400715970000036</v>
      </c>
      <c r="DA16" s="151">
        <f t="shared" si="32"/>
        <v>56.400715970000036</v>
      </c>
      <c r="DB16" s="8">
        <v>0</v>
      </c>
      <c r="DC16" s="9">
        <v>0</v>
      </c>
      <c r="DD16" s="166">
        <v>61.485110309999996</v>
      </c>
      <c r="DE16" s="137">
        <v>0</v>
      </c>
      <c r="DF16" s="18">
        <f t="shared" si="33"/>
        <v>61.485110309999996</v>
      </c>
      <c r="DG16" s="121">
        <f t="shared" si="34"/>
        <v>61.485110309999996</v>
      </c>
      <c r="DH16" s="131">
        <f t="shared" si="35"/>
        <v>8954.6758576497195</v>
      </c>
    </row>
    <row r="17" spans="1:113" ht="19" thickBot="1" x14ac:dyDescent="0.5">
      <c r="A17" s="12" t="s">
        <v>44</v>
      </c>
      <c r="B17" s="13">
        <v>83.558045895999996</v>
      </c>
      <c r="C17" s="15">
        <v>99.53</v>
      </c>
      <c r="D17" s="15">
        <v>175</v>
      </c>
      <c r="E17" s="18">
        <f t="shared" si="11"/>
        <v>358.08804589599998</v>
      </c>
      <c r="F17" s="14">
        <v>536.69000000000005</v>
      </c>
      <c r="G17" s="15">
        <v>1404.83223</v>
      </c>
      <c r="H17" s="18">
        <f t="shared" si="12"/>
        <v>1941.52223</v>
      </c>
      <c r="I17" s="19">
        <f t="shared" si="0"/>
        <v>2299.6102758960001</v>
      </c>
      <c r="J17" s="13">
        <v>91.059245805999993</v>
      </c>
      <c r="K17" s="14">
        <v>128</v>
      </c>
      <c r="L17" s="16">
        <v>58.3</v>
      </c>
      <c r="M17" s="18">
        <f t="shared" si="13"/>
        <v>277.35924580599999</v>
      </c>
      <c r="N17" s="13">
        <v>844.72</v>
      </c>
      <c r="O17" s="15">
        <v>304.94947000000008</v>
      </c>
      <c r="P17" s="18">
        <f t="shared" si="14"/>
        <v>1149.66947</v>
      </c>
      <c r="Q17" s="19">
        <f t="shared" si="1"/>
        <v>1427.028715806</v>
      </c>
      <c r="R17" s="13">
        <v>97.879620075999995</v>
      </c>
      <c r="S17" s="16">
        <v>107.1</v>
      </c>
      <c r="T17" s="18">
        <f t="shared" si="2"/>
        <v>204.979620076</v>
      </c>
      <c r="U17" s="13">
        <v>1113.2007552499999</v>
      </c>
      <c r="V17" s="16">
        <v>498.64956999999998</v>
      </c>
      <c r="W17" s="18">
        <f t="shared" si="15"/>
        <v>1611.85032525</v>
      </c>
      <c r="X17" s="7">
        <f t="shared" si="3"/>
        <v>1816.8299453259999</v>
      </c>
      <c r="Y17" s="17">
        <v>146.47343173600001</v>
      </c>
      <c r="Z17" s="14">
        <v>28.34</v>
      </c>
      <c r="AA17" s="14">
        <v>162.93328788885901</v>
      </c>
      <c r="AB17" s="15">
        <v>67.085661455000007</v>
      </c>
      <c r="AC17" s="18">
        <f t="shared" si="16"/>
        <v>404.83238107985903</v>
      </c>
      <c r="AD17" s="17">
        <v>0</v>
      </c>
      <c r="AE17" s="14">
        <v>1156.0628461199908</v>
      </c>
      <c r="AF17" s="14">
        <v>1.3471227200000002</v>
      </c>
      <c r="AG17" s="14">
        <v>4.6143528800000002</v>
      </c>
      <c r="AH17" s="15">
        <v>0.92525785999999999</v>
      </c>
      <c r="AI17" s="18">
        <f t="shared" si="17"/>
        <v>1162.949579579991</v>
      </c>
      <c r="AJ17" s="7">
        <f t="shared" si="18"/>
        <v>1567.78196065985</v>
      </c>
      <c r="AK17" s="13">
        <v>87.14</v>
      </c>
      <c r="AL17" s="14">
        <v>110</v>
      </c>
      <c r="AM17" s="16">
        <v>0</v>
      </c>
      <c r="AN17" s="18">
        <f t="shared" si="19"/>
        <v>197.14</v>
      </c>
      <c r="AO17" s="13">
        <v>0</v>
      </c>
      <c r="AP17" s="14">
        <v>1464.963867302482</v>
      </c>
      <c r="AQ17" s="113">
        <v>16.113406830000002</v>
      </c>
      <c r="AR17" s="112">
        <v>6.9315109999999999E-2</v>
      </c>
      <c r="AS17" s="18">
        <f t="shared" si="20"/>
        <v>1481.1465892424819</v>
      </c>
      <c r="AT17" s="19">
        <f t="shared" si="4"/>
        <v>1678.286589242482</v>
      </c>
      <c r="AU17" s="13">
        <v>0</v>
      </c>
      <c r="AV17" s="14">
        <v>124</v>
      </c>
      <c r="AW17" s="16">
        <v>100</v>
      </c>
      <c r="AX17" s="18">
        <f t="shared" si="21"/>
        <v>224</v>
      </c>
      <c r="AY17" s="13">
        <v>0</v>
      </c>
      <c r="AZ17" s="14">
        <v>1240.1070028700001</v>
      </c>
      <c r="BA17" s="14">
        <v>22.694053979999996</v>
      </c>
      <c r="BB17" s="16">
        <v>1.9389093100000001</v>
      </c>
      <c r="BC17" s="18">
        <f t="shared" si="22"/>
        <v>1264.7399661600002</v>
      </c>
      <c r="BD17" s="19">
        <f t="shared" si="23"/>
        <v>1488.7399661600002</v>
      </c>
      <c r="BE17" s="13">
        <v>0</v>
      </c>
      <c r="BF17" s="14">
        <v>111.9</v>
      </c>
      <c r="BG17" s="16">
        <v>0</v>
      </c>
      <c r="BH17" s="18">
        <f t="shared" si="24"/>
        <v>111.9</v>
      </c>
      <c r="BI17" s="14">
        <v>0</v>
      </c>
      <c r="BJ17" s="14">
        <v>1397.7869730299999</v>
      </c>
      <c r="BK17" s="14">
        <v>14.617466750000002</v>
      </c>
      <c r="BL17" s="16">
        <v>1.5959733300000001</v>
      </c>
      <c r="BM17" s="18">
        <f t="shared" si="25"/>
        <v>1414.00041311</v>
      </c>
      <c r="BN17" s="19">
        <f t="shared" si="26"/>
        <v>1525.90041311</v>
      </c>
      <c r="BO17" s="14">
        <v>0</v>
      </c>
      <c r="BP17" s="14">
        <v>1475.4927831499999</v>
      </c>
      <c r="BQ17" s="14">
        <v>17.238435710000001</v>
      </c>
      <c r="BR17" s="16">
        <v>0</v>
      </c>
      <c r="BS17" s="18">
        <f t="shared" si="27"/>
        <v>1492.7312188599999</v>
      </c>
      <c r="BT17" s="19">
        <f t="shared" si="28"/>
        <v>1492.7312188599999</v>
      </c>
      <c r="BU17" s="14">
        <v>0</v>
      </c>
      <c r="BV17" s="14">
        <v>2022.0455924199996</v>
      </c>
      <c r="BW17" s="124">
        <v>16.958450879999997</v>
      </c>
      <c r="BX17" s="124">
        <v>0</v>
      </c>
      <c r="BY17" s="142">
        <f t="shared" si="29"/>
        <v>2039.0040432999997</v>
      </c>
      <c r="BZ17" s="7">
        <f t="shared" si="5"/>
        <v>2039.0040432999997</v>
      </c>
      <c r="CA17" s="17">
        <v>0</v>
      </c>
      <c r="CB17" s="14">
        <v>1821.7626215399998</v>
      </c>
      <c r="CC17" s="14">
        <v>100.928645</v>
      </c>
      <c r="CD17" s="134">
        <v>14.9809023</v>
      </c>
      <c r="CE17" s="137">
        <v>4.6864290500000001</v>
      </c>
      <c r="CF17" s="18">
        <f t="shared" si="6"/>
        <v>1942.3585978899998</v>
      </c>
      <c r="CG17" s="7">
        <f t="shared" si="7"/>
        <v>1942.3585978899998</v>
      </c>
      <c r="CH17" s="17">
        <v>0</v>
      </c>
      <c r="CI17" s="14">
        <v>1811.4951592299999</v>
      </c>
      <c r="CJ17" s="14">
        <v>40.592473650000002</v>
      </c>
      <c r="CK17" s="134">
        <v>15.420653210000001</v>
      </c>
      <c r="CL17" s="137">
        <v>7.2424160599999992</v>
      </c>
      <c r="CM17" s="18">
        <f t="shared" si="8"/>
        <v>1874.7507021500001</v>
      </c>
      <c r="CN17" s="151">
        <f t="shared" si="30"/>
        <v>1874.7507021500001</v>
      </c>
      <c r="CO17" s="17">
        <v>0</v>
      </c>
      <c r="CP17" s="14">
        <v>2381.5876120299999</v>
      </c>
      <c r="CQ17" s="14">
        <v>9.2576719999999995</v>
      </c>
      <c r="CR17" s="134">
        <v>21.609028509999998</v>
      </c>
      <c r="CS17" s="137">
        <v>0</v>
      </c>
      <c r="CT17" s="18">
        <f t="shared" si="9"/>
        <v>2412.45431254</v>
      </c>
      <c r="CU17" s="151">
        <f t="shared" si="31"/>
        <v>2412.45431254</v>
      </c>
      <c r="CV17" s="9">
        <v>0</v>
      </c>
      <c r="CW17" s="9">
        <v>1923.15788828</v>
      </c>
      <c r="CX17" s="166">
        <v>7.0816666799999997</v>
      </c>
      <c r="CY17" s="137">
        <v>2.8712556599999997</v>
      </c>
      <c r="CZ17" s="18">
        <f t="shared" si="10"/>
        <v>1933.1108106199999</v>
      </c>
      <c r="DA17" s="151">
        <f t="shared" si="32"/>
        <v>1933.1108106199999</v>
      </c>
      <c r="DB17" s="8">
        <v>0</v>
      </c>
      <c r="DC17" s="9">
        <v>1220.45</v>
      </c>
      <c r="DD17" s="166">
        <v>7.0093821400000005</v>
      </c>
      <c r="DE17" s="137">
        <v>8.9740411600000005</v>
      </c>
      <c r="DF17" s="18">
        <f t="shared" si="33"/>
        <v>1236.4334233000002</v>
      </c>
      <c r="DG17" s="121">
        <f t="shared" si="34"/>
        <v>1236.4334233000002</v>
      </c>
      <c r="DH17" s="131">
        <f t="shared" si="35"/>
        <v>24735.020974860337</v>
      </c>
    </row>
    <row r="18" spans="1:113" ht="19" thickBot="1" x14ac:dyDescent="0.5">
      <c r="A18" s="12" t="s">
        <v>45</v>
      </c>
      <c r="B18" s="13">
        <v>27.028723379999999</v>
      </c>
      <c r="C18" s="15">
        <v>38.19</v>
      </c>
      <c r="D18" s="15">
        <v>0</v>
      </c>
      <c r="E18" s="18">
        <f t="shared" si="11"/>
        <v>65.21872338</v>
      </c>
      <c r="F18" s="14">
        <v>0</v>
      </c>
      <c r="G18" s="15">
        <v>77.780929999999998</v>
      </c>
      <c r="H18" s="18">
        <f t="shared" si="12"/>
        <v>77.780929999999998</v>
      </c>
      <c r="I18" s="19">
        <f t="shared" si="0"/>
        <v>142.99965337999998</v>
      </c>
      <c r="J18" s="13">
        <v>28.324160679999999</v>
      </c>
      <c r="K18" s="14">
        <v>39</v>
      </c>
      <c r="L18" s="16">
        <v>0</v>
      </c>
      <c r="M18" s="18">
        <f t="shared" si="13"/>
        <v>67.324160680000006</v>
      </c>
      <c r="N18" s="13">
        <v>0</v>
      </c>
      <c r="O18" s="15">
        <v>0.15356</v>
      </c>
      <c r="P18" s="18">
        <f t="shared" si="14"/>
        <v>0.15356</v>
      </c>
      <c r="Q18" s="19">
        <f t="shared" si="1"/>
        <v>67.477720680000004</v>
      </c>
      <c r="R18" s="13">
        <v>27.678672119999998</v>
      </c>
      <c r="S18" s="16">
        <v>0</v>
      </c>
      <c r="T18" s="18">
        <f t="shared" si="2"/>
        <v>27.678672119999998</v>
      </c>
      <c r="U18" s="13">
        <v>0</v>
      </c>
      <c r="V18" s="16">
        <v>0</v>
      </c>
      <c r="W18" s="18">
        <f t="shared" si="15"/>
        <v>0</v>
      </c>
      <c r="X18" s="7">
        <f t="shared" si="3"/>
        <v>27.678672119999998</v>
      </c>
      <c r="Y18" s="17">
        <v>42.610782635999996</v>
      </c>
      <c r="Z18" s="14">
        <v>60</v>
      </c>
      <c r="AA18" s="14">
        <v>0.61033674969500007</v>
      </c>
      <c r="AB18" s="15">
        <v>0</v>
      </c>
      <c r="AC18" s="18">
        <f t="shared" si="16"/>
        <v>103.22111938569499</v>
      </c>
      <c r="AD18" s="17">
        <v>272.87743855999992</v>
      </c>
      <c r="AE18" s="14">
        <v>0</v>
      </c>
      <c r="AF18" s="14">
        <v>0</v>
      </c>
      <c r="AG18" s="14">
        <v>0</v>
      </c>
      <c r="AH18" s="15">
        <v>0</v>
      </c>
      <c r="AI18" s="18">
        <f t="shared" si="17"/>
        <v>272.87743855999992</v>
      </c>
      <c r="AJ18" s="7">
        <f t="shared" si="18"/>
        <v>376.09855794569489</v>
      </c>
      <c r="AK18" s="13">
        <v>30.71</v>
      </c>
      <c r="AL18" s="14">
        <v>25</v>
      </c>
      <c r="AM18" s="16">
        <v>35</v>
      </c>
      <c r="AN18" s="18">
        <f t="shared" si="19"/>
        <v>90.710000000000008</v>
      </c>
      <c r="AO18" s="13">
        <v>0</v>
      </c>
      <c r="AP18" s="14">
        <v>0</v>
      </c>
      <c r="AQ18" s="113">
        <v>0</v>
      </c>
      <c r="AR18" s="112">
        <v>0</v>
      </c>
      <c r="AS18" s="18">
        <f t="shared" si="20"/>
        <v>0</v>
      </c>
      <c r="AT18" s="19">
        <f t="shared" si="4"/>
        <v>90.710000000000008</v>
      </c>
      <c r="AU18" s="13">
        <v>0</v>
      </c>
      <c r="AV18" s="14">
        <v>0</v>
      </c>
      <c r="AW18" s="16">
        <v>0</v>
      </c>
      <c r="AX18" s="18">
        <f t="shared" si="21"/>
        <v>0</v>
      </c>
      <c r="AY18" s="13">
        <v>0</v>
      </c>
      <c r="AZ18" s="14">
        <v>0</v>
      </c>
      <c r="BA18" s="14">
        <v>0</v>
      </c>
      <c r="BB18" s="16">
        <v>0</v>
      </c>
      <c r="BC18" s="18">
        <f t="shared" si="22"/>
        <v>0</v>
      </c>
      <c r="BD18" s="19">
        <f t="shared" si="23"/>
        <v>0</v>
      </c>
      <c r="BE18" s="13">
        <v>0</v>
      </c>
      <c r="BF18" s="14">
        <v>0</v>
      </c>
      <c r="BG18" s="16">
        <v>0</v>
      </c>
      <c r="BH18" s="18">
        <f t="shared" si="24"/>
        <v>0</v>
      </c>
      <c r="BI18" s="14">
        <v>303.48667520000004</v>
      </c>
      <c r="BJ18" s="14">
        <v>0</v>
      </c>
      <c r="BK18" s="14">
        <v>0</v>
      </c>
      <c r="BL18" s="16">
        <v>0</v>
      </c>
      <c r="BM18" s="18">
        <f t="shared" si="25"/>
        <v>303.48667520000004</v>
      </c>
      <c r="BN18" s="19">
        <f t="shared" si="26"/>
        <v>303.48667520000004</v>
      </c>
      <c r="BO18" s="14">
        <v>257.39600725000003</v>
      </c>
      <c r="BP18" s="14">
        <v>0</v>
      </c>
      <c r="BQ18" s="14">
        <v>0</v>
      </c>
      <c r="BR18" s="16">
        <v>0</v>
      </c>
      <c r="BS18" s="18">
        <f t="shared" si="27"/>
        <v>257.39600725000003</v>
      </c>
      <c r="BT18" s="19">
        <f t="shared" si="28"/>
        <v>257.39600725000003</v>
      </c>
      <c r="BU18" s="14">
        <v>218.30789436999999</v>
      </c>
      <c r="BV18" s="14">
        <v>0</v>
      </c>
      <c r="BW18" s="14">
        <v>0</v>
      </c>
      <c r="BX18" s="14">
        <v>0</v>
      </c>
      <c r="BY18" s="142">
        <f t="shared" si="29"/>
        <v>218.30789436999999</v>
      </c>
      <c r="BZ18" s="7">
        <f t="shared" si="5"/>
        <v>218.30789436999999</v>
      </c>
      <c r="CA18" s="17">
        <v>0</v>
      </c>
      <c r="CB18" s="14">
        <v>275.89053481999997</v>
      </c>
      <c r="CC18" s="14">
        <v>12</v>
      </c>
      <c r="CD18" s="134">
        <v>0</v>
      </c>
      <c r="CE18" s="137">
        <v>0</v>
      </c>
      <c r="CF18" s="18">
        <f t="shared" si="6"/>
        <v>287.89053481999997</v>
      </c>
      <c r="CG18" s="7">
        <f t="shared" si="7"/>
        <v>287.89053481999997</v>
      </c>
      <c r="CH18" s="17">
        <v>0</v>
      </c>
      <c r="CI18" s="14">
        <v>263.36599062000005</v>
      </c>
      <c r="CJ18" s="14">
        <v>0</v>
      </c>
      <c r="CK18" s="134">
        <v>0</v>
      </c>
      <c r="CL18" s="137">
        <v>0.10607074000000001</v>
      </c>
      <c r="CM18" s="18">
        <f t="shared" si="8"/>
        <v>263.47206136000005</v>
      </c>
      <c r="CN18" s="151">
        <f t="shared" si="30"/>
        <v>263.47206136000005</v>
      </c>
      <c r="CO18" s="17">
        <v>0</v>
      </c>
      <c r="CP18" s="14">
        <v>163.98417261</v>
      </c>
      <c r="CQ18" s="14">
        <v>0</v>
      </c>
      <c r="CR18" s="134">
        <v>0</v>
      </c>
      <c r="CS18" s="137">
        <v>0</v>
      </c>
      <c r="CT18" s="18">
        <f t="shared" si="9"/>
        <v>163.98417261</v>
      </c>
      <c r="CU18" s="151">
        <f t="shared" si="31"/>
        <v>163.98417261</v>
      </c>
      <c r="CV18" s="9">
        <v>0</v>
      </c>
      <c r="CW18" s="9">
        <v>158.62485405000001</v>
      </c>
      <c r="CX18" s="166">
        <v>0</v>
      </c>
      <c r="CY18" s="137">
        <v>0</v>
      </c>
      <c r="CZ18" s="18">
        <f t="shared" si="10"/>
        <v>158.62485405000001</v>
      </c>
      <c r="DA18" s="151">
        <f t="shared" si="32"/>
        <v>158.62485405000001</v>
      </c>
      <c r="DB18" s="8">
        <v>0</v>
      </c>
      <c r="DC18" s="9">
        <v>231.54999999999998</v>
      </c>
      <c r="DD18" s="166">
        <v>0.56551646999999994</v>
      </c>
      <c r="DE18" s="137">
        <v>0</v>
      </c>
      <c r="DF18" s="18">
        <f t="shared" si="33"/>
        <v>232.11551646999999</v>
      </c>
      <c r="DG18" s="121">
        <f t="shared" si="34"/>
        <v>232.11551646999999</v>
      </c>
      <c r="DH18" s="131">
        <f t="shared" si="35"/>
        <v>2590.2423202556947</v>
      </c>
    </row>
    <row r="19" spans="1:113" ht="19" thickBot="1" x14ac:dyDescent="0.5">
      <c r="A19" s="12" t="s">
        <v>46</v>
      </c>
      <c r="B19" s="13">
        <v>0</v>
      </c>
      <c r="C19" s="15">
        <v>0.1</v>
      </c>
      <c r="D19" s="15">
        <v>0</v>
      </c>
      <c r="E19" s="18">
        <f t="shared" si="11"/>
        <v>0.1</v>
      </c>
      <c r="F19" s="14">
        <v>0</v>
      </c>
      <c r="G19" s="15">
        <v>0</v>
      </c>
      <c r="H19" s="18">
        <f t="shared" si="12"/>
        <v>0</v>
      </c>
      <c r="I19" s="19">
        <f t="shared" si="0"/>
        <v>0.1</v>
      </c>
      <c r="J19" s="13">
        <v>0</v>
      </c>
      <c r="K19" s="14">
        <v>0</v>
      </c>
      <c r="L19" s="16">
        <v>0</v>
      </c>
      <c r="M19" s="18">
        <f t="shared" si="13"/>
        <v>0</v>
      </c>
      <c r="N19" s="13">
        <v>0</v>
      </c>
      <c r="O19" s="15">
        <v>0</v>
      </c>
      <c r="P19" s="18">
        <f t="shared" si="14"/>
        <v>0</v>
      </c>
      <c r="Q19" s="19">
        <f t="shared" si="1"/>
        <v>0</v>
      </c>
      <c r="R19" s="13">
        <v>0</v>
      </c>
      <c r="S19" s="16">
        <v>0</v>
      </c>
      <c r="T19" s="18">
        <f t="shared" si="2"/>
        <v>0</v>
      </c>
      <c r="U19" s="13">
        <v>0</v>
      </c>
      <c r="V19" s="16">
        <v>0</v>
      </c>
      <c r="W19" s="18">
        <f t="shared" si="15"/>
        <v>0</v>
      </c>
      <c r="X19" s="7">
        <f t="shared" si="3"/>
        <v>0</v>
      </c>
      <c r="Y19" s="17">
        <v>0</v>
      </c>
      <c r="Z19" s="14">
        <v>0</v>
      </c>
      <c r="AA19" s="14">
        <v>0</v>
      </c>
      <c r="AB19" s="15">
        <v>0</v>
      </c>
      <c r="AC19" s="18">
        <f t="shared" si="16"/>
        <v>0</v>
      </c>
      <c r="AD19" s="17">
        <v>0</v>
      </c>
      <c r="AE19" s="14">
        <v>0</v>
      </c>
      <c r="AF19" s="14">
        <v>0</v>
      </c>
      <c r="AG19" s="14">
        <v>0</v>
      </c>
      <c r="AH19" s="15">
        <v>0</v>
      </c>
      <c r="AI19" s="18">
        <f t="shared" si="17"/>
        <v>0</v>
      </c>
      <c r="AJ19" s="7">
        <f t="shared" si="18"/>
        <v>0</v>
      </c>
      <c r="AK19" s="13">
        <v>0</v>
      </c>
      <c r="AL19" s="14">
        <v>0</v>
      </c>
      <c r="AM19" s="16">
        <v>0</v>
      </c>
      <c r="AN19" s="18">
        <f t="shared" si="19"/>
        <v>0</v>
      </c>
      <c r="AO19" s="13">
        <v>0</v>
      </c>
      <c r="AP19" s="14">
        <v>0</v>
      </c>
      <c r="AQ19" s="113">
        <v>0</v>
      </c>
      <c r="AR19" s="112">
        <v>0</v>
      </c>
      <c r="AS19" s="18">
        <f t="shared" si="20"/>
        <v>0</v>
      </c>
      <c r="AT19" s="19">
        <f t="shared" si="4"/>
        <v>0</v>
      </c>
      <c r="AU19" s="13">
        <v>0</v>
      </c>
      <c r="AV19" s="14">
        <v>0</v>
      </c>
      <c r="AW19" s="16">
        <v>0</v>
      </c>
      <c r="AX19" s="18">
        <f t="shared" si="21"/>
        <v>0</v>
      </c>
      <c r="AY19" s="13">
        <v>0</v>
      </c>
      <c r="AZ19" s="14">
        <v>0</v>
      </c>
      <c r="BA19" s="14">
        <v>0</v>
      </c>
      <c r="BB19" s="16">
        <v>0</v>
      </c>
      <c r="BC19" s="18">
        <f t="shared" si="22"/>
        <v>0</v>
      </c>
      <c r="BD19" s="19">
        <f t="shared" si="23"/>
        <v>0</v>
      </c>
      <c r="BE19" s="13">
        <v>0</v>
      </c>
      <c r="BF19" s="14">
        <v>0</v>
      </c>
      <c r="BG19" s="16">
        <v>0</v>
      </c>
      <c r="BH19" s="18">
        <f t="shared" si="24"/>
        <v>0</v>
      </c>
      <c r="BI19" s="14">
        <v>0</v>
      </c>
      <c r="BJ19" s="14">
        <v>0</v>
      </c>
      <c r="BK19" s="14">
        <v>0</v>
      </c>
      <c r="BL19" s="16">
        <v>0</v>
      </c>
      <c r="BM19" s="18">
        <f t="shared" si="25"/>
        <v>0</v>
      </c>
      <c r="BN19" s="19">
        <f t="shared" si="26"/>
        <v>0</v>
      </c>
      <c r="BO19" s="14">
        <v>0</v>
      </c>
      <c r="BP19" s="14">
        <v>0</v>
      </c>
      <c r="BQ19" s="14">
        <v>0</v>
      </c>
      <c r="BR19" s="16">
        <v>0</v>
      </c>
      <c r="BS19" s="18">
        <f t="shared" si="27"/>
        <v>0</v>
      </c>
      <c r="BT19" s="19">
        <f t="shared" si="28"/>
        <v>0</v>
      </c>
      <c r="BU19" s="14">
        <v>0</v>
      </c>
      <c r="BV19" s="14">
        <v>0</v>
      </c>
      <c r="BW19" s="17">
        <v>0</v>
      </c>
      <c r="BX19" s="17">
        <v>0</v>
      </c>
      <c r="BY19" s="142">
        <f t="shared" si="29"/>
        <v>0</v>
      </c>
      <c r="BZ19" s="7">
        <f t="shared" si="5"/>
        <v>0</v>
      </c>
      <c r="CA19" s="17">
        <v>0</v>
      </c>
      <c r="CB19" s="14">
        <v>0</v>
      </c>
      <c r="CC19" s="14">
        <v>0</v>
      </c>
      <c r="CD19" s="134">
        <v>0</v>
      </c>
      <c r="CE19" s="137">
        <v>0</v>
      </c>
      <c r="CF19" s="18">
        <f t="shared" si="6"/>
        <v>0</v>
      </c>
      <c r="CG19" s="7">
        <f t="shared" si="7"/>
        <v>0</v>
      </c>
      <c r="CH19" s="17">
        <v>0</v>
      </c>
      <c r="CI19" s="14">
        <v>0</v>
      </c>
      <c r="CJ19" s="14">
        <v>0</v>
      </c>
      <c r="CK19" s="134">
        <v>0</v>
      </c>
      <c r="CL19" s="137">
        <v>0</v>
      </c>
      <c r="CM19" s="18">
        <f t="shared" si="8"/>
        <v>0</v>
      </c>
      <c r="CN19" s="151">
        <f t="shared" si="30"/>
        <v>0</v>
      </c>
      <c r="CO19" s="17">
        <v>0</v>
      </c>
      <c r="CP19" s="14">
        <v>0</v>
      </c>
      <c r="CQ19" s="14">
        <v>0</v>
      </c>
      <c r="CR19" s="134">
        <v>0</v>
      </c>
      <c r="CS19" s="137">
        <v>0</v>
      </c>
      <c r="CT19" s="18">
        <f t="shared" si="9"/>
        <v>0</v>
      </c>
      <c r="CU19" s="151">
        <f t="shared" si="31"/>
        <v>0</v>
      </c>
      <c r="CV19" s="9">
        <v>0</v>
      </c>
      <c r="CW19" s="9">
        <v>0</v>
      </c>
      <c r="CX19" s="166">
        <v>0</v>
      </c>
      <c r="CY19" s="137">
        <v>0</v>
      </c>
      <c r="CZ19" s="18">
        <f t="shared" si="10"/>
        <v>0</v>
      </c>
      <c r="DA19" s="151">
        <f t="shared" si="32"/>
        <v>0</v>
      </c>
      <c r="DB19" s="8">
        <v>0</v>
      </c>
      <c r="DC19" s="9">
        <v>0</v>
      </c>
      <c r="DD19" s="166">
        <v>0</v>
      </c>
      <c r="DE19" s="137">
        <v>0</v>
      </c>
      <c r="DF19" s="18">
        <f t="shared" si="33"/>
        <v>0</v>
      </c>
      <c r="DG19" s="121">
        <f t="shared" si="34"/>
        <v>0</v>
      </c>
      <c r="DH19" s="131">
        <f t="shared" si="35"/>
        <v>0.1</v>
      </c>
    </row>
    <row r="20" spans="1:113" ht="19" thickBot="1" x14ac:dyDescent="0.5">
      <c r="A20" s="12" t="s">
        <v>47</v>
      </c>
      <c r="B20" s="13">
        <v>0</v>
      </c>
      <c r="C20" s="15">
        <v>0</v>
      </c>
      <c r="D20" s="15">
        <v>0</v>
      </c>
      <c r="E20" s="18">
        <f t="shared" si="11"/>
        <v>0</v>
      </c>
      <c r="F20" s="14"/>
      <c r="G20" s="15">
        <v>0</v>
      </c>
      <c r="H20" s="18">
        <f t="shared" si="12"/>
        <v>0</v>
      </c>
      <c r="I20" s="19">
        <f t="shared" si="0"/>
        <v>0</v>
      </c>
      <c r="J20" s="13">
        <v>0</v>
      </c>
      <c r="K20" s="14">
        <v>0</v>
      </c>
      <c r="L20" s="16">
        <v>0</v>
      </c>
      <c r="M20" s="18">
        <f t="shared" si="13"/>
        <v>0</v>
      </c>
      <c r="N20" s="13">
        <v>0</v>
      </c>
      <c r="O20" s="15">
        <v>1.1562399999999999</v>
      </c>
      <c r="P20" s="18">
        <f t="shared" si="14"/>
        <v>1.1562399999999999</v>
      </c>
      <c r="Q20" s="19">
        <f t="shared" si="1"/>
        <v>1.1562399999999999</v>
      </c>
      <c r="R20" s="13">
        <v>0</v>
      </c>
      <c r="S20" s="16">
        <v>0</v>
      </c>
      <c r="T20" s="18">
        <f t="shared" si="2"/>
        <v>0</v>
      </c>
      <c r="U20" s="13">
        <v>0</v>
      </c>
      <c r="V20" s="16">
        <v>0</v>
      </c>
      <c r="W20" s="18">
        <f t="shared" si="15"/>
        <v>0</v>
      </c>
      <c r="X20" s="7">
        <f t="shared" si="3"/>
        <v>0</v>
      </c>
      <c r="Y20" s="17">
        <v>0</v>
      </c>
      <c r="Z20" s="14">
        <v>0</v>
      </c>
      <c r="AA20" s="14">
        <v>5.3780084999999998E-2</v>
      </c>
      <c r="AB20" s="15">
        <v>0</v>
      </c>
      <c r="AC20" s="18">
        <f t="shared" si="16"/>
        <v>5.3780084999999998E-2</v>
      </c>
      <c r="AD20" s="17">
        <v>0</v>
      </c>
      <c r="AE20" s="14">
        <v>0</v>
      </c>
      <c r="AF20" s="14">
        <v>0</v>
      </c>
      <c r="AG20" s="14">
        <v>0</v>
      </c>
      <c r="AH20" s="15">
        <v>0</v>
      </c>
      <c r="AI20" s="18">
        <f t="shared" si="17"/>
        <v>0</v>
      </c>
      <c r="AJ20" s="7">
        <f t="shared" si="18"/>
        <v>5.3780084999999998E-2</v>
      </c>
      <c r="AK20" s="13">
        <v>0</v>
      </c>
      <c r="AL20" s="14">
        <v>0</v>
      </c>
      <c r="AM20" s="16">
        <v>0</v>
      </c>
      <c r="AN20" s="18">
        <f t="shared" si="19"/>
        <v>0</v>
      </c>
      <c r="AO20" s="13">
        <v>0</v>
      </c>
      <c r="AP20" s="14">
        <v>0</v>
      </c>
      <c r="AQ20" s="113">
        <v>0</v>
      </c>
      <c r="AR20" s="112">
        <v>0</v>
      </c>
      <c r="AS20" s="18">
        <f t="shared" si="20"/>
        <v>0</v>
      </c>
      <c r="AT20" s="19">
        <f t="shared" si="4"/>
        <v>0</v>
      </c>
      <c r="AU20" s="13">
        <v>0</v>
      </c>
      <c r="AV20" s="14">
        <v>0</v>
      </c>
      <c r="AW20" s="16">
        <v>0</v>
      </c>
      <c r="AX20" s="18">
        <f t="shared" si="21"/>
        <v>0</v>
      </c>
      <c r="AY20" s="13">
        <v>0</v>
      </c>
      <c r="AZ20" s="14">
        <v>0</v>
      </c>
      <c r="BA20" s="14">
        <v>0</v>
      </c>
      <c r="BB20" s="16">
        <v>0</v>
      </c>
      <c r="BC20" s="18">
        <f t="shared" si="22"/>
        <v>0</v>
      </c>
      <c r="BD20" s="19">
        <f t="shared" si="23"/>
        <v>0</v>
      </c>
      <c r="BE20" s="13">
        <v>0</v>
      </c>
      <c r="BF20" s="14">
        <v>0</v>
      </c>
      <c r="BG20" s="16">
        <v>0</v>
      </c>
      <c r="BH20" s="18">
        <f t="shared" si="24"/>
        <v>0</v>
      </c>
      <c r="BI20" s="14">
        <v>0</v>
      </c>
      <c r="BJ20" s="14">
        <v>0</v>
      </c>
      <c r="BK20" s="14">
        <v>0</v>
      </c>
      <c r="BL20" s="16">
        <v>0</v>
      </c>
      <c r="BM20" s="18">
        <f t="shared" si="25"/>
        <v>0</v>
      </c>
      <c r="BN20" s="19">
        <f t="shared" si="26"/>
        <v>0</v>
      </c>
      <c r="BO20" s="14">
        <v>0</v>
      </c>
      <c r="BP20" s="14">
        <v>0</v>
      </c>
      <c r="BQ20" s="14">
        <v>0</v>
      </c>
      <c r="BR20" s="16">
        <v>0</v>
      </c>
      <c r="BS20" s="18">
        <f t="shared" si="27"/>
        <v>0</v>
      </c>
      <c r="BT20" s="19">
        <f t="shared" si="28"/>
        <v>0</v>
      </c>
      <c r="BU20" s="14">
        <v>0</v>
      </c>
      <c r="BV20" s="14">
        <v>0</v>
      </c>
      <c r="BW20" s="17">
        <v>0</v>
      </c>
      <c r="BX20" s="17">
        <v>0</v>
      </c>
      <c r="BY20" s="142">
        <f t="shared" si="29"/>
        <v>0</v>
      </c>
      <c r="BZ20" s="7">
        <f t="shared" si="5"/>
        <v>0</v>
      </c>
      <c r="CA20" s="17">
        <v>0</v>
      </c>
      <c r="CB20" s="14">
        <v>0</v>
      </c>
      <c r="CC20" s="14">
        <v>0</v>
      </c>
      <c r="CD20" s="134">
        <v>0</v>
      </c>
      <c r="CE20" s="137">
        <v>0</v>
      </c>
      <c r="CF20" s="18">
        <f t="shared" si="6"/>
        <v>0</v>
      </c>
      <c r="CG20" s="7">
        <f t="shared" si="7"/>
        <v>0</v>
      </c>
      <c r="CH20" s="17">
        <v>0</v>
      </c>
      <c r="CI20" s="14">
        <v>0</v>
      </c>
      <c r="CJ20" s="14">
        <v>0</v>
      </c>
      <c r="CK20" s="134">
        <v>0</v>
      </c>
      <c r="CL20" s="137">
        <v>0</v>
      </c>
      <c r="CM20" s="18">
        <f t="shared" si="8"/>
        <v>0</v>
      </c>
      <c r="CN20" s="151">
        <f t="shared" si="30"/>
        <v>0</v>
      </c>
      <c r="CO20" s="17">
        <v>0</v>
      </c>
      <c r="CP20" s="14">
        <v>0</v>
      </c>
      <c r="CQ20" s="14">
        <v>0</v>
      </c>
      <c r="CR20" s="134">
        <v>0</v>
      </c>
      <c r="CS20" s="137">
        <v>0</v>
      </c>
      <c r="CT20" s="18">
        <f t="shared" si="9"/>
        <v>0</v>
      </c>
      <c r="CU20" s="151">
        <f t="shared" si="31"/>
        <v>0</v>
      </c>
      <c r="CV20" s="9">
        <v>0</v>
      </c>
      <c r="CW20" s="9">
        <v>0</v>
      </c>
      <c r="CX20" s="166">
        <v>0</v>
      </c>
      <c r="CY20" s="137">
        <v>0</v>
      </c>
      <c r="CZ20" s="18">
        <f t="shared" si="10"/>
        <v>0</v>
      </c>
      <c r="DA20" s="151">
        <f t="shared" si="32"/>
        <v>0</v>
      </c>
      <c r="DB20" s="8">
        <v>0</v>
      </c>
      <c r="DC20" s="9">
        <v>0</v>
      </c>
      <c r="DD20" s="166">
        <v>0</v>
      </c>
      <c r="DE20" s="137">
        <v>0</v>
      </c>
      <c r="DF20" s="18">
        <f t="shared" si="33"/>
        <v>0</v>
      </c>
      <c r="DG20" s="121">
        <f t="shared" si="34"/>
        <v>0</v>
      </c>
      <c r="DH20" s="131">
        <f t="shared" si="35"/>
        <v>1.210020085</v>
      </c>
    </row>
    <row r="21" spans="1:113" ht="19" thickBot="1" x14ac:dyDescent="0.5">
      <c r="A21" s="20" t="s">
        <v>48</v>
      </c>
      <c r="B21" s="13">
        <v>0.57249130599999987</v>
      </c>
      <c r="C21" s="15">
        <v>1.4</v>
      </c>
      <c r="D21" s="15"/>
      <c r="E21" s="18">
        <f t="shared" si="11"/>
        <v>1.9724913059999998</v>
      </c>
      <c r="F21" s="22"/>
      <c r="G21" s="23">
        <v>82.124719999999996</v>
      </c>
      <c r="H21" s="25">
        <f t="shared" si="12"/>
        <v>82.124719999999996</v>
      </c>
      <c r="I21" s="28">
        <f t="shared" si="0"/>
        <v>84.097211305999991</v>
      </c>
      <c r="J21" s="21">
        <v>1.2650420259999997</v>
      </c>
      <c r="K21" s="22">
        <v>0</v>
      </c>
      <c r="L21" s="27"/>
      <c r="M21" s="25">
        <f t="shared" si="13"/>
        <v>1.2650420259999997</v>
      </c>
      <c r="N21" s="21"/>
      <c r="O21" s="23">
        <v>0</v>
      </c>
      <c r="P21" s="25">
        <f t="shared" si="14"/>
        <v>0</v>
      </c>
      <c r="Q21" s="28">
        <f t="shared" si="1"/>
        <v>1.2650420259999997</v>
      </c>
      <c r="R21" s="21">
        <v>0.9187667860000005</v>
      </c>
      <c r="S21" s="27">
        <v>0</v>
      </c>
      <c r="T21" s="25">
        <f t="shared" si="2"/>
        <v>0.9187667860000005</v>
      </c>
      <c r="U21" s="21"/>
      <c r="V21" s="27">
        <v>0</v>
      </c>
      <c r="W21" s="25">
        <f t="shared" si="15"/>
        <v>0</v>
      </c>
      <c r="X21" s="26">
        <f t="shared" si="3"/>
        <v>0.9187667860000005</v>
      </c>
      <c r="Y21" s="24">
        <v>0.91876678599999984</v>
      </c>
      <c r="Z21" s="22"/>
      <c r="AA21" s="22"/>
      <c r="AB21" s="15">
        <v>0</v>
      </c>
      <c r="AC21" s="25">
        <f t="shared" si="16"/>
        <v>0.91876678599999984</v>
      </c>
      <c r="AD21" s="17">
        <v>0</v>
      </c>
      <c r="AE21" s="14">
        <v>0</v>
      </c>
      <c r="AF21" s="14">
        <v>0</v>
      </c>
      <c r="AG21" s="14">
        <v>0</v>
      </c>
      <c r="AH21" s="15">
        <v>1.7457148099999997</v>
      </c>
      <c r="AI21" s="25">
        <f t="shared" si="17"/>
        <v>1.7457148099999997</v>
      </c>
      <c r="AJ21" s="26">
        <f t="shared" si="18"/>
        <v>2.6644815959999995</v>
      </c>
      <c r="AK21" s="13">
        <v>0</v>
      </c>
      <c r="AL21" s="14">
        <v>0</v>
      </c>
      <c r="AM21" s="16">
        <v>0</v>
      </c>
      <c r="AN21" s="25">
        <f t="shared" si="19"/>
        <v>0</v>
      </c>
      <c r="AO21" s="13">
        <v>0</v>
      </c>
      <c r="AP21" s="14">
        <v>0</v>
      </c>
      <c r="AQ21" s="111">
        <v>0</v>
      </c>
      <c r="AR21" s="110">
        <v>0</v>
      </c>
      <c r="AS21" s="25">
        <f t="shared" si="20"/>
        <v>0</v>
      </c>
      <c r="AT21" s="28">
        <f t="shared" si="4"/>
        <v>0</v>
      </c>
      <c r="AU21" s="13">
        <v>0</v>
      </c>
      <c r="AV21" s="14">
        <v>0</v>
      </c>
      <c r="AW21" s="16">
        <v>0</v>
      </c>
      <c r="AX21" s="25">
        <f t="shared" si="21"/>
        <v>0</v>
      </c>
      <c r="AY21" s="13">
        <v>0</v>
      </c>
      <c r="AZ21" s="14">
        <v>0</v>
      </c>
      <c r="BA21" s="22">
        <v>0</v>
      </c>
      <c r="BB21" s="27">
        <v>0</v>
      </c>
      <c r="BC21" s="25">
        <f t="shared" si="22"/>
        <v>0</v>
      </c>
      <c r="BD21" s="28">
        <f t="shared" si="23"/>
        <v>0</v>
      </c>
      <c r="BE21" s="13">
        <v>0</v>
      </c>
      <c r="BF21" s="14">
        <v>0</v>
      </c>
      <c r="BG21" s="16">
        <v>0</v>
      </c>
      <c r="BH21" s="25">
        <f t="shared" si="24"/>
        <v>0</v>
      </c>
      <c r="BI21" s="13">
        <v>0</v>
      </c>
      <c r="BJ21" s="14">
        <v>0</v>
      </c>
      <c r="BK21" s="22">
        <v>0</v>
      </c>
      <c r="BL21" s="27">
        <v>0</v>
      </c>
      <c r="BM21" s="25">
        <f t="shared" si="25"/>
        <v>0</v>
      </c>
      <c r="BN21" s="28">
        <f t="shared" si="26"/>
        <v>0</v>
      </c>
      <c r="BO21" s="13">
        <v>0</v>
      </c>
      <c r="BP21" s="14">
        <v>0</v>
      </c>
      <c r="BQ21" s="22">
        <v>0</v>
      </c>
      <c r="BR21" s="27">
        <v>0</v>
      </c>
      <c r="BS21" s="25">
        <f t="shared" si="27"/>
        <v>0</v>
      </c>
      <c r="BT21" s="19">
        <f t="shared" si="28"/>
        <v>0</v>
      </c>
      <c r="BU21" s="13">
        <v>0</v>
      </c>
      <c r="BV21" s="14">
        <v>0</v>
      </c>
      <c r="BW21" s="24">
        <v>0</v>
      </c>
      <c r="BX21" s="24">
        <v>0</v>
      </c>
      <c r="BY21" s="143">
        <f t="shared" si="29"/>
        <v>0</v>
      </c>
      <c r="BZ21" s="7">
        <f t="shared" si="5"/>
        <v>0</v>
      </c>
      <c r="CA21" s="17">
        <v>0</v>
      </c>
      <c r="CB21" s="14">
        <v>0</v>
      </c>
      <c r="CC21" s="14">
        <v>0</v>
      </c>
      <c r="CD21" s="135">
        <v>0</v>
      </c>
      <c r="CE21" s="138">
        <v>0</v>
      </c>
      <c r="CF21" s="18">
        <f t="shared" si="6"/>
        <v>0</v>
      </c>
      <c r="CG21" s="7">
        <f t="shared" si="7"/>
        <v>0</v>
      </c>
      <c r="CH21" s="17">
        <v>0</v>
      </c>
      <c r="CI21" s="14">
        <v>0</v>
      </c>
      <c r="CJ21" s="14">
        <v>0</v>
      </c>
      <c r="CK21" s="135">
        <v>0</v>
      </c>
      <c r="CL21" s="138">
        <v>0</v>
      </c>
      <c r="CM21" s="18">
        <f t="shared" si="8"/>
        <v>0</v>
      </c>
      <c r="CN21" s="151">
        <f t="shared" si="30"/>
        <v>0</v>
      </c>
      <c r="CO21" s="17">
        <v>0</v>
      </c>
      <c r="CP21" s="14">
        <v>0</v>
      </c>
      <c r="CQ21" s="14">
        <v>0</v>
      </c>
      <c r="CR21" s="135">
        <v>0</v>
      </c>
      <c r="CS21" s="138">
        <v>0</v>
      </c>
      <c r="CT21" s="18">
        <f t="shared" si="9"/>
        <v>0</v>
      </c>
      <c r="CU21" s="151">
        <f t="shared" si="31"/>
        <v>0</v>
      </c>
      <c r="CV21" s="9">
        <v>0</v>
      </c>
      <c r="CW21" s="9">
        <v>0</v>
      </c>
      <c r="CX21" s="166">
        <v>0</v>
      </c>
      <c r="CY21" s="138">
        <v>0</v>
      </c>
      <c r="CZ21" s="18">
        <f t="shared" si="10"/>
        <v>0</v>
      </c>
      <c r="DA21" s="151">
        <f t="shared" si="32"/>
        <v>0</v>
      </c>
      <c r="DB21" s="8">
        <v>0</v>
      </c>
      <c r="DC21" s="9">
        <v>0</v>
      </c>
      <c r="DD21" s="166">
        <v>19.807168190000002</v>
      </c>
      <c r="DE21" s="138">
        <v>0</v>
      </c>
      <c r="DF21" s="18">
        <f t="shared" si="33"/>
        <v>19.807168190000002</v>
      </c>
      <c r="DG21" s="121">
        <f t="shared" si="34"/>
        <v>19.807168190000002</v>
      </c>
      <c r="DH21" s="131">
        <f t="shared" si="35"/>
        <v>108.75266990399999</v>
      </c>
    </row>
    <row r="22" spans="1:113" ht="19" thickBot="1" x14ac:dyDescent="0.5">
      <c r="A22" s="81" t="s">
        <v>73</v>
      </c>
      <c r="B22" s="21"/>
      <c r="C22" s="23">
        <v>1.4</v>
      </c>
      <c r="D22" s="23"/>
      <c r="E22" s="25">
        <f t="shared" si="11"/>
        <v>1.4</v>
      </c>
      <c r="F22" s="22"/>
      <c r="G22" s="23"/>
      <c r="H22" s="25">
        <f t="shared" si="12"/>
        <v>0</v>
      </c>
      <c r="I22" s="28">
        <f t="shared" si="0"/>
        <v>1.4</v>
      </c>
      <c r="J22" s="21"/>
      <c r="K22" s="22">
        <v>0</v>
      </c>
      <c r="L22" s="27"/>
      <c r="M22" s="25">
        <f t="shared" ref="M22" si="36">J22+K22+L22</f>
        <v>0</v>
      </c>
      <c r="N22" s="21"/>
      <c r="O22" s="23">
        <v>0</v>
      </c>
      <c r="P22" s="25">
        <f t="shared" ref="P22" si="37">N22+O22</f>
        <v>0</v>
      </c>
      <c r="Q22" s="28">
        <f t="shared" ref="Q22" si="38">M22+P22</f>
        <v>0</v>
      </c>
      <c r="R22" s="21"/>
      <c r="S22" s="27">
        <v>0</v>
      </c>
      <c r="T22" s="25">
        <f t="shared" ref="T22" si="39">R22+S22</f>
        <v>0</v>
      </c>
      <c r="U22" s="21"/>
      <c r="V22" s="27">
        <v>0</v>
      </c>
      <c r="W22" s="25">
        <f t="shared" ref="W22" si="40">U22+V22</f>
        <v>0</v>
      </c>
      <c r="X22" s="26">
        <f t="shared" ref="X22" si="41">SUM(T22:V22)</f>
        <v>0</v>
      </c>
      <c r="Y22" s="24"/>
      <c r="Z22" s="22"/>
      <c r="AA22" s="22"/>
      <c r="AB22" s="15">
        <v>0</v>
      </c>
      <c r="AC22" s="25">
        <f t="shared" ref="AC22" si="42">Y22+Z22+AA22+AB22</f>
        <v>0</v>
      </c>
      <c r="AD22" s="17">
        <v>0</v>
      </c>
      <c r="AE22" s="14">
        <v>0</v>
      </c>
      <c r="AF22" s="14">
        <v>0</v>
      </c>
      <c r="AG22" s="14">
        <v>0</v>
      </c>
      <c r="AH22" s="14">
        <v>0</v>
      </c>
      <c r="AI22" s="25">
        <f t="shared" ref="AI22" si="43">AD22+AE22+AF22+AG22+AH22</f>
        <v>0</v>
      </c>
      <c r="AJ22" s="26">
        <f t="shared" ref="AJ22" si="44">AC22+AI22</f>
        <v>0</v>
      </c>
      <c r="AK22" s="13">
        <v>0</v>
      </c>
      <c r="AL22" s="14">
        <v>0</v>
      </c>
      <c r="AM22" s="16">
        <v>0</v>
      </c>
      <c r="AN22" s="25">
        <f t="shared" ref="AN22" si="45">AK22+AL22+AM22</f>
        <v>0</v>
      </c>
      <c r="AO22" s="13">
        <v>0</v>
      </c>
      <c r="AP22" s="14">
        <v>0</v>
      </c>
      <c r="AQ22" s="111">
        <v>0</v>
      </c>
      <c r="AR22" s="110">
        <v>0</v>
      </c>
      <c r="AS22" s="25">
        <f t="shared" ref="AS22" si="46">AO22+AP22+AQ22+AR22</f>
        <v>0</v>
      </c>
      <c r="AT22" s="28">
        <f t="shared" ref="AT22" si="47">AN22+AS22</f>
        <v>0</v>
      </c>
      <c r="AU22" s="13">
        <v>0</v>
      </c>
      <c r="AV22" s="14">
        <v>0</v>
      </c>
      <c r="AW22" s="16">
        <v>0</v>
      </c>
      <c r="AX22" s="25">
        <f t="shared" si="21"/>
        <v>0</v>
      </c>
      <c r="AY22" s="13">
        <v>0</v>
      </c>
      <c r="AZ22" s="14">
        <v>0</v>
      </c>
      <c r="BA22" s="22">
        <v>0</v>
      </c>
      <c r="BB22" s="27">
        <v>0</v>
      </c>
      <c r="BC22" s="25">
        <f t="shared" si="22"/>
        <v>0</v>
      </c>
      <c r="BD22" s="28">
        <f t="shared" si="23"/>
        <v>0</v>
      </c>
      <c r="BE22" s="13">
        <v>0</v>
      </c>
      <c r="BF22" s="14">
        <v>0</v>
      </c>
      <c r="BG22" s="16">
        <v>0</v>
      </c>
      <c r="BH22" s="25">
        <f t="shared" si="24"/>
        <v>0</v>
      </c>
      <c r="BI22" s="13">
        <v>0</v>
      </c>
      <c r="BJ22" s="14">
        <v>0</v>
      </c>
      <c r="BK22" s="22">
        <v>0</v>
      </c>
      <c r="BL22" s="27">
        <v>0</v>
      </c>
      <c r="BM22" s="25">
        <f t="shared" si="25"/>
        <v>0</v>
      </c>
      <c r="BN22" s="28">
        <f t="shared" si="26"/>
        <v>0</v>
      </c>
      <c r="BO22" s="13">
        <v>0</v>
      </c>
      <c r="BP22" s="14">
        <v>0</v>
      </c>
      <c r="BQ22" s="22">
        <v>0</v>
      </c>
      <c r="BR22" s="27">
        <v>0</v>
      </c>
      <c r="BS22" s="25">
        <f t="shared" si="27"/>
        <v>0</v>
      </c>
      <c r="BT22" s="19">
        <f t="shared" si="28"/>
        <v>0</v>
      </c>
      <c r="BU22" s="13">
        <v>0</v>
      </c>
      <c r="BV22" s="14">
        <v>0</v>
      </c>
      <c r="BW22" s="22">
        <v>0</v>
      </c>
      <c r="BX22" s="27">
        <v>0</v>
      </c>
      <c r="BY22" s="143">
        <f t="shared" si="29"/>
        <v>0</v>
      </c>
      <c r="BZ22" s="90">
        <f>BY22</f>
        <v>0</v>
      </c>
      <c r="CA22" s="17">
        <v>0</v>
      </c>
      <c r="CB22" s="14">
        <v>0</v>
      </c>
      <c r="CC22" s="14">
        <v>0</v>
      </c>
      <c r="CD22" s="135">
        <v>0</v>
      </c>
      <c r="CE22" s="138">
        <v>0</v>
      </c>
      <c r="CF22" s="18">
        <f t="shared" si="6"/>
        <v>0</v>
      </c>
      <c r="CG22" s="90">
        <f t="shared" si="7"/>
        <v>0</v>
      </c>
      <c r="CH22" s="17">
        <v>0</v>
      </c>
      <c r="CI22" s="14">
        <v>0</v>
      </c>
      <c r="CJ22" s="14">
        <v>0</v>
      </c>
      <c r="CK22" s="135">
        <v>0</v>
      </c>
      <c r="CL22" s="138">
        <v>0</v>
      </c>
      <c r="CM22" s="18">
        <f t="shared" si="8"/>
        <v>0</v>
      </c>
      <c r="CN22" s="151">
        <f t="shared" si="30"/>
        <v>0</v>
      </c>
      <c r="CO22" s="17">
        <v>0</v>
      </c>
      <c r="CP22" s="14">
        <v>0</v>
      </c>
      <c r="CQ22" s="14">
        <v>0</v>
      </c>
      <c r="CR22" s="135">
        <v>0</v>
      </c>
      <c r="CS22" s="138">
        <v>0</v>
      </c>
      <c r="CT22" s="18">
        <f t="shared" si="9"/>
        <v>0</v>
      </c>
      <c r="CU22" s="151">
        <f t="shared" si="31"/>
        <v>0</v>
      </c>
      <c r="CV22" s="17">
        <v>0</v>
      </c>
      <c r="CW22" s="14">
        <v>0</v>
      </c>
      <c r="CX22" s="167">
        <v>0</v>
      </c>
      <c r="CY22" s="138">
        <v>0</v>
      </c>
      <c r="CZ22" s="18">
        <f t="shared" si="10"/>
        <v>0</v>
      </c>
      <c r="DA22" s="151">
        <f t="shared" si="32"/>
        <v>0</v>
      </c>
      <c r="DB22" s="17">
        <v>0</v>
      </c>
      <c r="DC22" s="14">
        <v>0</v>
      </c>
      <c r="DD22" s="167">
        <v>0</v>
      </c>
      <c r="DE22" s="138">
        <v>0</v>
      </c>
      <c r="DF22" s="18">
        <f t="shared" si="33"/>
        <v>0</v>
      </c>
      <c r="DG22" s="121">
        <f t="shared" si="34"/>
        <v>0</v>
      </c>
      <c r="DH22" s="131">
        <f t="shared" si="35"/>
        <v>1.4</v>
      </c>
    </row>
    <row r="23" spans="1:113" ht="19" thickBot="1" x14ac:dyDescent="0.5">
      <c r="A23" s="29" t="s">
        <v>52</v>
      </c>
      <c r="B23" s="83">
        <f>SUM(B4:B22)</f>
        <v>2803.7878463919997</v>
      </c>
      <c r="C23" s="84">
        <f>SUM(C4:C22)</f>
        <v>7832.0799999999981</v>
      </c>
      <c r="D23" s="84">
        <f>SUM(D4:D21)</f>
        <v>5397</v>
      </c>
      <c r="E23" s="85">
        <f t="shared" si="11"/>
        <v>16032.867846391997</v>
      </c>
      <c r="F23" s="86">
        <f>SUM(F4:F21)</f>
        <v>16638.12</v>
      </c>
      <c r="G23" s="87">
        <f>SUM(G4:G21)</f>
        <v>27302.910500000005</v>
      </c>
      <c r="H23" s="85">
        <f t="shared" si="12"/>
        <v>43941.030500000008</v>
      </c>
      <c r="I23" s="88">
        <f t="shared" si="0"/>
        <v>59973.898346392001</v>
      </c>
      <c r="J23" s="83">
        <f>SUM(J4:J22)</f>
        <v>3207.0489888720008</v>
      </c>
      <c r="K23" s="86">
        <f t="shared" ref="K23:T23" si="48">SUM(K4:K22)</f>
        <v>2949.4</v>
      </c>
      <c r="L23" s="84">
        <f t="shared" si="48"/>
        <v>1630.6</v>
      </c>
      <c r="M23" s="85">
        <f t="shared" si="48"/>
        <v>7787.0489888720022</v>
      </c>
      <c r="N23" s="83">
        <f t="shared" si="48"/>
        <v>22920.560000000001</v>
      </c>
      <c r="O23" s="87">
        <f t="shared" si="48"/>
        <v>6509.4762099999998</v>
      </c>
      <c r="P23" s="85">
        <f t="shared" si="48"/>
        <v>29430.036209999995</v>
      </c>
      <c r="Q23" s="88">
        <f t="shared" si="48"/>
        <v>37217.085198872002</v>
      </c>
      <c r="R23" s="83">
        <f t="shared" si="48"/>
        <v>3075.492892362</v>
      </c>
      <c r="S23" s="84">
        <f t="shared" si="48"/>
        <v>2397.13</v>
      </c>
      <c r="T23" s="85">
        <f t="shared" si="48"/>
        <v>5472.6228923619983</v>
      </c>
      <c r="U23" s="83">
        <f>SUM(U4:U22)</f>
        <v>23215.190786825216</v>
      </c>
      <c r="V23" s="84">
        <f>SUM(V4:V22)</f>
        <v>8002.1388100000004</v>
      </c>
      <c r="W23" s="85">
        <f>SUM(W4:W21)</f>
        <v>31217.329596825217</v>
      </c>
      <c r="X23" s="85">
        <f>T23+W23-0.05</f>
        <v>36689.90248918721</v>
      </c>
      <c r="Y23" s="89">
        <f>SUM(Y4:Y22)</f>
        <v>4646.9463787560007</v>
      </c>
      <c r="Z23" s="86">
        <f t="shared" ref="Z23:AT23" si="49">SUM(Z4:Z22)</f>
        <v>2145.4500000000003</v>
      </c>
      <c r="AA23" s="86">
        <f t="shared" si="49"/>
        <v>2668.3963352510355</v>
      </c>
      <c r="AB23" s="87">
        <f t="shared" si="49"/>
        <v>2079.7774327498596</v>
      </c>
      <c r="AC23" s="85">
        <f t="shared" si="49"/>
        <v>11540.570146756896</v>
      </c>
      <c r="AD23" s="89">
        <f t="shared" si="49"/>
        <v>14267.391562536684</v>
      </c>
      <c r="AE23" s="86">
        <f t="shared" si="49"/>
        <v>22830.234953775922</v>
      </c>
      <c r="AF23" s="86">
        <f t="shared" si="49"/>
        <v>683.22853896999993</v>
      </c>
      <c r="AG23" s="86">
        <f t="shared" si="49"/>
        <v>464.18588571000004</v>
      </c>
      <c r="AH23" s="87">
        <f t="shared" si="49"/>
        <v>176.65974876999996</v>
      </c>
      <c r="AI23" s="85">
        <f t="shared" si="49"/>
        <v>38421.700689762598</v>
      </c>
      <c r="AJ23" s="85">
        <f t="shared" si="49"/>
        <v>49962.270836519507</v>
      </c>
      <c r="AK23" s="83">
        <f t="shared" si="49"/>
        <v>2807.79</v>
      </c>
      <c r="AL23" s="86">
        <f t="shared" si="49"/>
        <v>1366.24</v>
      </c>
      <c r="AM23" s="84">
        <f t="shared" si="49"/>
        <v>35</v>
      </c>
      <c r="AN23" s="85">
        <f t="shared" si="49"/>
        <v>4209.0300000000007</v>
      </c>
      <c r="AO23" s="83">
        <f t="shared" si="49"/>
        <v>2999.1064876600003</v>
      </c>
      <c r="AP23" s="86">
        <f t="shared" si="49"/>
        <v>28182.263343287857</v>
      </c>
      <c r="AQ23" s="117">
        <f t="shared" si="49"/>
        <v>278.49737533999996</v>
      </c>
      <c r="AR23" s="116">
        <f t="shared" si="49"/>
        <v>17.768453480000002</v>
      </c>
      <c r="AS23" s="85">
        <f t="shared" si="49"/>
        <v>31477.63565976785</v>
      </c>
      <c r="AT23" s="88">
        <f t="shared" si="49"/>
        <v>35686.665659767852</v>
      </c>
      <c r="AU23" s="83">
        <f t="shared" ref="AU23:BD23" si="50">SUM(AU4:AU22)</f>
        <v>0</v>
      </c>
      <c r="AV23" s="86">
        <f t="shared" si="50"/>
        <v>1018.1</v>
      </c>
      <c r="AW23" s="84">
        <f t="shared" si="50"/>
        <v>100</v>
      </c>
      <c r="AX23" s="85">
        <f t="shared" si="50"/>
        <v>1118.0999999999999</v>
      </c>
      <c r="AY23" s="83">
        <f>SUM(AY4:AY22)</f>
        <v>3634.1465705999999</v>
      </c>
      <c r="AZ23" s="86">
        <f>SUM(AZ4:AZ22)</f>
        <v>23959.958705483001</v>
      </c>
      <c r="BA23" s="86">
        <f t="shared" si="50"/>
        <v>323.94451719</v>
      </c>
      <c r="BB23" s="84">
        <f t="shared" si="50"/>
        <v>114.53383377999999</v>
      </c>
      <c r="BC23" s="85">
        <f t="shared" si="50"/>
        <v>28032.583627052998</v>
      </c>
      <c r="BD23" s="88">
        <f t="shared" si="50"/>
        <v>29150.683627052997</v>
      </c>
      <c r="BE23" s="83">
        <f t="shared" ref="BE23:BH23" si="51">SUM(BE4:BE22)</f>
        <v>0</v>
      </c>
      <c r="BF23" s="86">
        <f t="shared" si="51"/>
        <v>776.9</v>
      </c>
      <c r="BG23" s="84">
        <f t="shared" si="51"/>
        <v>0</v>
      </c>
      <c r="BH23" s="85">
        <f t="shared" si="51"/>
        <v>776.9</v>
      </c>
      <c r="BI23" s="83">
        <f>SUM(BI4:BI22)</f>
        <v>9097.2167121700004</v>
      </c>
      <c r="BJ23" s="86">
        <f>SUM(BJ4:BJ22)</f>
        <v>20568.991534116136</v>
      </c>
      <c r="BK23" s="86">
        <f t="shared" ref="BK23:BN23" si="52">SUM(BK4:BK22)</f>
        <v>320.93701326000007</v>
      </c>
      <c r="BL23" s="84">
        <f t="shared" si="52"/>
        <v>59.797323009999992</v>
      </c>
      <c r="BM23" s="85">
        <f t="shared" si="52"/>
        <v>30046.942582556134</v>
      </c>
      <c r="BN23" s="88">
        <f t="shared" si="52"/>
        <v>30823.842582556135</v>
      </c>
      <c r="BO23" s="83">
        <f>SUM(BO4:BO22)</f>
        <v>14181.820834609998</v>
      </c>
      <c r="BP23" s="86">
        <f>SUM(BP4:BP22)</f>
        <v>11806.829146849999</v>
      </c>
      <c r="BQ23" s="86">
        <f t="shared" ref="BQ23:BT23" si="53">SUM(BQ4:BQ22)</f>
        <v>220.57672388</v>
      </c>
      <c r="BR23" s="84">
        <f t="shared" si="53"/>
        <v>16.447687790000003</v>
      </c>
      <c r="BS23" s="85">
        <f t="shared" si="53"/>
        <v>26225.674393130004</v>
      </c>
      <c r="BT23" s="88">
        <f t="shared" si="53"/>
        <v>26225.674393130004</v>
      </c>
      <c r="BU23" s="83">
        <f t="shared" ref="BU23:CB23" si="54">SUM(BU4:BU22)</f>
        <v>22475.872230429995</v>
      </c>
      <c r="BV23" s="86">
        <f t="shared" si="54"/>
        <v>16190.904860340001</v>
      </c>
      <c r="BW23" s="86">
        <f t="shared" si="54"/>
        <v>225.93933348000002</v>
      </c>
      <c r="BX23" s="86">
        <f t="shared" si="54"/>
        <v>43.996926810000005</v>
      </c>
      <c r="BY23" s="86">
        <f t="shared" si="54"/>
        <v>38936.713351060003</v>
      </c>
      <c r="BZ23" s="145">
        <f>SUM(BZ4:BZ22)</f>
        <v>38936.713351060003</v>
      </c>
      <c r="CA23" s="83">
        <f t="shared" si="54"/>
        <v>3476.1811751</v>
      </c>
      <c r="CB23" s="83">
        <f t="shared" si="54"/>
        <v>30662.089138230003</v>
      </c>
      <c r="CC23" s="83">
        <f t="shared" ref="CC23:CI23" si="55">SUM(CC4:CC22)</f>
        <v>825.42864499999996</v>
      </c>
      <c r="CD23" s="83">
        <f t="shared" si="55"/>
        <v>494.32282981999992</v>
      </c>
      <c r="CE23" s="83">
        <f t="shared" si="55"/>
        <v>31.104818819999998</v>
      </c>
      <c r="CF23" s="83">
        <f t="shared" si="55"/>
        <v>35489.12660697</v>
      </c>
      <c r="CG23" s="145">
        <f t="shared" si="55"/>
        <v>35489.12660697</v>
      </c>
      <c r="CH23" s="83">
        <f t="shared" si="55"/>
        <v>3011.4365652400002</v>
      </c>
      <c r="CI23" s="83">
        <f t="shared" si="55"/>
        <v>28297.265433510005</v>
      </c>
      <c r="CJ23" s="83">
        <f t="shared" ref="CJ23:CP23" si="56">SUM(CJ4:CJ22)</f>
        <v>435.67094657999996</v>
      </c>
      <c r="CK23" s="83">
        <f t="shared" si="56"/>
        <v>464.81905957999999</v>
      </c>
      <c r="CL23" s="83">
        <f t="shared" si="56"/>
        <v>56.324917079999992</v>
      </c>
      <c r="CM23" s="83">
        <f t="shared" si="56"/>
        <v>32265.516921990002</v>
      </c>
      <c r="CN23" s="85">
        <f t="shared" si="56"/>
        <v>32265.516921990002</v>
      </c>
      <c r="CO23" s="163">
        <f t="shared" si="56"/>
        <v>2659.9804468899997</v>
      </c>
      <c r="CP23" s="162">
        <f t="shared" si="56"/>
        <v>31314.119136909998</v>
      </c>
      <c r="CQ23" s="162">
        <f t="shared" ref="CQ23:CW23" si="57">SUM(CQ4:CQ22)</f>
        <v>9.2576719999999995</v>
      </c>
      <c r="CR23" s="162">
        <f t="shared" si="57"/>
        <v>385.74320414999988</v>
      </c>
      <c r="CS23" s="162">
        <f t="shared" si="57"/>
        <v>38.460841689999995</v>
      </c>
      <c r="CT23" s="162">
        <f t="shared" si="57"/>
        <v>34407.561301639995</v>
      </c>
      <c r="CU23" s="162">
        <f t="shared" si="57"/>
        <v>34407.561301639995</v>
      </c>
      <c r="CV23" s="163">
        <f t="shared" si="57"/>
        <v>2253.1433748700001</v>
      </c>
      <c r="CW23" s="162">
        <f t="shared" si="57"/>
        <v>29366.837056630004</v>
      </c>
      <c r="CX23" s="162">
        <f t="shared" ref="CX23:DA23" si="58">SUM(CX4:CX22)</f>
        <v>298.64527873000037</v>
      </c>
      <c r="CY23" s="162">
        <f t="shared" si="58"/>
        <v>28.43035368</v>
      </c>
      <c r="CZ23" s="162">
        <f t="shared" si="58"/>
        <v>31947.056063909997</v>
      </c>
      <c r="DA23" s="164">
        <f t="shared" si="58"/>
        <v>31947.056063909997</v>
      </c>
      <c r="DB23" s="163">
        <f>SUM(DB4:DB22)</f>
        <v>737.56</v>
      </c>
      <c r="DC23" s="163">
        <f>SUM(DC4:DC22)</f>
        <v>22903.34</v>
      </c>
      <c r="DD23" s="163">
        <f t="shared" ref="DD23:DE23" si="59">SUM(DD4:DD22)</f>
        <v>498.59479368000001</v>
      </c>
      <c r="DE23" s="163">
        <f t="shared" si="59"/>
        <v>49.013019459999995</v>
      </c>
      <c r="DF23" s="162">
        <f>SUM(DF4:DF22)</f>
        <v>24188.507813140001</v>
      </c>
      <c r="DG23" s="162">
        <f>SUM(DG4:DG22)</f>
        <v>24188.507813140001</v>
      </c>
      <c r="DH23" s="162">
        <f>AJ23+X23+Q23+I23+AT23+BD23+BN23+BT23+BZ23+CG23+CN23+CU23+DA23+DG23</f>
        <v>502964.50519218767</v>
      </c>
      <c r="DI23" s="118"/>
    </row>
    <row r="24" spans="1:113" ht="18.5" x14ac:dyDescent="0.45">
      <c r="A24" s="51"/>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26"/>
      <c r="BT24" s="119"/>
      <c r="BU24" s="146"/>
      <c r="BV24" s="146"/>
      <c r="BY24" s="127"/>
      <c r="BZ24" s="127"/>
      <c r="CA24" s="127"/>
      <c r="CB24" s="127"/>
      <c r="CC24" s="127"/>
      <c r="CD24" s="127"/>
      <c r="CE24" s="127"/>
      <c r="CF24" s="127"/>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c r="DC24" s="128"/>
      <c r="DD24" s="128"/>
      <c r="DE24" s="128"/>
      <c r="DF24" s="128"/>
      <c r="DG24" s="128"/>
      <c r="DH24" s="148"/>
    </row>
    <row r="25" spans="1:113" x14ac:dyDescent="0.35">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125"/>
      <c r="BN25" s="31"/>
      <c r="BO25" s="31"/>
      <c r="BP25" s="31"/>
      <c r="BQ25" s="31"/>
      <c r="BR25" s="31"/>
      <c r="BS25" s="31"/>
      <c r="BT25" s="31"/>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8"/>
      <c r="DD25" s="128"/>
      <c r="DE25" s="128"/>
      <c r="DF25" s="128"/>
      <c r="DG25" s="128"/>
      <c r="DH25" s="128"/>
    </row>
    <row r="26" spans="1:113" ht="18.75" customHeight="1" x14ac:dyDescent="0.35">
      <c r="A26" s="161" t="s">
        <v>243</v>
      </c>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8"/>
      <c r="BV26" s="128"/>
      <c r="BW26" s="128"/>
      <c r="BX26" s="128"/>
      <c r="BY26" s="128"/>
      <c r="BZ26" s="128"/>
      <c r="CA26" s="128"/>
      <c r="CB26" s="128"/>
      <c r="CC26" s="128"/>
      <c r="CD26" s="128"/>
      <c r="CE26" s="128"/>
      <c r="CF26" s="128"/>
      <c r="CG26" s="132"/>
      <c r="CH26" s="132"/>
      <c r="CI26" s="132"/>
      <c r="CJ26" s="132"/>
      <c r="CK26" s="132"/>
      <c r="CL26" s="132"/>
      <c r="CM26" s="132"/>
      <c r="CN26" s="132"/>
      <c r="CO26" s="132"/>
      <c r="CP26" s="132"/>
      <c r="CQ26" s="132"/>
      <c r="CR26" s="132"/>
      <c r="CS26" s="132"/>
      <c r="CT26" s="132"/>
      <c r="CU26" s="132"/>
      <c r="CV26" s="132"/>
      <c r="CW26" s="132"/>
      <c r="CX26" s="132"/>
      <c r="CY26" s="132"/>
      <c r="CZ26" s="132"/>
      <c r="DA26" s="132"/>
      <c r="DB26" s="132"/>
      <c r="DC26" s="132"/>
      <c r="DD26" s="132"/>
      <c r="DE26" s="132"/>
      <c r="DF26" s="132"/>
      <c r="DG26" s="132"/>
      <c r="DH26" s="128"/>
    </row>
    <row r="27" spans="1:113" ht="18.75" customHeight="1" x14ac:dyDescent="0.35">
      <c r="A27" s="161" t="s">
        <v>228</v>
      </c>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8"/>
      <c r="BV27" s="128"/>
      <c r="BW27" s="128"/>
      <c r="BX27" s="128"/>
      <c r="BY27" s="128"/>
      <c r="BZ27" s="128"/>
      <c r="CA27" s="128"/>
      <c r="CB27" s="128"/>
      <c r="CC27" s="128"/>
      <c r="CD27" s="128"/>
      <c r="CE27" s="128"/>
      <c r="CF27" s="128"/>
      <c r="CG27" s="132"/>
      <c r="CH27" s="132"/>
      <c r="CI27" s="132"/>
      <c r="CJ27" s="132"/>
      <c r="CK27" s="132"/>
      <c r="CL27" s="132"/>
      <c r="CM27" s="132"/>
      <c r="CN27" s="132"/>
      <c r="CO27" s="132"/>
      <c r="CP27" s="132"/>
      <c r="CQ27" s="132"/>
      <c r="CR27" s="132"/>
      <c r="CS27" s="132"/>
      <c r="CT27" s="132"/>
      <c r="CU27" s="132"/>
      <c r="CV27" s="132"/>
      <c r="CW27" s="132"/>
      <c r="CX27" s="132"/>
      <c r="CY27" s="132"/>
      <c r="CZ27" s="132"/>
      <c r="DA27" s="132"/>
      <c r="DB27" s="132"/>
      <c r="DC27" s="132"/>
      <c r="DD27" s="132"/>
      <c r="DE27" s="132"/>
      <c r="DF27" s="132"/>
      <c r="DG27" s="132"/>
      <c r="DH27" s="128"/>
    </row>
    <row r="28" spans="1:113" ht="18.75" customHeight="1" x14ac:dyDescent="0.35">
      <c r="A28" s="161"/>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34"/>
      <c r="BR28" s="34"/>
      <c r="BV28" s="95"/>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118"/>
      <c r="DG28" s="118"/>
    </row>
    <row r="29" spans="1:113" ht="18.75" customHeight="1" x14ac:dyDescent="0.45">
      <c r="A29" s="51" t="s">
        <v>135</v>
      </c>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34"/>
      <c r="BR29" s="34"/>
      <c r="BV29" s="95"/>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c r="DG29" s="118"/>
    </row>
    <row r="30" spans="1:113" x14ac:dyDescent="0.35">
      <c r="F30" s="34"/>
      <c r="BV30" s="95"/>
      <c r="CG30" s="118"/>
      <c r="CH30" s="118"/>
      <c r="CI30" s="118"/>
      <c r="CJ30" s="118"/>
      <c r="CK30" s="118"/>
      <c r="CL30" s="118"/>
      <c r="CM30" s="118"/>
      <c r="CN30" s="118"/>
      <c r="CO30" s="118"/>
      <c r="CP30" s="118"/>
      <c r="CQ30" s="118"/>
      <c r="CR30" s="118"/>
      <c r="CS30" s="118"/>
      <c r="CT30" s="118"/>
      <c r="CU30" s="118"/>
      <c r="CV30" s="118"/>
      <c r="CW30" s="118"/>
      <c r="CX30" s="118"/>
      <c r="CY30" s="118"/>
      <c r="CZ30" s="118"/>
      <c r="DA30" s="118"/>
      <c r="DB30" s="118"/>
      <c r="DC30" s="118"/>
      <c r="DD30" s="118"/>
      <c r="DE30" s="118"/>
      <c r="DF30" s="118"/>
      <c r="DG30" s="118"/>
    </row>
    <row r="31" spans="1:113" ht="18.5" x14ac:dyDescent="0.45">
      <c r="A31" s="51"/>
      <c r="F31" s="34"/>
      <c r="AS31" s="118"/>
      <c r="AT31" s="118"/>
      <c r="BV31" s="95"/>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row>
    <row r="32" spans="1:113" x14ac:dyDescent="0.35">
      <c r="AS32" s="118"/>
      <c r="AT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c r="DG32" s="118"/>
    </row>
    <row r="33" spans="1:112" x14ac:dyDescent="0.35">
      <c r="AS33" s="118"/>
      <c r="AT33" s="118"/>
      <c r="CG33" s="128"/>
      <c r="CH33" s="128"/>
      <c r="CI33" s="128"/>
      <c r="CJ33" s="128"/>
      <c r="CK33" s="128"/>
      <c r="CL33" s="128"/>
      <c r="CM33" s="128"/>
      <c r="CN33" s="128"/>
      <c r="CO33" s="128"/>
      <c r="CP33" s="128"/>
      <c r="CQ33" s="128"/>
      <c r="CR33" s="128"/>
      <c r="CS33" s="128"/>
      <c r="CT33" s="128"/>
      <c r="CU33" s="128"/>
      <c r="CV33" s="128"/>
      <c r="CW33" s="128"/>
      <c r="CX33" s="128"/>
      <c r="CY33" s="128"/>
      <c r="CZ33" s="128"/>
      <c r="DA33" s="128"/>
      <c r="DB33" s="128"/>
      <c r="DC33" s="128"/>
      <c r="DD33" s="128"/>
      <c r="DE33" s="128"/>
      <c r="DF33" s="128"/>
      <c r="DG33" s="128"/>
      <c r="DH33" s="128"/>
    </row>
    <row r="34" spans="1:112" x14ac:dyDescent="0.35">
      <c r="AS34" s="118"/>
      <c r="AT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row>
    <row r="35" spans="1:112" x14ac:dyDescent="0.35">
      <c r="A35" s="77"/>
      <c r="AS35" s="118"/>
      <c r="AT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row>
    <row r="36" spans="1:112" x14ac:dyDescent="0.35">
      <c r="A36" s="78"/>
      <c r="AS36" s="118"/>
      <c r="AT36" s="118"/>
      <c r="CG36" s="118"/>
      <c r="CH36" s="118"/>
      <c r="CI36" s="118"/>
      <c r="CJ36" s="118"/>
      <c r="CK36" s="118"/>
      <c r="CL36" s="118"/>
      <c r="CM36" s="118"/>
      <c r="CN36" s="118"/>
      <c r="CO36" s="118"/>
      <c r="CP36" s="118"/>
      <c r="CQ36" s="118"/>
      <c r="CR36" s="118"/>
      <c r="CS36" s="118"/>
      <c r="CT36" s="118"/>
      <c r="CU36" s="118"/>
      <c r="CV36" s="118"/>
      <c r="CW36" s="118"/>
      <c r="CX36" s="118"/>
      <c r="CY36" s="118"/>
      <c r="CZ36" s="118"/>
      <c r="DA36" s="118"/>
      <c r="DB36" s="118"/>
      <c r="DC36" s="118"/>
      <c r="DD36" s="118"/>
      <c r="DE36" s="118"/>
      <c r="DF36" s="118"/>
      <c r="DG36" s="118"/>
    </row>
    <row r="37" spans="1:112" x14ac:dyDescent="0.35">
      <c r="A37" s="78"/>
      <c r="AS37" s="118"/>
      <c r="AT37" s="118"/>
      <c r="CG37" s="118"/>
      <c r="CH37" s="118"/>
      <c r="CI37" s="118"/>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c r="DG37" s="118"/>
    </row>
    <row r="38" spans="1:112" x14ac:dyDescent="0.35">
      <c r="A38" s="78"/>
      <c r="AS38" s="118"/>
      <c r="AT38" s="118"/>
    </row>
    <row r="39" spans="1:112" x14ac:dyDescent="0.35">
      <c r="A39" s="78"/>
      <c r="AS39" s="118"/>
      <c r="AT39" s="118"/>
    </row>
    <row r="40" spans="1:112" x14ac:dyDescent="0.35">
      <c r="A40" s="78"/>
      <c r="AS40" s="118"/>
      <c r="AT40" s="118"/>
    </row>
    <row r="41" spans="1:112" x14ac:dyDescent="0.35">
      <c r="A41" s="78"/>
      <c r="AS41" s="118"/>
      <c r="AT41" s="118"/>
    </row>
    <row r="42" spans="1:112" x14ac:dyDescent="0.35">
      <c r="A42" s="78"/>
      <c r="AS42" s="118"/>
      <c r="AT42" s="118"/>
    </row>
    <row r="43" spans="1:112" x14ac:dyDescent="0.35">
      <c r="A43" s="77"/>
      <c r="AS43" s="118"/>
      <c r="AT43" s="118"/>
    </row>
    <row r="44" spans="1:112" x14ac:dyDescent="0.35">
      <c r="A44" s="78"/>
      <c r="AS44" s="118"/>
      <c r="AT44" s="118"/>
    </row>
    <row r="45" spans="1:112" x14ac:dyDescent="0.35">
      <c r="A45" s="78"/>
      <c r="AS45" s="118"/>
      <c r="AT45" s="118"/>
    </row>
    <row r="46" spans="1:112" x14ac:dyDescent="0.35">
      <c r="A46" s="78"/>
      <c r="AS46" s="118"/>
      <c r="AT46" s="118"/>
    </row>
    <row r="47" spans="1:112" x14ac:dyDescent="0.35">
      <c r="A47" s="78"/>
      <c r="AS47" s="118"/>
      <c r="AT47" s="118"/>
    </row>
    <row r="48" spans="1:112" x14ac:dyDescent="0.35">
      <c r="A48" s="78"/>
      <c r="AS48" s="118"/>
      <c r="AT48" s="118"/>
    </row>
    <row r="49" spans="1:46" x14ac:dyDescent="0.35">
      <c r="A49" s="78"/>
      <c r="AS49" s="118"/>
      <c r="AT49" s="118"/>
    </row>
    <row r="50" spans="1:46" x14ac:dyDescent="0.35">
      <c r="A50" s="79"/>
    </row>
    <row r="51" spans="1:46" x14ac:dyDescent="0.35">
      <c r="A51" s="78"/>
    </row>
    <row r="52" spans="1:46" x14ac:dyDescent="0.35">
      <c r="A52" s="78"/>
    </row>
    <row r="53" spans="1:46" x14ac:dyDescent="0.35">
      <c r="A53" s="78"/>
    </row>
    <row r="54" spans="1:46" x14ac:dyDescent="0.35">
      <c r="A54" s="78"/>
    </row>
    <row r="55" spans="1:46" x14ac:dyDescent="0.35">
      <c r="A55" s="78"/>
    </row>
    <row r="56" spans="1:46" x14ac:dyDescent="0.35">
      <c r="A56" s="79"/>
    </row>
    <row r="57" spans="1:46" x14ac:dyDescent="0.35">
      <c r="A57" s="78"/>
    </row>
    <row r="58" spans="1:46" x14ac:dyDescent="0.35">
      <c r="A58" s="78"/>
    </row>
    <row r="59" spans="1:46" x14ac:dyDescent="0.35">
      <c r="A59" s="78"/>
    </row>
    <row r="60" spans="1:46" x14ac:dyDescent="0.35">
      <c r="A60" s="78"/>
    </row>
    <row r="61" spans="1:46" x14ac:dyDescent="0.35">
      <c r="A61" s="78"/>
    </row>
    <row r="62" spans="1:46" x14ac:dyDescent="0.35">
      <c r="A62" s="78"/>
    </row>
    <row r="63" spans="1:46" x14ac:dyDescent="0.35">
      <c r="A63" s="78"/>
    </row>
    <row r="64" spans="1:46" x14ac:dyDescent="0.35">
      <c r="A64" s="78"/>
    </row>
    <row r="65" spans="1:1" x14ac:dyDescent="0.35">
      <c r="A65" s="78"/>
    </row>
    <row r="66" spans="1:1" x14ac:dyDescent="0.35">
      <c r="A66" s="78"/>
    </row>
    <row r="67" spans="1:1" x14ac:dyDescent="0.35">
      <c r="A67" s="78"/>
    </row>
    <row r="68" spans="1:1" x14ac:dyDescent="0.35">
      <c r="A68" s="79"/>
    </row>
    <row r="69" spans="1:1" x14ac:dyDescent="0.35">
      <c r="A69" s="78"/>
    </row>
    <row r="70" spans="1:1" x14ac:dyDescent="0.35">
      <c r="A70" s="78"/>
    </row>
    <row r="71" spans="1:1" x14ac:dyDescent="0.35">
      <c r="A71" s="78"/>
    </row>
    <row r="72" spans="1:1" x14ac:dyDescent="0.35">
      <c r="A72" s="78"/>
    </row>
    <row r="73" spans="1:1" x14ac:dyDescent="0.35">
      <c r="A73" s="78"/>
    </row>
    <row r="74" spans="1:1" x14ac:dyDescent="0.35">
      <c r="A74" s="78"/>
    </row>
    <row r="75" spans="1:1" x14ac:dyDescent="0.35">
      <c r="A75" s="78"/>
    </row>
    <row r="76" spans="1:1" x14ac:dyDescent="0.35">
      <c r="A76" s="80"/>
    </row>
  </sheetData>
  <mergeCells count="71">
    <mergeCell ref="CO1:CT1"/>
    <mergeCell ref="CU1:CU3"/>
    <mergeCell ref="CO2:CS2"/>
    <mergeCell ref="CT2:CT3"/>
    <mergeCell ref="DH1:DH3"/>
    <mergeCell ref="DA1:DA3"/>
    <mergeCell ref="CZ2:CZ3"/>
    <mergeCell ref="CV1:CZ1"/>
    <mergeCell ref="CV2:CY2"/>
    <mergeCell ref="DB1:DF1"/>
    <mergeCell ref="DB2:DE2"/>
    <mergeCell ref="DF2:DF3"/>
    <mergeCell ref="DG1:DG3"/>
    <mergeCell ref="BU1:BY1"/>
    <mergeCell ref="BZ1:BZ3"/>
    <mergeCell ref="BU2:BX2"/>
    <mergeCell ref="BY2:BY3"/>
    <mergeCell ref="CF2:CF3"/>
    <mergeCell ref="BM2:BM3"/>
    <mergeCell ref="F2:G2"/>
    <mergeCell ref="B2:D2"/>
    <mergeCell ref="B1:H1"/>
    <mergeCell ref="I1:I3"/>
    <mergeCell ref="J1:P1"/>
    <mergeCell ref="E2:E3"/>
    <mergeCell ref="H2:H3"/>
    <mergeCell ref="J2:L2"/>
    <mergeCell ref="Q1:Q3"/>
    <mergeCell ref="R1:W1"/>
    <mergeCell ref="M2:M3"/>
    <mergeCell ref="N2:O2"/>
    <mergeCell ref="P2:P3"/>
    <mergeCell ref="R2:S2"/>
    <mergeCell ref="T2:T3"/>
    <mergeCell ref="U2:V2"/>
    <mergeCell ref="W2:W3"/>
    <mergeCell ref="AJ1:AJ3"/>
    <mergeCell ref="AK1:AS1"/>
    <mergeCell ref="AT1:AT3"/>
    <mergeCell ref="Y2:AB2"/>
    <mergeCell ref="AC2:AC3"/>
    <mergeCell ref="X1:X3"/>
    <mergeCell ref="AI2:AI3"/>
    <mergeCell ref="AD2:AH2"/>
    <mergeCell ref="Y1:AI1"/>
    <mergeCell ref="AK2:AM2"/>
    <mergeCell ref="AN2:AN3"/>
    <mergeCell ref="AS2:AS3"/>
    <mergeCell ref="AO2:AR2"/>
    <mergeCell ref="AU1:BC1"/>
    <mergeCell ref="BD1:BD3"/>
    <mergeCell ref="AU2:AW2"/>
    <mergeCell ref="AX2:AX3"/>
    <mergeCell ref="AY2:BB2"/>
    <mergeCell ref="BC2:BC3"/>
    <mergeCell ref="CN1:CN3"/>
    <mergeCell ref="BE1:BM1"/>
    <mergeCell ref="BN1:BN3"/>
    <mergeCell ref="BE2:BG2"/>
    <mergeCell ref="BH2:BH3"/>
    <mergeCell ref="BI2:BL2"/>
    <mergeCell ref="CG1:CG3"/>
    <mergeCell ref="CH1:CM1"/>
    <mergeCell ref="CH2:CL2"/>
    <mergeCell ref="CM2:CM3"/>
    <mergeCell ref="CA1:CF1"/>
    <mergeCell ref="CA2:CE2"/>
    <mergeCell ref="BT1:BT3"/>
    <mergeCell ref="BO2:BR2"/>
    <mergeCell ref="BS2:BS3"/>
    <mergeCell ref="BO1:BS1"/>
  </mergeCells>
  <pageMargins left="0.7" right="0.7" top="0.75" bottom="0.75" header="0.3" footer="0.3"/>
  <pageSetup paperSize="8" scale="12" fitToHeight="0" orientation="landscape" r:id="rId1"/>
  <ignoredErrors>
    <ignoredError sqref="AJ23 E23 BT2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27"/>
  <sheetViews>
    <sheetView showGridLines="0" zoomScale="70" zoomScaleNormal="70" workbookViewId="0">
      <pane xSplit="1" ySplit="3" topLeftCell="B4" activePane="bottomRight" state="frozen"/>
      <selection pane="topRight" activeCell="B1" sqref="B1"/>
      <selection pane="bottomLeft" activeCell="A4" sqref="A4"/>
      <selection pane="bottomRight" activeCell="AD23" sqref="AD23"/>
    </sheetView>
  </sheetViews>
  <sheetFormatPr baseColWidth="10" defaultRowHeight="14.5" x14ac:dyDescent="0.35"/>
  <cols>
    <col min="1" max="1" width="28" customWidth="1"/>
    <col min="30" max="30" width="13.453125" bestFit="1" customWidth="1"/>
    <col min="32" max="32" width="17.453125" customWidth="1"/>
  </cols>
  <sheetData>
    <row r="1" spans="1:30" ht="26.5" thickBot="1" x14ac:dyDescent="0.4">
      <c r="A1" s="1"/>
      <c r="B1" s="171" t="s">
        <v>0</v>
      </c>
      <c r="C1" s="172"/>
      <c r="D1" s="172"/>
      <c r="E1" s="191"/>
      <c r="F1" s="202" t="s">
        <v>2</v>
      </c>
      <c r="G1" s="203"/>
      <c r="H1" s="203"/>
      <c r="I1" s="204"/>
      <c r="J1" s="171" t="s">
        <v>4</v>
      </c>
      <c r="K1" s="172"/>
      <c r="L1" s="191"/>
      <c r="M1" s="171" t="s">
        <v>6</v>
      </c>
      <c r="N1" s="172"/>
      <c r="O1" s="172"/>
      <c r="P1" s="172"/>
      <c r="Q1" s="191"/>
      <c r="R1" s="171" t="s">
        <v>8</v>
      </c>
      <c r="S1" s="172"/>
      <c r="T1" s="172"/>
      <c r="U1" s="172"/>
      <c r="V1" s="171" t="s">
        <v>146</v>
      </c>
      <c r="W1" s="172"/>
      <c r="X1" s="172"/>
      <c r="Y1" s="172"/>
      <c r="Z1" s="171" t="s">
        <v>151</v>
      </c>
      <c r="AA1" s="172"/>
      <c r="AB1" s="172"/>
      <c r="AC1" s="172"/>
      <c r="AD1" s="168" t="s">
        <v>61</v>
      </c>
    </row>
    <row r="2" spans="1:30" ht="19" thickBot="1" x14ac:dyDescent="0.4">
      <c r="A2" s="1"/>
      <c r="B2" s="175" t="s">
        <v>10</v>
      </c>
      <c r="C2" s="176"/>
      <c r="D2" s="180"/>
      <c r="E2" s="168" t="s">
        <v>53</v>
      </c>
      <c r="F2" s="175" t="s">
        <v>11</v>
      </c>
      <c r="G2" s="195"/>
      <c r="H2" s="177"/>
      <c r="I2" s="168" t="s">
        <v>62</v>
      </c>
      <c r="J2" s="175" t="s">
        <v>12</v>
      </c>
      <c r="K2" s="177"/>
      <c r="L2" s="168" t="s">
        <v>63</v>
      </c>
      <c r="M2" s="175" t="s">
        <v>13</v>
      </c>
      <c r="N2" s="195"/>
      <c r="O2" s="195"/>
      <c r="P2" s="177"/>
      <c r="Q2" s="168" t="s">
        <v>64</v>
      </c>
      <c r="R2" s="175" t="s">
        <v>14</v>
      </c>
      <c r="S2" s="176"/>
      <c r="T2" s="177"/>
      <c r="U2" s="173" t="s">
        <v>65</v>
      </c>
      <c r="V2" s="175" t="s">
        <v>14</v>
      </c>
      <c r="W2" s="176"/>
      <c r="X2" s="177"/>
      <c r="Y2" s="173" t="s">
        <v>148</v>
      </c>
      <c r="Z2" s="175" t="s">
        <v>14</v>
      </c>
      <c r="AA2" s="176"/>
      <c r="AB2" s="177"/>
      <c r="AC2" s="173" t="s">
        <v>153</v>
      </c>
      <c r="AD2" s="169"/>
    </row>
    <row r="3" spans="1:30" ht="185.5" thickBot="1" x14ac:dyDescent="0.4">
      <c r="A3" s="1"/>
      <c r="B3" s="37" t="s">
        <v>15</v>
      </c>
      <c r="C3" s="42" t="s">
        <v>16</v>
      </c>
      <c r="D3" s="45" t="s">
        <v>17</v>
      </c>
      <c r="E3" s="170"/>
      <c r="F3" s="37" t="s">
        <v>15</v>
      </c>
      <c r="G3" s="42" t="s">
        <v>16</v>
      </c>
      <c r="H3" s="38" t="s">
        <v>20</v>
      </c>
      <c r="I3" s="170"/>
      <c r="J3" s="37" t="s">
        <v>15</v>
      </c>
      <c r="K3" s="38" t="s">
        <v>16</v>
      </c>
      <c r="L3" s="170"/>
      <c r="M3" s="37" t="s">
        <v>15</v>
      </c>
      <c r="N3" s="42" t="s">
        <v>16</v>
      </c>
      <c r="O3" s="42" t="s">
        <v>25</v>
      </c>
      <c r="P3" s="38" t="s">
        <v>26</v>
      </c>
      <c r="Q3" s="170"/>
      <c r="R3" s="44" t="s">
        <v>15</v>
      </c>
      <c r="S3" s="48" t="s">
        <v>16</v>
      </c>
      <c r="T3" s="45" t="s">
        <v>30</v>
      </c>
      <c r="U3" s="201"/>
      <c r="V3" s="44" t="s">
        <v>15</v>
      </c>
      <c r="W3" s="48" t="s">
        <v>16</v>
      </c>
      <c r="X3" s="45" t="s">
        <v>30</v>
      </c>
      <c r="Y3" s="201"/>
      <c r="Z3" s="44" t="s">
        <v>15</v>
      </c>
      <c r="AA3" s="48" t="s">
        <v>16</v>
      </c>
      <c r="AB3" s="45" t="s">
        <v>30</v>
      </c>
      <c r="AC3" s="201"/>
      <c r="AD3" s="170"/>
    </row>
    <row r="4" spans="1:30" ht="18.5" x14ac:dyDescent="0.45">
      <c r="A4" s="2" t="s">
        <v>66</v>
      </c>
      <c r="B4" s="3">
        <f>'Resumen Total liquidez'!B4</f>
        <v>689.42934122600002</v>
      </c>
      <c r="C4" s="4">
        <f>'Resumen Total liquidez'!C4</f>
        <v>808.08</v>
      </c>
      <c r="D4" s="5">
        <f>'Resumen Total liquidez'!D4</f>
        <v>597</v>
      </c>
      <c r="E4" s="49">
        <f>B4+C4+D4</f>
        <v>2094.5093412260003</v>
      </c>
      <c r="F4" s="35">
        <v>773.00603793599998</v>
      </c>
      <c r="G4" s="4">
        <v>368</v>
      </c>
      <c r="H4" s="5">
        <v>170.2</v>
      </c>
      <c r="I4" s="49">
        <f>F4+G4+H4</f>
        <v>1311.206037936</v>
      </c>
      <c r="J4" s="35">
        <v>747.28649824599995</v>
      </c>
      <c r="K4" s="5">
        <v>109.93</v>
      </c>
      <c r="L4" s="49">
        <f t="shared" ref="L4:L20" si="0">J4+K4</f>
        <v>857.2164982459999</v>
      </c>
      <c r="M4" s="35">
        <v>1132.2101715219999</v>
      </c>
      <c r="N4" s="4">
        <v>150.71</v>
      </c>
      <c r="O4" s="4">
        <v>670.64007328883804</v>
      </c>
      <c r="P4" s="5">
        <v>349.10662830499996</v>
      </c>
      <c r="Q4" s="49">
        <f>M4+N4+O4+P4</f>
        <v>2302.6668731158379</v>
      </c>
      <c r="R4" s="35">
        <v>704.23</v>
      </c>
      <c r="S4" s="4">
        <v>0</v>
      </c>
      <c r="T4" s="5">
        <v>0</v>
      </c>
      <c r="U4" s="49">
        <f>R4+S4+T4</f>
        <v>704.23</v>
      </c>
      <c r="V4" s="4">
        <v>0</v>
      </c>
      <c r="W4" s="4">
        <f>'Resumen Total liquidez'!AV4</f>
        <v>0</v>
      </c>
      <c r="X4" s="5">
        <v>0</v>
      </c>
      <c r="Y4" s="49">
        <f>V4+W4+X4</f>
        <v>0</v>
      </c>
      <c r="Z4" s="4">
        <f>'Resumen Total liquidez'!BE4</f>
        <v>0</v>
      </c>
      <c r="AA4" s="4">
        <f>'Resumen Total liquidez'!BF4</f>
        <v>0</v>
      </c>
      <c r="AB4" s="5">
        <f>'Resumen Total liquidez'!BG4</f>
        <v>0</v>
      </c>
      <c r="AC4" s="49">
        <f>Z4+AA4+AB4</f>
        <v>0</v>
      </c>
      <c r="AD4" s="57">
        <f>E4+I4+L4+Q4+U4+Y4+AC4</f>
        <v>7269.8287505238386</v>
      </c>
    </row>
    <row r="5" spans="1:30" ht="18.5" x14ac:dyDescent="0.45">
      <c r="A5" s="12" t="s">
        <v>67</v>
      </c>
      <c r="B5" s="13">
        <f>'Resumen Total liquidez'!B5</f>
        <v>99.947360821999993</v>
      </c>
      <c r="C5" s="14">
        <f>'Resumen Total liquidez'!C5</f>
        <v>129.56</v>
      </c>
      <c r="D5" s="15">
        <f>'Resumen Total liquidez'!D5</f>
        <v>0</v>
      </c>
      <c r="E5" s="7">
        <f t="shared" ref="E5:E22" si="1">B5+C5+D5</f>
        <v>229.50736082200001</v>
      </c>
      <c r="F5" s="17">
        <v>108.855295122</v>
      </c>
      <c r="G5" s="14">
        <v>0</v>
      </c>
      <c r="H5" s="15">
        <v>0</v>
      </c>
      <c r="I5" s="7">
        <f t="shared" ref="I5:I23" si="2">F5+G5+H5</f>
        <v>108.855295122</v>
      </c>
      <c r="J5" s="17">
        <v>104.77173739199999</v>
      </c>
      <c r="K5" s="15">
        <v>62</v>
      </c>
      <c r="L5" s="7">
        <f t="shared" si="0"/>
        <v>166.77173739199998</v>
      </c>
      <c r="M5" s="17">
        <v>161.22338572199999</v>
      </c>
      <c r="N5" s="14">
        <v>0</v>
      </c>
      <c r="O5" s="14">
        <v>6.5090810051350001</v>
      </c>
      <c r="P5" s="15">
        <v>0</v>
      </c>
      <c r="Q5" s="7">
        <f t="shared" ref="Q5:Q23" si="3">M5+N5+O5+P5</f>
        <v>167.73246672713498</v>
      </c>
      <c r="R5" s="17">
        <v>108.95</v>
      </c>
      <c r="S5" s="14">
        <v>0</v>
      </c>
      <c r="T5" s="15">
        <v>0</v>
      </c>
      <c r="U5" s="7">
        <f t="shared" ref="U5:U20" si="4">R5+S5+T5</f>
        <v>108.95</v>
      </c>
      <c r="V5" s="17">
        <v>0</v>
      </c>
      <c r="W5" s="14">
        <f>'Resumen Total liquidez'!AV5</f>
        <v>0</v>
      </c>
      <c r="X5" s="15">
        <f>'Resumen Total liquidez'!AW5</f>
        <v>0</v>
      </c>
      <c r="Y5" s="7">
        <f t="shared" ref="Y5:Y22" si="5">V5+W5+X5</f>
        <v>0</v>
      </c>
      <c r="Z5" s="17">
        <f>'Resumen Total liquidez'!BE5</f>
        <v>0</v>
      </c>
      <c r="AA5" s="14">
        <f>'Resumen Total liquidez'!BF5</f>
        <v>0</v>
      </c>
      <c r="AB5" s="15">
        <f>'Resumen Total liquidez'!BG5</f>
        <v>0</v>
      </c>
      <c r="AC5" s="7">
        <f t="shared" ref="AC5:AC22" si="6">Z5+AA5+AB5</f>
        <v>0</v>
      </c>
      <c r="AD5" s="58">
        <f t="shared" ref="AD5:AD22" si="7">E5+I5+L5+Q5+U5+Y5+AC5</f>
        <v>781.81686006313498</v>
      </c>
    </row>
    <row r="6" spans="1:30" ht="18.5" x14ac:dyDescent="0.45">
      <c r="A6" s="12" t="s">
        <v>33</v>
      </c>
      <c r="B6" s="13">
        <f>'Resumen Total liquidez'!B6</f>
        <v>147.46864160799998</v>
      </c>
      <c r="C6" s="14">
        <f>'Resumen Total liquidez'!C6</f>
        <v>376.4</v>
      </c>
      <c r="D6" s="15">
        <f>'Resumen Total liquidez'!D6</f>
        <v>469</v>
      </c>
      <c r="E6" s="7">
        <f t="shared" si="1"/>
        <v>992.86864160799996</v>
      </c>
      <c r="F6" s="17">
        <v>167.11421329799998</v>
      </c>
      <c r="G6" s="14">
        <v>0</v>
      </c>
      <c r="H6" s="15">
        <v>156.30000000000001</v>
      </c>
      <c r="I6" s="7">
        <f t="shared" si="2"/>
        <v>323.41421329799999</v>
      </c>
      <c r="J6" s="17">
        <v>160.15572023799999</v>
      </c>
      <c r="K6" s="15">
        <v>15.9</v>
      </c>
      <c r="L6" s="7">
        <f t="shared" si="0"/>
        <v>176.05572023799999</v>
      </c>
      <c r="M6" s="17">
        <v>239.22287213000001</v>
      </c>
      <c r="N6" s="14">
        <v>5.89</v>
      </c>
      <c r="O6" s="14">
        <v>408.51851295612198</v>
      </c>
      <c r="P6" s="15">
        <v>129.64303202032724</v>
      </c>
      <c r="Q6" s="7">
        <f t="shared" si="3"/>
        <v>783.27441710644928</v>
      </c>
      <c r="R6" s="17">
        <v>155.44</v>
      </c>
      <c r="S6" s="14">
        <v>0</v>
      </c>
      <c r="T6" s="15">
        <v>0</v>
      </c>
      <c r="U6" s="7">
        <f t="shared" si="4"/>
        <v>155.44</v>
      </c>
      <c r="V6" s="17">
        <v>0</v>
      </c>
      <c r="W6" s="14">
        <f>'Resumen Total liquidez'!AV6</f>
        <v>0</v>
      </c>
      <c r="X6" s="15">
        <f>'Resumen Total liquidez'!AW6</f>
        <v>0</v>
      </c>
      <c r="Y6" s="7">
        <f t="shared" si="5"/>
        <v>0</v>
      </c>
      <c r="Z6" s="17">
        <f>'Resumen Total liquidez'!BE6</f>
        <v>0</v>
      </c>
      <c r="AA6" s="14">
        <f>'Resumen Total liquidez'!BF6</f>
        <v>0</v>
      </c>
      <c r="AB6" s="15">
        <f>'Resumen Total liquidez'!BG6</f>
        <v>0</v>
      </c>
      <c r="AC6" s="7">
        <f t="shared" si="6"/>
        <v>0</v>
      </c>
      <c r="AD6" s="58">
        <f t="shared" si="7"/>
        <v>2431.0529922504493</v>
      </c>
    </row>
    <row r="7" spans="1:30" ht="18.5" x14ac:dyDescent="0.45">
      <c r="A7" s="12" t="s">
        <v>68</v>
      </c>
      <c r="B7" s="13">
        <f>'Resumen Total liquidez'!B7</f>
        <v>210.941199888</v>
      </c>
      <c r="C7" s="14">
        <f>'Resumen Total liquidez'!C7</f>
        <v>248</v>
      </c>
      <c r="D7" s="15">
        <f>'Resumen Total liquidez'!D7</f>
        <v>0</v>
      </c>
      <c r="E7" s="7">
        <f t="shared" si="1"/>
        <v>458.94119988800003</v>
      </c>
      <c r="F7" s="17">
        <v>237.714503138</v>
      </c>
      <c r="G7" s="14">
        <v>0</v>
      </c>
      <c r="H7" s="15">
        <v>0</v>
      </c>
      <c r="I7" s="7">
        <f t="shared" si="2"/>
        <v>237.714503138</v>
      </c>
      <c r="J7" s="17">
        <v>229.44108947799998</v>
      </c>
      <c r="K7" s="15">
        <v>0.5</v>
      </c>
      <c r="L7" s="7">
        <f t="shared" si="0"/>
        <v>229.94108947799998</v>
      </c>
      <c r="M7" s="17">
        <v>345.41565770599999</v>
      </c>
      <c r="N7" s="14">
        <v>0.59</v>
      </c>
      <c r="O7" s="14">
        <v>45.611864635574989</v>
      </c>
      <c r="P7" s="15">
        <v>0</v>
      </c>
      <c r="Q7" s="7">
        <f t="shared" si="3"/>
        <v>391.61752234157495</v>
      </c>
      <c r="R7" s="17">
        <v>211.3</v>
      </c>
      <c r="S7" s="14">
        <v>0</v>
      </c>
      <c r="T7" s="15">
        <v>0</v>
      </c>
      <c r="U7" s="7">
        <f t="shared" si="4"/>
        <v>211.3</v>
      </c>
      <c r="V7" s="17">
        <v>0</v>
      </c>
      <c r="W7" s="14">
        <f>'Resumen Total liquidez'!AV7</f>
        <v>0</v>
      </c>
      <c r="X7" s="15">
        <f>'Resumen Total liquidez'!AW7</f>
        <v>0</v>
      </c>
      <c r="Y7" s="7">
        <f t="shared" si="5"/>
        <v>0</v>
      </c>
      <c r="Z7" s="17">
        <f>'Resumen Total liquidez'!BE7</f>
        <v>0</v>
      </c>
      <c r="AA7" s="14">
        <f>'Resumen Total liquidez'!BF7</f>
        <v>0</v>
      </c>
      <c r="AB7" s="15">
        <f>'Resumen Total liquidez'!BG7</f>
        <v>0</v>
      </c>
      <c r="AC7" s="7">
        <f t="shared" si="6"/>
        <v>0</v>
      </c>
      <c r="AD7" s="58">
        <f t="shared" si="7"/>
        <v>1529.514314845575</v>
      </c>
    </row>
    <row r="8" spans="1:30" ht="18.5" x14ac:dyDescent="0.45">
      <c r="A8" s="12" t="s">
        <v>35</v>
      </c>
      <c r="B8" s="13">
        <f>'Resumen Total liquidez'!B8</f>
        <v>395.61563327199997</v>
      </c>
      <c r="C8" s="14">
        <f>'Resumen Total liquidez'!C8</f>
        <v>2144.7999999999997</v>
      </c>
      <c r="D8" s="15">
        <f>'Resumen Total liquidez'!D8</f>
        <v>1304</v>
      </c>
      <c r="E8" s="7">
        <f t="shared" si="1"/>
        <v>3844.4156332719995</v>
      </c>
      <c r="F8" s="17">
        <v>478.48571286200001</v>
      </c>
      <c r="G8" s="14">
        <v>966</v>
      </c>
      <c r="H8" s="15">
        <v>347.9</v>
      </c>
      <c r="I8" s="7">
        <f t="shared" si="2"/>
        <v>1792.3857128620002</v>
      </c>
      <c r="J8" s="17">
        <v>440.70155234200001</v>
      </c>
      <c r="K8" s="15">
        <v>550</v>
      </c>
      <c r="L8" s="7">
        <f t="shared" si="0"/>
        <v>990.70155234200001</v>
      </c>
      <c r="M8" s="17">
        <v>670.98456035599997</v>
      </c>
      <c r="N8" s="14">
        <v>861.02</v>
      </c>
      <c r="O8" s="14">
        <v>337.84634945523902</v>
      </c>
      <c r="P8" s="15">
        <v>833.10169522749993</v>
      </c>
      <c r="Q8" s="7">
        <f t="shared" si="3"/>
        <v>2702.952605038739</v>
      </c>
      <c r="R8" s="17">
        <v>370.83</v>
      </c>
      <c r="S8" s="14">
        <v>350</v>
      </c>
      <c r="T8" s="15">
        <v>0</v>
      </c>
      <c r="U8" s="7">
        <f t="shared" si="4"/>
        <v>720.82999999999993</v>
      </c>
      <c r="V8" s="17">
        <v>0</v>
      </c>
      <c r="W8" s="14">
        <f>'Resumen Total liquidez'!AV8</f>
        <v>200</v>
      </c>
      <c r="X8" s="15">
        <f>'Resumen Total liquidez'!AW8</f>
        <v>0</v>
      </c>
      <c r="Y8" s="7">
        <f t="shared" si="5"/>
        <v>200</v>
      </c>
      <c r="Z8" s="17">
        <f>'Resumen Total liquidez'!BE8</f>
        <v>0</v>
      </c>
      <c r="AA8" s="14">
        <f>'Resumen Total liquidez'!BF8</f>
        <v>0</v>
      </c>
      <c r="AB8" s="15">
        <f>'Resumen Total liquidez'!BG8</f>
        <v>0</v>
      </c>
      <c r="AC8" s="7">
        <f t="shared" si="6"/>
        <v>0</v>
      </c>
      <c r="AD8" s="58">
        <f t="shared" si="7"/>
        <v>10251.285503514739</v>
      </c>
    </row>
    <row r="9" spans="1:30" ht="18.5" x14ac:dyDescent="0.45">
      <c r="A9" s="12" t="s">
        <v>36</v>
      </c>
      <c r="B9" s="13">
        <f>'Resumen Total liquidez'!B9</f>
        <v>166.03820597999999</v>
      </c>
      <c r="C9" s="14">
        <f>'Resumen Total liquidez'!C9</f>
        <v>44.33</v>
      </c>
      <c r="D9" s="15">
        <f>'Resumen Total liquidez'!D9</f>
        <v>0</v>
      </c>
      <c r="E9" s="7">
        <f t="shared" si="1"/>
        <v>210.36820597999997</v>
      </c>
      <c r="F9" s="17">
        <v>184.86957401000001</v>
      </c>
      <c r="G9" s="14">
        <v>0</v>
      </c>
      <c r="H9" s="15">
        <v>0</v>
      </c>
      <c r="I9" s="7">
        <f t="shared" si="2"/>
        <v>184.86957401000001</v>
      </c>
      <c r="J9" s="17">
        <v>176.14321491999999</v>
      </c>
      <c r="K9" s="15">
        <v>3</v>
      </c>
      <c r="L9" s="7">
        <f t="shared" si="0"/>
        <v>179.14321491999999</v>
      </c>
      <c r="M9" s="17">
        <v>262.82019321199999</v>
      </c>
      <c r="N9" s="14">
        <v>0</v>
      </c>
      <c r="O9" s="14">
        <v>23.778493081825001</v>
      </c>
      <c r="P9" s="15">
        <v>113.35629335125</v>
      </c>
      <c r="Q9" s="7">
        <f t="shared" si="3"/>
        <v>399.95497964507501</v>
      </c>
      <c r="R9" s="17">
        <v>163.88</v>
      </c>
      <c r="S9" s="14">
        <v>0</v>
      </c>
      <c r="T9" s="15">
        <v>0</v>
      </c>
      <c r="U9" s="7">
        <f t="shared" si="4"/>
        <v>163.88</v>
      </c>
      <c r="V9" s="17">
        <v>0</v>
      </c>
      <c r="W9" s="14">
        <f>'Resumen Total liquidez'!AV9</f>
        <v>0</v>
      </c>
      <c r="X9" s="15">
        <f>'Resumen Total liquidez'!AW9</f>
        <v>0</v>
      </c>
      <c r="Y9" s="7">
        <f t="shared" si="5"/>
        <v>0</v>
      </c>
      <c r="Z9" s="17">
        <f>'Resumen Total liquidez'!BE9</f>
        <v>0</v>
      </c>
      <c r="AA9" s="14">
        <f>'Resumen Total liquidez'!BF9</f>
        <v>0</v>
      </c>
      <c r="AB9" s="15">
        <f>'Resumen Total liquidez'!BG9</f>
        <v>0</v>
      </c>
      <c r="AC9" s="7">
        <f t="shared" si="6"/>
        <v>0</v>
      </c>
      <c r="AD9" s="58">
        <f t="shared" si="7"/>
        <v>1138.215974555075</v>
      </c>
    </row>
    <row r="10" spans="1:30" ht="18.5" x14ac:dyDescent="0.45">
      <c r="A10" s="12" t="s">
        <v>37</v>
      </c>
      <c r="B10" s="13">
        <f>'Resumen Total liquidez'!B10</f>
        <v>115.65024349800001</v>
      </c>
      <c r="C10" s="14">
        <f>'Resumen Total liquidez'!C10</f>
        <v>82.1</v>
      </c>
      <c r="D10" s="15">
        <f>'Resumen Total liquidez'!D10</f>
        <v>0</v>
      </c>
      <c r="E10" s="7">
        <f t="shared" si="1"/>
        <v>197.750243498</v>
      </c>
      <c r="F10" s="17">
        <v>127.020317608</v>
      </c>
      <c r="G10" s="14">
        <v>0</v>
      </c>
      <c r="H10" s="15">
        <v>0</v>
      </c>
      <c r="I10" s="7">
        <f t="shared" si="2"/>
        <v>127.020317608</v>
      </c>
      <c r="J10" s="17">
        <v>121.863268588</v>
      </c>
      <c r="K10" s="15">
        <v>0.2</v>
      </c>
      <c r="L10" s="7">
        <f t="shared" si="0"/>
        <v>122.063268588</v>
      </c>
      <c r="M10" s="17">
        <v>184.41656029399999</v>
      </c>
      <c r="N10" s="14">
        <v>0.28999999999999998</v>
      </c>
      <c r="O10" s="14">
        <v>11.459257862237505</v>
      </c>
      <c r="P10" s="15">
        <v>0</v>
      </c>
      <c r="Q10" s="7">
        <f t="shared" si="3"/>
        <v>196.16581815623749</v>
      </c>
      <c r="R10" s="17">
        <v>113.09</v>
      </c>
      <c r="S10" s="14">
        <v>0</v>
      </c>
      <c r="T10" s="15">
        <v>0</v>
      </c>
      <c r="U10" s="7">
        <f t="shared" si="4"/>
        <v>113.09</v>
      </c>
      <c r="V10" s="17">
        <v>0</v>
      </c>
      <c r="W10" s="14">
        <f>'Resumen Total liquidez'!AV10</f>
        <v>0</v>
      </c>
      <c r="X10" s="15">
        <v>0</v>
      </c>
      <c r="Y10" s="7">
        <f t="shared" si="5"/>
        <v>0</v>
      </c>
      <c r="Z10" s="17">
        <f>'Resumen Total liquidez'!BE10</f>
        <v>0</v>
      </c>
      <c r="AA10" s="14">
        <f>'Resumen Total liquidez'!BF10</f>
        <v>0</v>
      </c>
      <c r="AB10" s="15">
        <f>'Resumen Total liquidez'!BG10</f>
        <v>0</v>
      </c>
      <c r="AC10" s="7">
        <f t="shared" si="6"/>
        <v>0</v>
      </c>
      <c r="AD10" s="58">
        <f t="shared" si="7"/>
        <v>756.0896478502375</v>
      </c>
    </row>
    <row r="11" spans="1:30" ht="18.5" x14ac:dyDescent="0.45">
      <c r="A11" s="12" t="s">
        <v>38</v>
      </c>
      <c r="B11" s="13">
        <f>'Resumen Total liquidez'!B11</f>
        <v>240.67656403399999</v>
      </c>
      <c r="C11" s="14">
        <f>'Resumen Total liquidez'!C11</f>
        <v>275.04000000000002</v>
      </c>
      <c r="D11" s="15">
        <f>'Resumen Total liquidez'!D11</f>
        <v>0</v>
      </c>
      <c r="E11" s="7">
        <f t="shared" si="1"/>
        <v>515.71656403400004</v>
      </c>
      <c r="F11" s="17">
        <v>266.82998271400004</v>
      </c>
      <c r="G11" s="14">
        <v>0</v>
      </c>
      <c r="H11" s="15">
        <v>0</v>
      </c>
      <c r="I11" s="7">
        <f t="shared" si="2"/>
        <v>266.82998271400004</v>
      </c>
      <c r="J11" s="17">
        <v>259.956513884</v>
      </c>
      <c r="K11" s="15">
        <v>0</v>
      </c>
      <c r="L11" s="7">
        <f t="shared" si="0"/>
        <v>259.956513884</v>
      </c>
      <c r="M11" s="17">
        <v>391.87481999800002</v>
      </c>
      <c r="N11" s="14">
        <v>0.6</v>
      </c>
      <c r="O11" s="14">
        <v>20.841687978709992</v>
      </c>
      <c r="P11" s="15">
        <v>0</v>
      </c>
      <c r="Q11" s="7">
        <f t="shared" si="3"/>
        <v>413.31650797671006</v>
      </c>
      <c r="R11" s="17">
        <v>235.31</v>
      </c>
      <c r="S11" s="14">
        <v>0</v>
      </c>
      <c r="T11" s="15">
        <v>0</v>
      </c>
      <c r="U11" s="7">
        <f t="shared" si="4"/>
        <v>235.31</v>
      </c>
      <c r="V11" s="17">
        <v>0</v>
      </c>
      <c r="W11" s="14">
        <f>'Resumen Total liquidez'!AV11</f>
        <v>0</v>
      </c>
      <c r="X11" s="15">
        <v>0</v>
      </c>
      <c r="Y11" s="7">
        <f t="shared" si="5"/>
        <v>0</v>
      </c>
      <c r="Z11" s="17">
        <f>'Resumen Total liquidez'!BE11</f>
        <v>0</v>
      </c>
      <c r="AA11" s="14">
        <f>'Resumen Total liquidez'!BF11</f>
        <v>0</v>
      </c>
      <c r="AB11" s="15">
        <f>'Resumen Total liquidez'!BG11</f>
        <v>0</v>
      </c>
      <c r="AC11" s="7">
        <f t="shared" si="6"/>
        <v>0</v>
      </c>
      <c r="AD11" s="58">
        <f t="shared" si="7"/>
        <v>1691.1295686087101</v>
      </c>
    </row>
    <row r="12" spans="1:30" ht="18.5" x14ac:dyDescent="0.45">
      <c r="A12" s="12" t="s">
        <v>39</v>
      </c>
      <c r="B12" s="13">
        <f>'Resumen Total liquidez'!B12</f>
        <v>271.10987968399996</v>
      </c>
      <c r="C12" s="14">
        <f>'Resumen Total liquidez'!C12</f>
        <v>2191.5</v>
      </c>
      <c r="D12" s="15">
        <f>'Resumen Total liquidez'!D12</f>
        <v>2781</v>
      </c>
      <c r="E12" s="7">
        <f t="shared" si="1"/>
        <v>5243.6098796839997</v>
      </c>
      <c r="F12" s="17">
        <v>321.84464677400001</v>
      </c>
      <c r="G12" s="14">
        <v>1020</v>
      </c>
      <c r="H12" s="15">
        <v>878.7</v>
      </c>
      <c r="I12" s="7">
        <f t="shared" si="2"/>
        <v>2220.5446467740003</v>
      </c>
      <c r="J12" s="17">
        <v>307.86906146399997</v>
      </c>
      <c r="K12" s="15">
        <v>1138.5999999999999</v>
      </c>
      <c r="L12" s="7">
        <f t="shared" si="0"/>
        <v>1446.4690614639999</v>
      </c>
      <c r="M12" s="17">
        <v>461.85308759599997</v>
      </c>
      <c r="N12" s="14">
        <v>749.47</v>
      </c>
      <c r="O12" s="14">
        <v>643.19085726087803</v>
      </c>
      <c r="P12" s="15">
        <v>478.69412115875002</v>
      </c>
      <c r="Q12" s="7">
        <f t="shared" si="3"/>
        <v>2333.208066015628</v>
      </c>
      <c r="R12" s="17">
        <v>250.21</v>
      </c>
      <c r="S12" s="14">
        <v>581.24</v>
      </c>
      <c r="T12" s="15">
        <v>0</v>
      </c>
      <c r="U12" s="7">
        <f t="shared" si="4"/>
        <v>831.45</v>
      </c>
      <c r="V12" s="17">
        <v>0</v>
      </c>
      <c r="W12" s="14">
        <f>'Resumen Total liquidez'!AV12</f>
        <v>494.1</v>
      </c>
      <c r="X12" s="15">
        <v>0</v>
      </c>
      <c r="Y12" s="7">
        <f t="shared" si="5"/>
        <v>494.1</v>
      </c>
      <c r="Z12" s="17">
        <f>'Resumen Total liquidez'!BE12</f>
        <v>0</v>
      </c>
      <c r="AA12" s="14">
        <f>'Resumen Total liquidez'!BF12</f>
        <v>415</v>
      </c>
      <c r="AB12" s="15">
        <f>'Resumen Total liquidez'!BG12</f>
        <v>0</v>
      </c>
      <c r="AC12" s="7">
        <f t="shared" si="6"/>
        <v>415</v>
      </c>
      <c r="AD12" s="58">
        <f t="shared" si="7"/>
        <v>12984.381653937629</v>
      </c>
    </row>
    <row r="13" spans="1:30" ht="18.5" x14ac:dyDescent="0.45">
      <c r="A13" s="12" t="s">
        <v>40</v>
      </c>
      <c r="B13" s="13">
        <f>'Resumen Total liquidez'!B13</f>
        <v>80.903293638000008</v>
      </c>
      <c r="C13" s="14">
        <f>'Resumen Total liquidez'!C13</f>
        <v>99.94</v>
      </c>
      <c r="D13" s="15">
        <f>'Resumen Total liquidez'!D13</f>
        <v>0</v>
      </c>
      <c r="E13" s="7">
        <f t="shared" si="1"/>
        <v>180.84329363800001</v>
      </c>
      <c r="F13" s="17">
        <v>82.932519428000006</v>
      </c>
      <c r="G13" s="14">
        <v>90</v>
      </c>
      <c r="H13" s="15">
        <v>0</v>
      </c>
      <c r="I13" s="7">
        <f t="shared" si="2"/>
        <v>172.93251942800001</v>
      </c>
      <c r="J13" s="17">
        <v>92.172816028</v>
      </c>
      <c r="K13" s="15">
        <v>80.5</v>
      </c>
      <c r="L13" s="7">
        <f t="shared" si="0"/>
        <v>172.672816028</v>
      </c>
      <c r="M13" s="17">
        <v>138.63750731799999</v>
      </c>
      <c r="N13" s="14">
        <v>0</v>
      </c>
      <c r="O13" s="14">
        <v>37.969648857959996</v>
      </c>
      <c r="P13" s="15">
        <v>32.689328898749999</v>
      </c>
      <c r="Q13" s="7">
        <f t="shared" si="3"/>
        <v>209.29648507470998</v>
      </c>
      <c r="R13" s="17">
        <v>87.76</v>
      </c>
      <c r="S13" s="14">
        <v>0</v>
      </c>
      <c r="T13" s="15">
        <v>0</v>
      </c>
      <c r="U13" s="7">
        <f t="shared" si="4"/>
        <v>87.76</v>
      </c>
      <c r="V13" s="17">
        <v>0</v>
      </c>
      <c r="W13" s="14">
        <f>'Resumen Total liquidez'!AV13</f>
        <v>0</v>
      </c>
      <c r="X13" s="15">
        <v>0</v>
      </c>
      <c r="Y13" s="7">
        <f t="shared" si="5"/>
        <v>0</v>
      </c>
      <c r="Z13" s="17">
        <f>'Resumen Total liquidez'!BE13</f>
        <v>0</v>
      </c>
      <c r="AA13" s="14">
        <f>'Resumen Total liquidez'!BF13</f>
        <v>0</v>
      </c>
      <c r="AB13" s="15">
        <f>'Resumen Total liquidez'!BG13</f>
        <v>0</v>
      </c>
      <c r="AC13" s="7">
        <f t="shared" si="6"/>
        <v>0</v>
      </c>
      <c r="AD13" s="58">
        <f t="shared" si="7"/>
        <v>823.50511416870995</v>
      </c>
    </row>
    <row r="14" spans="1:30" ht="18.5" x14ac:dyDescent="0.45">
      <c r="A14" s="12" t="s">
        <v>41</v>
      </c>
      <c r="B14" s="13">
        <f>'Resumen Total liquidez'!B14</f>
        <v>42.142486175999998</v>
      </c>
      <c r="C14" s="14">
        <f>'Resumen Total liquidez'!C14</f>
        <v>385.54</v>
      </c>
      <c r="D14" s="15">
        <f>'Resumen Total liquidez'!D14</f>
        <v>71</v>
      </c>
      <c r="E14" s="7">
        <f t="shared" si="1"/>
        <v>498.682486176</v>
      </c>
      <c r="F14" s="17">
        <v>48.898678555999993</v>
      </c>
      <c r="G14" s="14">
        <v>338.4</v>
      </c>
      <c r="H14" s="15">
        <v>19.2</v>
      </c>
      <c r="I14" s="7">
        <f t="shared" si="2"/>
        <v>406.49867855599996</v>
      </c>
      <c r="J14" s="17">
        <v>46.074795035999998</v>
      </c>
      <c r="K14" s="15">
        <v>322</v>
      </c>
      <c r="L14" s="7">
        <f t="shared" si="0"/>
        <v>368.07479503600001</v>
      </c>
      <c r="M14" s="17">
        <v>66.365657679999998</v>
      </c>
      <c r="N14" s="14">
        <v>258</v>
      </c>
      <c r="O14" s="14">
        <v>129.793697580398</v>
      </c>
      <c r="P14" s="15">
        <v>58.958559479532575</v>
      </c>
      <c r="Q14" s="7">
        <f t="shared" si="3"/>
        <v>513.1179147399306</v>
      </c>
      <c r="R14" s="17">
        <v>22.99</v>
      </c>
      <c r="S14" s="14">
        <v>300</v>
      </c>
      <c r="T14" s="15">
        <v>0</v>
      </c>
      <c r="U14" s="7">
        <f t="shared" si="4"/>
        <v>322.99</v>
      </c>
      <c r="V14" s="17">
        <v>0</v>
      </c>
      <c r="W14" s="14">
        <f>'Resumen Total liquidez'!AV14</f>
        <v>200</v>
      </c>
      <c r="X14" s="15">
        <v>0</v>
      </c>
      <c r="Y14" s="7">
        <f t="shared" si="5"/>
        <v>200</v>
      </c>
      <c r="Z14" s="17">
        <f>'Resumen Total liquidez'!BE14</f>
        <v>0</v>
      </c>
      <c r="AA14" s="14">
        <f>'Resumen Total liquidez'!BF14</f>
        <v>250</v>
      </c>
      <c r="AB14" s="15">
        <f>'Resumen Total liquidez'!BG14</f>
        <v>0</v>
      </c>
      <c r="AC14" s="7">
        <f t="shared" si="6"/>
        <v>250</v>
      </c>
      <c r="AD14" s="58">
        <f t="shared" si="7"/>
        <v>2559.3638745079306</v>
      </c>
    </row>
    <row r="15" spans="1:30" ht="18.5" x14ac:dyDescent="0.45">
      <c r="A15" s="12" t="s">
        <v>42</v>
      </c>
      <c r="B15" s="13">
        <f>'Resumen Total liquidez'!B15</f>
        <v>53.442833579999999</v>
      </c>
      <c r="C15" s="14">
        <f>'Resumen Total liquidez'!C15</f>
        <v>66.11</v>
      </c>
      <c r="D15" s="15">
        <f>'Resumen Total liquidez'!D15</f>
        <v>0</v>
      </c>
      <c r="E15" s="7">
        <f t="shared" si="1"/>
        <v>119.55283358</v>
      </c>
      <c r="F15" s="17">
        <v>55.968065500000002</v>
      </c>
      <c r="G15" s="14">
        <v>0</v>
      </c>
      <c r="H15" s="15">
        <v>0</v>
      </c>
      <c r="I15" s="7">
        <f t="shared" si="2"/>
        <v>55.968065500000002</v>
      </c>
      <c r="J15" s="17">
        <v>54.757304239999996</v>
      </c>
      <c r="K15" s="15">
        <v>0</v>
      </c>
      <c r="L15" s="7">
        <f t="shared" si="0"/>
        <v>54.757304239999996</v>
      </c>
      <c r="M15" s="17">
        <v>83.173551959999998</v>
      </c>
      <c r="N15" s="14">
        <v>0</v>
      </c>
      <c r="O15" s="14">
        <v>43.524387470843301</v>
      </c>
      <c r="P15" s="15">
        <v>17.14211285375</v>
      </c>
      <c r="Q15" s="7">
        <f t="shared" si="3"/>
        <v>143.8400522845933</v>
      </c>
      <c r="R15" s="17">
        <v>53.73</v>
      </c>
      <c r="S15" s="14">
        <v>0</v>
      </c>
      <c r="T15" s="15">
        <v>0</v>
      </c>
      <c r="U15" s="7">
        <f t="shared" si="4"/>
        <v>53.73</v>
      </c>
      <c r="V15" s="17">
        <v>0</v>
      </c>
      <c r="W15" s="14">
        <f>'Resumen Total liquidez'!AV15</f>
        <v>0</v>
      </c>
      <c r="X15" s="15">
        <v>0</v>
      </c>
      <c r="Y15" s="7">
        <f t="shared" si="5"/>
        <v>0</v>
      </c>
      <c r="Z15" s="17">
        <f>'Resumen Total liquidez'!BE15</f>
        <v>0</v>
      </c>
      <c r="AA15" s="14">
        <f>'Resumen Total liquidez'!BF15</f>
        <v>0</v>
      </c>
      <c r="AB15" s="15">
        <f>'Resumen Total liquidez'!BG15</f>
        <v>0</v>
      </c>
      <c r="AC15" s="7">
        <f t="shared" si="6"/>
        <v>0</v>
      </c>
      <c r="AD15" s="58">
        <f t="shared" si="7"/>
        <v>427.84825560459331</v>
      </c>
    </row>
    <row r="16" spans="1:30" ht="18.5" x14ac:dyDescent="0.45">
      <c r="A16" s="12" t="s">
        <v>43</v>
      </c>
      <c r="B16" s="13">
        <f>'Resumen Total liquidez'!B16</f>
        <v>179.26290240399999</v>
      </c>
      <c r="C16" s="14">
        <f>'Resumen Total liquidez'!C16</f>
        <v>840.06000000000006</v>
      </c>
      <c r="D16" s="15">
        <f>'Resumen Total liquidez'!D16</f>
        <v>0</v>
      </c>
      <c r="E16" s="7">
        <f t="shared" si="1"/>
        <v>1019.322902404</v>
      </c>
      <c r="F16" s="17">
        <v>232.86099341400003</v>
      </c>
      <c r="G16" s="14">
        <v>0</v>
      </c>
      <c r="H16" s="15">
        <v>0</v>
      </c>
      <c r="I16" s="7">
        <f t="shared" si="2"/>
        <v>232.86099341400003</v>
      </c>
      <c r="J16" s="17">
        <v>207.82226152399994</v>
      </c>
      <c r="K16" s="15">
        <v>7.4</v>
      </c>
      <c r="L16" s="7">
        <f t="shared" si="0"/>
        <v>215.22226152399995</v>
      </c>
      <c r="M16" s="17">
        <v>318.74537210400001</v>
      </c>
      <c r="N16" s="14">
        <v>30.54</v>
      </c>
      <c r="O16" s="14">
        <v>125.11501909372001</v>
      </c>
      <c r="P16" s="15">
        <v>0</v>
      </c>
      <c r="Q16" s="7">
        <f t="shared" si="3"/>
        <v>474.40039119772007</v>
      </c>
      <c r="R16" s="17">
        <v>212.22</v>
      </c>
      <c r="S16" s="14">
        <v>0</v>
      </c>
      <c r="T16" s="15">
        <v>0</v>
      </c>
      <c r="U16" s="7">
        <f t="shared" si="4"/>
        <v>212.22</v>
      </c>
      <c r="V16" s="17">
        <v>0</v>
      </c>
      <c r="W16" s="14">
        <f>'Resumen Total liquidez'!AV16</f>
        <v>0</v>
      </c>
      <c r="X16" s="15">
        <v>0</v>
      </c>
      <c r="Y16" s="7">
        <f t="shared" si="5"/>
        <v>0</v>
      </c>
      <c r="Z16" s="17">
        <f>'Resumen Total liquidez'!BE16</f>
        <v>0</v>
      </c>
      <c r="AA16" s="14">
        <f>'Resumen Total liquidez'!BF16</f>
        <v>0</v>
      </c>
      <c r="AB16" s="15">
        <f>'Resumen Total liquidez'!BG16</f>
        <v>0</v>
      </c>
      <c r="AC16" s="7">
        <f t="shared" si="6"/>
        <v>0</v>
      </c>
      <c r="AD16" s="58">
        <f t="shared" si="7"/>
        <v>2154.0265485397199</v>
      </c>
    </row>
    <row r="17" spans="1:32" ht="18.5" x14ac:dyDescent="0.45">
      <c r="A17" s="12" t="s">
        <v>44</v>
      </c>
      <c r="B17" s="13">
        <f>'Resumen Total liquidez'!B17</f>
        <v>83.558045895999996</v>
      </c>
      <c r="C17" s="14">
        <f>'Resumen Total liquidez'!C17</f>
        <v>99.53</v>
      </c>
      <c r="D17" s="15">
        <f>'Resumen Total liquidez'!D17</f>
        <v>175</v>
      </c>
      <c r="E17" s="7">
        <f t="shared" si="1"/>
        <v>358.08804589599998</v>
      </c>
      <c r="F17" s="17">
        <v>91.059245805999993</v>
      </c>
      <c r="G17" s="14">
        <v>128</v>
      </c>
      <c r="H17" s="15">
        <v>58.3</v>
      </c>
      <c r="I17" s="7">
        <f t="shared" si="2"/>
        <v>277.35924580599999</v>
      </c>
      <c r="J17" s="17">
        <v>97.879620075999995</v>
      </c>
      <c r="K17" s="15">
        <v>107.1</v>
      </c>
      <c r="L17" s="7">
        <f t="shared" si="0"/>
        <v>204.979620076</v>
      </c>
      <c r="M17" s="17">
        <v>146.47343173600001</v>
      </c>
      <c r="N17" s="14">
        <v>28.34</v>
      </c>
      <c r="O17" s="14">
        <v>162.93328788885901</v>
      </c>
      <c r="P17" s="15">
        <v>67.085661455000007</v>
      </c>
      <c r="Q17" s="7">
        <f t="shared" si="3"/>
        <v>404.83238107985903</v>
      </c>
      <c r="R17" s="17">
        <v>87.14</v>
      </c>
      <c r="S17" s="14">
        <v>110</v>
      </c>
      <c r="T17" s="15">
        <v>0</v>
      </c>
      <c r="U17" s="7">
        <f t="shared" si="4"/>
        <v>197.14</v>
      </c>
      <c r="V17" s="17">
        <v>0</v>
      </c>
      <c r="W17" s="14">
        <f>'Resumen Total liquidez'!AV17</f>
        <v>124</v>
      </c>
      <c r="X17" s="15">
        <f>'Resumen Total liquidez'!AW17</f>
        <v>100</v>
      </c>
      <c r="Y17" s="7">
        <f t="shared" si="5"/>
        <v>224</v>
      </c>
      <c r="Z17" s="17">
        <f>'Resumen Total liquidez'!BE17</f>
        <v>0</v>
      </c>
      <c r="AA17" s="14">
        <f>'Resumen Total liquidez'!BF17</f>
        <v>111.9</v>
      </c>
      <c r="AB17" s="15">
        <f>'Resumen Total liquidez'!BG17</f>
        <v>0</v>
      </c>
      <c r="AC17" s="7">
        <f t="shared" si="6"/>
        <v>111.9</v>
      </c>
      <c r="AD17" s="58">
        <f t="shared" si="7"/>
        <v>1778.2992928578592</v>
      </c>
    </row>
    <row r="18" spans="1:32" ht="18.5" x14ac:dyDescent="0.45">
      <c r="A18" s="12" t="s">
        <v>45</v>
      </c>
      <c r="B18" s="13">
        <f>'Resumen Total liquidez'!B18</f>
        <v>27.028723379999999</v>
      </c>
      <c r="C18" s="14">
        <f>'Resumen Total liquidez'!C18</f>
        <v>38.19</v>
      </c>
      <c r="D18" s="15">
        <f>'Resumen Total liquidez'!D18</f>
        <v>0</v>
      </c>
      <c r="E18" s="7">
        <f t="shared" si="1"/>
        <v>65.21872338</v>
      </c>
      <c r="F18" s="17">
        <v>28.324160679999999</v>
      </c>
      <c r="G18" s="14">
        <v>39</v>
      </c>
      <c r="H18" s="15">
        <v>0</v>
      </c>
      <c r="I18" s="7">
        <f t="shared" si="2"/>
        <v>67.324160680000006</v>
      </c>
      <c r="J18" s="17">
        <v>27.678672119999998</v>
      </c>
      <c r="K18" s="15">
        <v>0</v>
      </c>
      <c r="L18" s="7">
        <f t="shared" si="0"/>
        <v>27.678672119999998</v>
      </c>
      <c r="M18" s="17">
        <v>42.610782635999996</v>
      </c>
      <c r="N18" s="14">
        <v>60</v>
      </c>
      <c r="O18" s="14">
        <v>0.61033674969500007</v>
      </c>
      <c r="P18" s="15">
        <v>0</v>
      </c>
      <c r="Q18" s="7">
        <f t="shared" si="3"/>
        <v>103.22111938569499</v>
      </c>
      <c r="R18" s="17">
        <v>30.71</v>
      </c>
      <c r="S18" s="14">
        <v>25</v>
      </c>
      <c r="T18" s="15">
        <v>35</v>
      </c>
      <c r="U18" s="7">
        <f t="shared" si="4"/>
        <v>90.710000000000008</v>
      </c>
      <c r="V18" s="17">
        <v>0</v>
      </c>
      <c r="W18" s="14">
        <f>'Resumen Total liquidez'!AV18</f>
        <v>0</v>
      </c>
      <c r="X18" s="15">
        <f>'Resumen Total liquidez'!AW18</f>
        <v>0</v>
      </c>
      <c r="Y18" s="7">
        <f t="shared" si="5"/>
        <v>0</v>
      </c>
      <c r="Z18" s="17">
        <f>'Resumen Total liquidez'!BE18</f>
        <v>0</v>
      </c>
      <c r="AA18" s="14">
        <f>'Resumen Total liquidez'!BF18</f>
        <v>0</v>
      </c>
      <c r="AB18" s="15">
        <f>'Resumen Total liquidez'!BG18</f>
        <v>0</v>
      </c>
      <c r="AC18" s="7">
        <f t="shared" si="6"/>
        <v>0</v>
      </c>
      <c r="AD18" s="58">
        <f t="shared" si="7"/>
        <v>354.15267556569495</v>
      </c>
    </row>
    <row r="19" spans="1:32" ht="18.5" x14ac:dyDescent="0.45">
      <c r="A19" s="12" t="s">
        <v>46</v>
      </c>
      <c r="B19" s="13">
        <f>'Resumen Total liquidez'!B19</f>
        <v>0</v>
      </c>
      <c r="C19" s="14">
        <f>'Resumen Total liquidez'!C19</f>
        <v>0.1</v>
      </c>
      <c r="D19" s="15">
        <f>'Resumen Total liquidez'!D19</f>
        <v>0</v>
      </c>
      <c r="E19" s="7">
        <f t="shared" si="1"/>
        <v>0.1</v>
      </c>
      <c r="F19" s="17">
        <v>0</v>
      </c>
      <c r="G19" s="14">
        <v>0</v>
      </c>
      <c r="H19" s="15">
        <v>0</v>
      </c>
      <c r="I19" s="7">
        <f t="shared" si="2"/>
        <v>0</v>
      </c>
      <c r="J19" s="17">
        <v>0</v>
      </c>
      <c r="K19" s="15">
        <v>0</v>
      </c>
      <c r="L19" s="7">
        <f t="shared" si="0"/>
        <v>0</v>
      </c>
      <c r="M19" s="17">
        <v>0</v>
      </c>
      <c r="N19" s="14">
        <v>0</v>
      </c>
      <c r="O19" s="14">
        <v>0</v>
      </c>
      <c r="P19" s="15">
        <v>0</v>
      </c>
      <c r="Q19" s="7">
        <f t="shared" si="3"/>
        <v>0</v>
      </c>
      <c r="R19" s="17">
        <v>0</v>
      </c>
      <c r="S19" s="14">
        <v>0</v>
      </c>
      <c r="T19" s="15">
        <v>0</v>
      </c>
      <c r="U19" s="7">
        <f t="shared" si="4"/>
        <v>0</v>
      </c>
      <c r="V19" s="17">
        <v>0</v>
      </c>
      <c r="W19" s="14">
        <f>'Resumen Total liquidez'!AV19</f>
        <v>0</v>
      </c>
      <c r="X19" s="15">
        <f>'Resumen Total liquidez'!AW19</f>
        <v>0</v>
      </c>
      <c r="Y19" s="7">
        <f t="shared" si="5"/>
        <v>0</v>
      </c>
      <c r="Z19" s="17">
        <f>'Resumen Total liquidez'!BE19</f>
        <v>0</v>
      </c>
      <c r="AA19" s="14">
        <f>'Resumen Total liquidez'!BF19</f>
        <v>0</v>
      </c>
      <c r="AB19" s="15">
        <f>'Resumen Total liquidez'!BG19</f>
        <v>0</v>
      </c>
      <c r="AC19" s="7">
        <f t="shared" si="6"/>
        <v>0</v>
      </c>
      <c r="AD19" s="58">
        <f t="shared" si="7"/>
        <v>0.1</v>
      </c>
    </row>
    <row r="20" spans="1:32" ht="18.5" x14ac:dyDescent="0.45">
      <c r="A20" s="12" t="s">
        <v>47</v>
      </c>
      <c r="B20" s="13">
        <f>'Resumen Total liquidez'!B20</f>
        <v>0</v>
      </c>
      <c r="C20" s="14">
        <f>'Resumen Total liquidez'!C20</f>
        <v>0</v>
      </c>
      <c r="D20" s="15">
        <f>'Resumen Total liquidez'!D20</f>
        <v>0</v>
      </c>
      <c r="E20" s="26">
        <f t="shared" si="1"/>
        <v>0</v>
      </c>
      <c r="F20" s="24">
        <v>0</v>
      </c>
      <c r="G20" s="22">
        <v>0</v>
      </c>
      <c r="H20" s="23">
        <v>0</v>
      </c>
      <c r="I20" s="26">
        <f t="shared" si="2"/>
        <v>0</v>
      </c>
      <c r="J20" s="24"/>
      <c r="K20" s="23">
        <v>0</v>
      </c>
      <c r="L20" s="26">
        <f t="shared" si="0"/>
        <v>0</v>
      </c>
      <c r="M20" s="24">
        <v>0</v>
      </c>
      <c r="N20" s="22">
        <v>0</v>
      </c>
      <c r="O20" s="22">
        <v>5.3780084999999998E-2</v>
      </c>
      <c r="P20" s="23">
        <v>0</v>
      </c>
      <c r="Q20" s="26">
        <f t="shared" si="3"/>
        <v>5.3780084999999998E-2</v>
      </c>
      <c r="R20" s="24">
        <v>0</v>
      </c>
      <c r="S20" s="22">
        <v>0</v>
      </c>
      <c r="T20" s="23">
        <v>0</v>
      </c>
      <c r="U20" s="26">
        <f t="shared" si="4"/>
        <v>0</v>
      </c>
      <c r="V20" s="24">
        <v>0</v>
      </c>
      <c r="W20" s="22">
        <f>'Resumen Total liquidez'!AV20</f>
        <v>0</v>
      </c>
      <c r="X20" s="23">
        <f>'Resumen Total liquidez'!AW20</f>
        <v>0</v>
      </c>
      <c r="Y20" s="26">
        <f t="shared" si="5"/>
        <v>0</v>
      </c>
      <c r="Z20" s="24">
        <f>'Resumen Total liquidez'!BE20</f>
        <v>0</v>
      </c>
      <c r="AA20" s="22">
        <f>'Resumen Total liquidez'!BF20</f>
        <v>0</v>
      </c>
      <c r="AB20" s="23">
        <f>'Resumen Total liquidez'!BG20</f>
        <v>0</v>
      </c>
      <c r="AC20" s="26">
        <f t="shared" si="6"/>
        <v>0</v>
      </c>
      <c r="AD20" s="59">
        <f t="shared" si="7"/>
        <v>5.3780084999999998E-2</v>
      </c>
    </row>
    <row r="21" spans="1:32" ht="18.5" x14ac:dyDescent="0.45">
      <c r="A21" s="20" t="s">
        <v>48</v>
      </c>
      <c r="B21" s="13">
        <f>'Resumen Total liquidez'!B21</f>
        <v>0.57249130599999987</v>
      </c>
      <c r="C21" s="14">
        <f>'Resumen Total liquidez'!C21</f>
        <v>1.4</v>
      </c>
      <c r="D21" s="15">
        <f>'Resumen Total liquidez'!D21</f>
        <v>0</v>
      </c>
      <c r="E21" s="7">
        <f t="shared" si="1"/>
        <v>1.9724913059999998</v>
      </c>
      <c r="F21" s="17">
        <v>1.2650420259999997</v>
      </c>
      <c r="G21" s="14">
        <v>0</v>
      </c>
      <c r="H21" s="15">
        <v>0</v>
      </c>
      <c r="I21" s="7">
        <f t="shared" ref="I21:I22" si="8">F21+G21+H21</f>
        <v>1.2650420259999997</v>
      </c>
      <c r="J21" s="17">
        <v>0.9187667860000005</v>
      </c>
      <c r="K21" s="15">
        <v>0</v>
      </c>
      <c r="L21" s="7">
        <f t="shared" ref="L21:L22" si="9">J21+K21</f>
        <v>0.9187667860000005</v>
      </c>
      <c r="M21" s="17">
        <v>0.91876678599999984</v>
      </c>
      <c r="N21" s="14">
        <v>0</v>
      </c>
      <c r="O21" s="14">
        <v>0</v>
      </c>
      <c r="P21" s="15">
        <v>0</v>
      </c>
      <c r="Q21" s="7">
        <f t="shared" ref="Q21:Q22" si="10">M21+N21+O21+P21</f>
        <v>0.91876678599999984</v>
      </c>
      <c r="R21" s="17">
        <v>0</v>
      </c>
      <c r="S21" s="14">
        <v>0</v>
      </c>
      <c r="T21" s="15">
        <v>0</v>
      </c>
      <c r="U21" s="7">
        <f t="shared" ref="U21:U22" si="11">R21+S21+T21</f>
        <v>0</v>
      </c>
      <c r="V21" s="17">
        <v>0</v>
      </c>
      <c r="W21" s="14">
        <f>'Resumen Total liquidez'!AV21</f>
        <v>0</v>
      </c>
      <c r="X21" s="15">
        <f>'Resumen Total liquidez'!AW21</f>
        <v>0</v>
      </c>
      <c r="Y21" s="7">
        <f t="shared" si="5"/>
        <v>0</v>
      </c>
      <c r="Z21" s="17">
        <f>'Resumen Total liquidez'!BE21</f>
        <v>0</v>
      </c>
      <c r="AA21" s="14">
        <f>'Resumen Total liquidez'!BF21</f>
        <v>0</v>
      </c>
      <c r="AB21" s="15">
        <f>'Resumen Total liquidez'!BG21</f>
        <v>0</v>
      </c>
      <c r="AC21" s="7">
        <f t="shared" si="6"/>
        <v>0</v>
      </c>
      <c r="AD21" s="58">
        <f t="shared" si="7"/>
        <v>5.0750669039999998</v>
      </c>
    </row>
    <row r="22" spans="1:32" ht="19" thickBot="1" x14ac:dyDescent="0.5">
      <c r="A22" s="82" t="s">
        <v>73</v>
      </c>
      <c r="B22" s="21">
        <f>'Resumen Total liquidez'!B22</f>
        <v>0</v>
      </c>
      <c r="C22" s="22">
        <f>'Resumen Total liquidez'!C22</f>
        <v>1.4</v>
      </c>
      <c r="D22" s="23">
        <f>'Resumen Total liquidez'!D22</f>
        <v>0</v>
      </c>
      <c r="E22" s="26">
        <f t="shared" si="1"/>
        <v>1.4</v>
      </c>
      <c r="F22" s="24">
        <v>0</v>
      </c>
      <c r="G22" s="22">
        <v>0</v>
      </c>
      <c r="H22" s="23">
        <v>0</v>
      </c>
      <c r="I22" s="26">
        <f t="shared" si="8"/>
        <v>0</v>
      </c>
      <c r="J22" s="24"/>
      <c r="K22" s="23"/>
      <c r="L22" s="26">
        <f t="shared" si="9"/>
        <v>0</v>
      </c>
      <c r="M22" s="24">
        <v>0</v>
      </c>
      <c r="N22" s="22">
        <v>0</v>
      </c>
      <c r="O22" s="22">
        <v>0</v>
      </c>
      <c r="P22" s="23">
        <v>0</v>
      </c>
      <c r="Q22" s="26">
        <f t="shared" si="10"/>
        <v>0</v>
      </c>
      <c r="R22" s="24">
        <v>0</v>
      </c>
      <c r="S22" s="22">
        <v>0</v>
      </c>
      <c r="T22" s="23">
        <v>0</v>
      </c>
      <c r="U22" s="26">
        <f t="shared" si="11"/>
        <v>0</v>
      </c>
      <c r="V22" s="24">
        <v>0</v>
      </c>
      <c r="W22" s="22">
        <f>'Resumen Total liquidez'!AV22</f>
        <v>0</v>
      </c>
      <c r="X22" s="23">
        <f>'Resumen Total liquidez'!AW22</f>
        <v>0</v>
      </c>
      <c r="Y22" s="26">
        <f t="shared" si="5"/>
        <v>0</v>
      </c>
      <c r="Z22" s="24">
        <f>'Resumen Total liquidez'!BE22</f>
        <v>0</v>
      </c>
      <c r="AA22" s="22">
        <f>'Resumen Total liquidez'!BF22</f>
        <v>0</v>
      </c>
      <c r="AB22" s="23">
        <f>'Resumen Total liquidez'!BG22</f>
        <v>0</v>
      </c>
      <c r="AC22" s="26">
        <f t="shared" si="6"/>
        <v>0</v>
      </c>
      <c r="AD22" s="59">
        <f t="shared" si="7"/>
        <v>1.4</v>
      </c>
    </row>
    <row r="23" spans="1:32" ht="19" thickBot="1" x14ac:dyDescent="0.5">
      <c r="A23" s="29" t="s">
        <v>69</v>
      </c>
      <c r="B23" s="53">
        <f>SUM(B4:B22)</f>
        <v>2803.7878463919997</v>
      </c>
      <c r="C23" s="54">
        <f>SUM(C4:C22)</f>
        <v>7832.0799999999981</v>
      </c>
      <c r="D23" s="55">
        <f>SUM(D4:D22)</f>
        <v>5397</v>
      </c>
      <c r="E23" s="50">
        <f>B23+C23+D23</f>
        <v>16032.867846391997</v>
      </c>
      <c r="F23" s="56">
        <f>SUM(F4:F22)</f>
        <v>3207.0489888720008</v>
      </c>
      <c r="G23" s="54">
        <f>SUM(G4:G22)</f>
        <v>2949.4</v>
      </c>
      <c r="H23" s="55">
        <f>SUM(H4:H22)</f>
        <v>1630.6</v>
      </c>
      <c r="I23" s="50">
        <f t="shared" si="2"/>
        <v>7787.0489888720003</v>
      </c>
      <c r="J23" s="56">
        <f>SUM(J4:J22)</f>
        <v>3075.492892362</v>
      </c>
      <c r="K23" s="55">
        <f>SUM(K4:K22)</f>
        <v>2397.13</v>
      </c>
      <c r="L23" s="50">
        <f>J23+K23</f>
        <v>5472.6228923620001</v>
      </c>
      <c r="M23" s="56">
        <f>SUM(M4:M22)</f>
        <v>4646.9463787560007</v>
      </c>
      <c r="N23" s="54">
        <f>SUM(N4:N22)</f>
        <v>2145.4500000000003</v>
      </c>
      <c r="O23" s="54">
        <f>SUM(O4:O22)</f>
        <v>2668.3963352510355</v>
      </c>
      <c r="P23" s="55">
        <f>SUM(P4:P22)</f>
        <v>2079.7774327498596</v>
      </c>
      <c r="Q23" s="50">
        <f t="shared" si="3"/>
        <v>11540.570146756894</v>
      </c>
      <c r="R23" s="56">
        <f t="shared" ref="R23:U23" si="12">SUM(R4:R22)</f>
        <v>2807.79</v>
      </c>
      <c r="S23" s="54">
        <f t="shared" si="12"/>
        <v>1366.24</v>
      </c>
      <c r="T23" s="55">
        <f t="shared" si="12"/>
        <v>35</v>
      </c>
      <c r="U23" s="50">
        <f t="shared" si="12"/>
        <v>4209.0300000000007</v>
      </c>
      <c r="V23" s="56">
        <f t="shared" ref="V23:Y23" si="13">SUM(V4:V22)</f>
        <v>0</v>
      </c>
      <c r="W23" s="54">
        <f t="shared" si="13"/>
        <v>1018.1</v>
      </c>
      <c r="X23" s="55">
        <f t="shared" si="13"/>
        <v>100</v>
      </c>
      <c r="Y23" s="50">
        <f t="shared" si="13"/>
        <v>1118.0999999999999</v>
      </c>
      <c r="Z23" s="56">
        <f t="shared" ref="Z23:AC23" si="14">SUM(Z4:Z22)</f>
        <v>0</v>
      </c>
      <c r="AA23" s="54">
        <f t="shared" si="14"/>
        <v>776.9</v>
      </c>
      <c r="AB23" s="55">
        <f t="shared" si="14"/>
        <v>0</v>
      </c>
      <c r="AC23" s="50">
        <f t="shared" si="14"/>
        <v>776.9</v>
      </c>
      <c r="AD23" s="60">
        <f>SUM(AD4:AD22)</f>
        <v>46937.13987438289</v>
      </c>
      <c r="AE23" s="118"/>
      <c r="AF23" s="75"/>
    </row>
    <row r="24" spans="1:32" ht="18.5" x14ac:dyDescent="0.45">
      <c r="A24" s="51"/>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row>
    <row r="25" spans="1:32" ht="29.25" customHeight="1" x14ac:dyDescent="0.45">
      <c r="A25" s="51" t="s">
        <v>135</v>
      </c>
      <c r="B25" s="32"/>
      <c r="C25" s="32"/>
      <c r="D25" s="33"/>
      <c r="E25" s="32"/>
      <c r="AD25" s="34"/>
      <c r="AF25" s="75"/>
    </row>
    <row r="26" spans="1:32" ht="18.5" x14ac:dyDescent="0.45">
      <c r="A26" s="51"/>
    </row>
    <row r="27" spans="1:32" x14ac:dyDescent="0.35">
      <c r="AD27" s="75"/>
    </row>
  </sheetData>
  <mergeCells count="22">
    <mergeCell ref="AD1:AD3"/>
    <mergeCell ref="B2:D2"/>
    <mergeCell ref="E2:E3"/>
    <mergeCell ref="F2:H2"/>
    <mergeCell ref="I2:I3"/>
    <mergeCell ref="U2:U3"/>
    <mergeCell ref="B1:E1"/>
    <mergeCell ref="F1:I1"/>
    <mergeCell ref="J1:L1"/>
    <mergeCell ref="M1:Q1"/>
    <mergeCell ref="R1:U1"/>
    <mergeCell ref="J2:K2"/>
    <mergeCell ref="L2:L3"/>
    <mergeCell ref="Z1:AC1"/>
    <mergeCell ref="Z2:AB2"/>
    <mergeCell ref="AC2:AC3"/>
    <mergeCell ref="M2:P2"/>
    <mergeCell ref="Q2:Q3"/>
    <mergeCell ref="R2:T2"/>
    <mergeCell ref="V1:Y1"/>
    <mergeCell ref="V2:X2"/>
    <mergeCell ref="Y2:Y3"/>
  </mergeCells>
  <pageMargins left="0.7" right="0.7" top="0.75" bottom="0.75" header="0.3" footer="0.3"/>
  <pageSetup paperSize="9" scale="52" fitToHeight="0" orientation="landscape" r:id="rId1"/>
  <ignoredErrors>
    <ignoredError sqref="I23 E23 L23 Q2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P40"/>
  <sheetViews>
    <sheetView showGridLines="0" zoomScale="80" zoomScaleNormal="80" workbookViewId="0">
      <pane xSplit="1" ySplit="2" topLeftCell="BE3" activePane="bottomRight" state="frozen"/>
      <selection pane="topRight" activeCell="B1" sqref="B1"/>
      <selection pane="bottomLeft" activeCell="A3" sqref="A3"/>
      <selection pane="bottomRight" activeCell="BR22" sqref="BR22"/>
    </sheetView>
  </sheetViews>
  <sheetFormatPr baseColWidth="10" defaultRowHeight="14.5" x14ac:dyDescent="0.35"/>
  <cols>
    <col min="1" max="1" width="26.54296875" customWidth="1"/>
    <col min="2" max="10" width="13.54296875" customWidth="1"/>
    <col min="11" max="11" width="15.453125" customWidth="1"/>
    <col min="12" max="12" width="15.1796875" customWidth="1"/>
    <col min="13" max="16" width="13.54296875" customWidth="1"/>
    <col min="17" max="17" width="16" customWidth="1"/>
    <col min="18" max="18" width="16.54296875" customWidth="1"/>
    <col min="19" max="19" width="15.453125" customWidth="1"/>
    <col min="20" max="21" width="13.54296875" customWidth="1"/>
    <col min="22" max="22" width="16" customWidth="1"/>
    <col min="23" max="23" width="16.54296875" customWidth="1"/>
    <col min="24" max="24" width="15.453125" customWidth="1"/>
    <col min="25" max="26" width="13.54296875" customWidth="1"/>
    <col min="27" max="27" width="16" customWidth="1"/>
    <col min="28" max="28" width="16.54296875" customWidth="1"/>
    <col min="29" max="29" width="15.453125" customWidth="1"/>
    <col min="30" max="31" width="13.54296875" customWidth="1"/>
    <col min="32" max="33" width="17.54296875" customWidth="1"/>
    <col min="34" max="34" width="15.453125" customWidth="1"/>
    <col min="35" max="36" width="13.54296875" customWidth="1"/>
    <col min="37" max="37" width="15.453125" customWidth="1"/>
    <col min="38" max="38" width="18" customWidth="1"/>
    <col min="39" max="40" width="14.54296875" customWidth="1"/>
    <col min="41" max="46" width="16.54296875" customWidth="1"/>
    <col min="47" max="47" width="24" customWidth="1"/>
    <col min="48" max="48" width="17.54296875" customWidth="1"/>
    <col min="49" max="49" width="17.1796875" customWidth="1"/>
    <col min="50" max="50" width="17.453125" customWidth="1"/>
    <col min="51" max="51" width="15.453125" customWidth="1"/>
    <col min="52" max="52" width="15.1796875" customWidth="1"/>
    <col min="53" max="53" width="24" customWidth="1"/>
    <col min="54" max="54" width="18.54296875" customWidth="1"/>
    <col min="55" max="55" width="16.54296875" customWidth="1"/>
    <col min="56" max="56" width="16" customWidth="1"/>
    <col min="57" max="57" width="16.54296875" customWidth="1"/>
    <col min="58" max="58" width="14" customWidth="1"/>
    <col min="59" max="59" width="24" customWidth="1"/>
    <col min="60" max="60" width="18.54296875" customWidth="1"/>
    <col min="61" max="62" width="16.54296875" customWidth="1"/>
    <col min="63" max="63" width="14" customWidth="1"/>
    <col min="64" max="64" width="24" customWidth="1"/>
    <col min="65" max="65" width="18.453125" customWidth="1"/>
    <col min="66" max="66" width="18.54296875" customWidth="1"/>
    <col min="67" max="67" width="17.81640625" customWidth="1"/>
    <col min="68" max="68" width="16.54296875" customWidth="1"/>
    <col min="69" max="69" width="24" customWidth="1"/>
    <col min="70" max="70" width="22.54296875" customWidth="1"/>
    <col min="71" max="71" width="14.1796875" bestFit="1" customWidth="1"/>
  </cols>
  <sheetData>
    <row r="1" spans="1:70" ht="27" customHeight="1" thickBot="1" x14ac:dyDescent="0.4">
      <c r="A1" s="1"/>
      <c r="B1" s="202" t="s">
        <v>0</v>
      </c>
      <c r="C1" s="203"/>
      <c r="D1" s="204"/>
      <c r="E1" s="202" t="s">
        <v>2</v>
      </c>
      <c r="F1" s="203"/>
      <c r="G1" s="204"/>
      <c r="H1" s="171" t="s">
        <v>4</v>
      </c>
      <c r="I1" s="172"/>
      <c r="J1" s="191"/>
      <c r="K1" s="171" t="s">
        <v>70</v>
      </c>
      <c r="L1" s="172"/>
      <c r="M1" s="172"/>
      <c r="N1" s="172"/>
      <c r="O1" s="172"/>
      <c r="P1" s="191"/>
      <c r="Q1" s="171" t="s">
        <v>71</v>
      </c>
      <c r="R1" s="172"/>
      <c r="S1" s="172"/>
      <c r="T1" s="172"/>
      <c r="U1" s="191"/>
      <c r="V1" s="171" t="s">
        <v>146</v>
      </c>
      <c r="W1" s="172"/>
      <c r="X1" s="172"/>
      <c r="Y1" s="172"/>
      <c r="Z1" s="191"/>
      <c r="AA1" s="171" t="s">
        <v>151</v>
      </c>
      <c r="AB1" s="172"/>
      <c r="AC1" s="172"/>
      <c r="AD1" s="172"/>
      <c r="AE1" s="191"/>
      <c r="AF1" s="171" t="s">
        <v>156</v>
      </c>
      <c r="AG1" s="172"/>
      <c r="AH1" s="172"/>
      <c r="AI1" s="172"/>
      <c r="AJ1" s="191"/>
      <c r="AK1" s="171" t="s">
        <v>158</v>
      </c>
      <c r="AL1" s="172"/>
      <c r="AM1" s="172"/>
      <c r="AN1" s="172"/>
      <c r="AO1" s="191"/>
      <c r="AP1" s="171" t="s">
        <v>166</v>
      </c>
      <c r="AQ1" s="172"/>
      <c r="AR1" s="172"/>
      <c r="AS1" s="172"/>
      <c r="AT1" s="172"/>
      <c r="AU1" s="191"/>
      <c r="AV1" s="171" t="s">
        <v>172</v>
      </c>
      <c r="AW1" s="172"/>
      <c r="AX1" s="172"/>
      <c r="AY1" s="172"/>
      <c r="AZ1" s="172"/>
      <c r="BA1" s="191"/>
      <c r="BB1" s="171" t="s">
        <v>210</v>
      </c>
      <c r="BC1" s="172"/>
      <c r="BD1" s="172"/>
      <c r="BE1" s="172"/>
      <c r="BF1" s="172"/>
      <c r="BG1" s="191"/>
      <c r="BH1" s="171" t="s">
        <v>226</v>
      </c>
      <c r="BI1" s="172"/>
      <c r="BJ1" s="172"/>
      <c r="BK1" s="172"/>
      <c r="BL1" s="191"/>
      <c r="BM1" s="171" t="s">
        <v>233</v>
      </c>
      <c r="BN1" s="172"/>
      <c r="BO1" s="172"/>
      <c r="BP1" s="172"/>
      <c r="BQ1" s="191"/>
      <c r="BR1" s="168" t="s">
        <v>72</v>
      </c>
    </row>
    <row r="2" spans="1:70" ht="208.5" customHeight="1" thickBot="1" x14ac:dyDescent="0.4">
      <c r="A2" s="1"/>
      <c r="B2" s="61" t="s">
        <v>18</v>
      </c>
      <c r="C2" s="62" t="s">
        <v>19</v>
      </c>
      <c r="D2" s="76" t="s">
        <v>217</v>
      </c>
      <c r="E2" s="61" t="s">
        <v>21</v>
      </c>
      <c r="F2" s="63" t="s">
        <v>22</v>
      </c>
      <c r="G2" s="76" t="s">
        <v>218</v>
      </c>
      <c r="H2" s="92" t="s">
        <v>23</v>
      </c>
      <c r="I2" s="62" t="s">
        <v>24</v>
      </c>
      <c r="J2" s="76" t="s">
        <v>219</v>
      </c>
      <c r="K2" s="61" t="s">
        <v>27</v>
      </c>
      <c r="L2" s="62" t="s">
        <v>28</v>
      </c>
      <c r="M2" s="63" t="s">
        <v>29</v>
      </c>
      <c r="N2" s="48" t="s">
        <v>74</v>
      </c>
      <c r="O2" s="45" t="s">
        <v>75</v>
      </c>
      <c r="P2" s="76" t="s">
        <v>220</v>
      </c>
      <c r="Q2" s="46" t="s">
        <v>144</v>
      </c>
      <c r="R2" s="36" t="s">
        <v>145</v>
      </c>
      <c r="S2" s="48" t="s">
        <v>74</v>
      </c>
      <c r="T2" s="45" t="s">
        <v>75</v>
      </c>
      <c r="U2" s="93" t="s">
        <v>221</v>
      </c>
      <c r="V2" s="46" t="s">
        <v>149</v>
      </c>
      <c r="W2" s="36" t="s">
        <v>150</v>
      </c>
      <c r="X2" s="48" t="s">
        <v>74</v>
      </c>
      <c r="Y2" s="45" t="s">
        <v>75</v>
      </c>
      <c r="Z2" s="93" t="s">
        <v>222</v>
      </c>
      <c r="AA2" s="46" t="s">
        <v>154</v>
      </c>
      <c r="AB2" s="36" t="s">
        <v>155</v>
      </c>
      <c r="AC2" s="48" t="s">
        <v>74</v>
      </c>
      <c r="AD2" s="45" t="s">
        <v>75</v>
      </c>
      <c r="AE2" s="122" t="s">
        <v>223</v>
      </c>
      <c r="AF2" s="44" t="s">
        <v>161</v>
      </c>
      <c r="AG2" s="123" t="s">
        <v>162</v>
      </c>
      <c r="AH2" s="48" t="s">
        <v>74</v>
      </c>
      <c r="AI2" s="123" t="s">
        <v>75</v>
      </c>
      <c r="AJ2" s="122" t="s">
        <v>224</v>
      </c>
      <c r="AK2" s="144" t="s">
        <v>163</v>
      </c>
      <c r="AL2" s="123" t="s">
        <v>164</v>
      </c>
      <c r="AM2" s="48" t="s">
        <v>74</v>
      </c>
      <c r="AN2" s="45" t="s">
        <v>75</v>
      </c>
      <c r="AO2" s="122" t="s">
        <v>160</v>
      </c>
      <c r="AP2" s="44" t="s">
        <v>170</v>
      </c>
      <c r="AQ2" s="123" t="s">
        <v>171</v>
      </c>
      <c r="AR2" s="123" t="s">
        <v>169</v>
      </c>
      <c r="AS2" s="48" t="s">
        <v>74</v>
      </c>
      <c r="AT2" s="45" t="s">
        <v>75</v>
      </c>
      <c r="AU2" s="122" t="s">
        <v>167</v>
      </c>
      <c r="AV2" s="44" t="s">
        <v>176</v>
      </c>
      <c r="AW2" s="123" t="s">
        <v>214</v>
      </c>
      <c r="AX2" s="123" t="s">
        <v>175</v>
      </c>
      <c r="AY2" s="48" t="s">
        <v>74</v>
      </c>
      <c r="AZ2" s="45" t="s">
        <v>75</v>
      </c>
      <c r="BA2" s="122" t="s">
        <v>173</v>
      </c>
      <c r="BB2" s="44" t="s">
        <v>231</v>
      </c>
      <c r="BC2" s="123" t="s">
        <v>230</v>
      </c>
      <c r="BD2" s="123" t="s">
        <v>212</v>
      </c>
      <c r="BE2" s="48" t="s">
        <v>74</v>
      </c>
      <c r="BF2" s="45" t="s">
        <v>75</v>
      </c>
      <c r="BG2" s="122" t="s">
        <v>213</v>
      </c>
      <c r="BH2" s="44" t="s">
        <v>232</v>
      </c>
      <c r="BI2" s="123" t="s">
        <v>237</v>
      </c>
      <c r="BJ2" s="48" t="s">
        <v>74</v>
      </c>
      <c r="BK2" s="45" t="s">
        <v>75</v>
      </c>
      <c r="BL2" s="122" t="s">
        <v>225</v>
      </c>
      <c r="BM2" s="44" t="s">
        <v>245</v>
      </c>
      <c r="BN2" s="123" t="s">
        <v>244</v>
      </c>
      <c r="BO2" s="48" t="s">
        <v>74</v>
      </c>
      <c r="BP2" s="45" t="s">
        <v>75</v>
      </c>
      <c r="BQ2" s="122" t="s">
        <v>236</v>
      </c>
      <c r="BR2" s="170"/>
    </row>
    <row r="3" spans="1:70" ht="19" thickBot="1" x14ac:dyDescent="0.5">
      <c r="A3" s="2" t="s">
        <v>66</v>
      </c>
      <c r="B3" s="64">
        <v>2792.85</v>
      </c>
      <c r="C3" s="65">
        <v>5507.5526200000004</v>
      </c>
      <c r="D3" s="49">
        <f>B3+C3</f>
        <v>8300.4026200000008</v>
      </c>
      <c r="E3" s="66">
        <v>4544.1499999999996</v>
      </c>
      <c r="F3" s="67">
        <v>1224.5855500000002</v>
      </c>
      <c r="G3" s="49">
        <f>E3+F3</f>
        <v>5768.7355499999994</v>
      </c>
      <c r="H3" s="66">
        <v>4097.3288664599995</v>
      </c>
      <c r="I3" s="65">
        <v>1627.8431499999999</v>
      </c>
      <c r="J3" s="49">
        <f>H3+I3</f>
        <v>5725.1720164599992</v>
      </c>
      <c r="K3" s="66">
        <f>'Resumen Total liquidez'!AD4</f>
        <v>3577.2660909205524</v>
      </c>
      <c r="L3" s="65">
        <f>'Resumen Total liquidez'!AE4</f>
        <v>0</v>
      </c>
      <c r="M3" s="65">
        <f>'Resumen Total liquidez'!AF4</f>
        <v>82.715772299999983</v>
      </c>
      <c r="N3" s="65">
        <f>'Resumen Total liquidez'!AG4</f>
        <v>276.12510251000003</v>
      </c>
      <c r="O3" s="65">
        <f>'Resumen Total liquidez'!AH4</f>
        <v>18.286326569999996</v>
      </c>
      <c r="P3" s="49">
        <f>K3+L3+M3+N3+O3</f>
        <v>3954.3932923005523</v>
      </c>
      <c r="Q3" s="35">
        <f>'Resumen Total liquidez'!AO4</f>
        <v>0</v>
      </c>
      <c r="R3" s="35">
        <f>'Resumen Total liquidez'!AP4</f>
        <v>4289.84224799</v>
      </c>
      <c r="S3" s="35">
        <f>'Resumen Total liquidez'!AQ4</f>
        <v>158.97184204999996</v>
      </c>
      <c r="T3" s="35">
        <f>'Resumen Total liquidez'!AR4</f>
        <v>8.8060645500000003</v>
      </c>
      <c r="U3" s="49">
        <f>Q3+R3+S3+T3</f>
        <v>4457.6201545900003</v>
      </c>
      <c r="V3" s="35">
        <f>'Resumen Total liquidez'!AY4</f>
        <v>0</v>
      </c>
      <c r="W3" s="35">
        <f>'Resumen Total liquidez'!AZ4</f>
        <v>4617.8737471599998</v>
      </c>
      <c r="X3" s="35">
        <f>'Resumen Total liquidez'!BA4</f>
        <v>209.08744548000004</v>
      </c>
      <c r="Y3" s="35">
        <f>'Resumen Total liquidez'!BB4</f>
        <v>3.84963072</v>
      </c>
      <c r="Z3" s="49">
        <f>V3+W3+X3+Y3</f>
        <v>4830.8108233599996</v>
      </c>
      <c r="AA3" s="35">
        <f>'Resumen Total liquidez'!BI4</f>
        <v>4012.6673609999998</v>
      </c>
      <c r="AB3" s="35">
        <f>'Resumen Total liquidez'!BJ4</f>
        <v>0</v>
      </c>
      <c r="AC3" s="35">
        <f>'Resumen Total liquidez'!BK4</f>
        <v>207.02104341000003</v>
      </c>
      <c r="AD3" s="35">
        <f>'Resumen Total liquidez'!BL4</f>
        <v>0.72161042999999991</v>
      </c>
      <c r="AE3" s="49">
        <f>AA3+AB3+AC3+AD3</f>
        <v>4220.4100148399993</v>
      </c>
      <c r="AF3" s="9">
        <f>+'Resumen Total liquidez'!BO4</f>
        <v>3280.1364133600005</v>
      </c>
      <c r="AG3" s="9">
        <f>+'Resumen Total liquidez'!BP4</f>
        <v>0</v>
      </c>
      <c r="AH3" s="9">
        <f>+'Resumen Total liquidez'!BQ4</f>
        <v>145.65212264000002</v>
      </c>
      <c r="AI3" s="9">
        <f>+'Resumen Total liquidez'!BR4</f>
        <v>9.0779218400000019</v>
      </c>
      <c r="AJ3" s="49">
        <f>AF3+AG3+AH3+AI3</f>
        <v>3434.8664578400003</v>
      </c>
      <c r="AK3" s="8">
        <f>+'Resumen Total liquidez'!BU4</f>
        <v>0</v>
      </c>
      <c r="AL3" s="9">
        <f>+'Resumen Total liquidez'!BV4</f>
        <v>6007.8054282000012</v>
      </c>
      <c r="AM3" s="8">
        <f>+'Resumen Total liquidez'!BW4</f>
        <v>128.83396120000003</v>
      </c>
      <c r="AN3" s="9">
        <f>+'Resumen Total liquidez'!BX4</f>
        <v>3.9827063300000001</v>
      </c>
      <c r="AO3" s="49">
        <f>SUM(AK3:AN3)</f>
        <v>6140.6220957300011</v>
      </c>
      <c r="AP3" s="9">
        <f>+'Resumen Total liquidez'!CA4</f>
        <v>3476.1811751</v>
      </c>
      <c r="AQ3" s="9">
        <f>+'Resumen Total liquidez'!CB4</f>
        <v>0</v>
      </c>
      <c r="AR3" s="9">
        <f>+'Resumen Total liquidez'!CC4</f>
        <v>0</v>
      </c>
      <c r="AS3" s="147">
        <v>427.68314395999988</v>
      </c>
      <c r="AT3" s="147">
        <v>0.91299108000000007</v>
      </c>
      <c r="AU3" s="49">
        <f t="shared" ref="AU3:AU20" si="0">SUM(AP3:AT3)</f>
        <v>3904.7773101400003</v>
      </c>
      <c r="AV3" s="9">
        <f>'Resumen Total liquidez'!CH4</f>
        <v>3011.4365652400002</v>
      </c>
      <c r="AW3" s="9">
        <f>'Resumen Total liquidez'!CI4</f>
        <v>0</v>
      </c>
      <c r="AX3" s="9">
        <f>'Resumen Total liquidez'!CJ4</f>
        <v>0</v>
      </c>
      <c r="AY3" s="9">
        <f>+'Resumen Total liquidez'!CK4</f>
        <v>247.59961100000004</v>
      </c>
      <c r="AZ3" s="9">
        <f>+'Resumen Total liquidez'!CL4</f>
        <v>2.0524873800000001</v>
      </c>
      <c r="BA3" s="49">
        <f t="shared" ref="BA3:BA20" si="1">SUM(AV3:AZ3)</f>
        <v>3261.0886636200003</v>
      </c>
      <c r="BB3" s="9">
        <v>2659.9804468899997</v>
      </c>
      <c r="BC3" s="9">
        <v>0</v>
      </c>
      <c r="BD3" s="9">
        <v>0</v>
      </c>
      <c r="BE3" s="9">
        <v>213.08688728999994</v>
      </c>
      <c r="BF3" s="9">
        <v>16.592709639999999</v>
      </c>
      <c r="BG3" s="49">
        <f t="shared" ref="BG3:BG20" si="2">SUM(BB3:BF3)</f>
        <v>2889.6600438199998</v>
      </c>
      <c r="BH3" s="9">
        <f>'Resumen Total liquidez'!CV4</f>
        <v>2253.1433748700001</v>
      </c>
      <c r="BI3" s="9">
        <v>0</v>
      </c>
      <c r="BJ3" s="9">
        <v>192.4648564500003</v>
      </c>
      <c r="BK3" s="9">
        <v>0.11895792000000001</v>
      </c>
      <c r="BL3" s="49">
        <f t="shared" ref="BL3:BL21" si="3">SUM(BH3:BK3)</f>
        <v>2445.7271892400004</v>
      </c>
      <c r="BM3" s="9">
        <f>'Resumen Total liquidez'!DB4</f>
        <v>737.56</v>
      </c>
      <c r="BN3" s="9">
        <f>'Resumen Total liquidez'!DC4</f>
        <v>0</v>
      </c>
      <c r="BO3" s="9">
        <v>221.55249166000004</v>
      </c>
      <c r="BP3" s="9">
        <v>14.159132919999999</v>
      </c>
      <c r="BQ3" s="49">
        <f>SUM(BM3:BP3)</f>
        <v>973.27162457999998</v>
      </c>
      <c r="BR3" s="94">
        <f>D3+G3+J3+P3+U3+Z3+AE3+AJ3+AO3+AU3+BA3+BG3+BL3+BQ3</f>
        <v>60307.557856520558</v>
      </c>
    </row>
    <row r="4" spans="1:70" ht="19" thickBot="1" x14ac:dyDescent="0.5">
      <c r="A4" s="12" t="s">
        <v>67</v>
      </c>
      <c r="B4" s="68">
        <v>0</v>
      </c>
      <c r="C4" s="69">
        <v>653.99874</v>
      </c>
      <c r="D4" s="7">
        <f t="shared" ref="D4:D20" si="4">B4+C4</f>
        <v>653.99874</v>
      </c>
      <c r="E4" s="70">
        <v>0</v>
      </c>
      <c r="F4" s="71">
        <v>12.282040000000004</v>
      </c>
      <c r="G4" s="7">
        <f t="shared" ref="G4:G20" si="5">E4+F4</f>
        <v>12.282040000000004</v>
      </c>
      <c r="H4" s="70">
        <v>0</v>
      </c>
      <c r="I4" s="69">
        <v>73.854100000000003</v>
      </c>
      <c r="J4" s="7">
        <f t="shared" ref="J4:J20" si="6">H4+I4</f>
        <v>73.854100000000003</v>
      </c>
      <c r="K4" s="70">
        <f>'Resumen Total liquidez'!AD5</f>
        <v>1469.1217598800004</v>
      </c>
      <c r="L4" s="69">
        <f>'Resumen Total liquidez'!AE5</f>
        <v>0</v>
      </c>
      <c r="M4" s="69">
        <f>'Resumen Total liquidez'!AF5</f>
        <v>14.248274760000003</v>
      </c>
      <c r="N4" s="69">
        <f>'Resumen Total liquidez'!AG5</f>
        <v>6.5788674600000006</v>
      </c>
      <c r="O4" s="73">
        <f>'Resumen Total liquidez'!AH5</f>
        <v>51.036395679999998</v>
      </c>
      <c r="P4" s="7">
        <f t="shared" ref="P4:P20" si="7">K4+L4+M4+N4+O4</f>
        <v>1540.9852977800003</v>
      </c>
      <c r="Q4" s="17">
        <f>'Resumen Total liquidez'!AO5</f>
        <v>0</v>
      </c>
      <c r="R4" s="14">
        <f>'Resumen Total liquidez'!AP5</f>
        <v>1020.2296527999983</v>
      </c>
      <c r="S4" s="14">
        <f>'Resumen Total liquidez'!AQ5</f>
        <v>1.56595488</v>
      </c>
      <c r="T4" s="74">
        <f>'Resumen Total liquidez'!AR5</f>
        <v>5.3007459999999992E-2</v>
      </c>
      <c r="U4" s="7">
        <f t="shared" ref="U4:U17" si="8">Q4+R4+S4+T4</f>
        <v>1021.8486151399984</v>
      </c>
      <c r="V4" s="17">
        <f>'Resumen Total liquidez'!AY5</f>
        <v>0</v>
      </c>
      <c r="W4" s="14">
        <f>'Resumen Total liquidez'!AZ5</f>
        <v>924.40096158999995</v>
      </c>
      <c r="X4" s="14">
        <f>'Resumen Total liquidez'!BA5</f>
        <v>0.66591127999999999</v>
      </c>
      <c r="Y4" s="74">
        <f>'Resumen Total liquidez'!BB5</f>
        <v>21.29867703</v>
      </c>
      <c r="Z4" s="7">
        <f t="shared" ref="Z4:Z17" si="9">V4+W4+X4+Y4</f>
        <v>946.36554990000002</v>
      </c>
      <c r="AA4" s="17">
        <f>'Resumen Total liquidez'!BI5</f>
        <v>0</v>
      </c>
      <c r="AB4" s="15">
        <f>'Resumen Total liquidez'!BJ5</f>
        <v>1146.92803903</v>
      </c>
      <c r="AC4" s="14">
        <f>'Resumen Total liquidez'!BK5</f>
        <v>0.48230776000000003</v>
      </c>
      <c r="AD4" s="74">
        <f>'Resumen Total liquidez'!BL5</f>
        <v>2.72383402</v>
      </c>
      <c r="AE4" s="7">
        <f t="shared" ref="AE4:AE17" si="10">AA4+AB4+AC4+AD4</f>
        <v>1150.1341808099999</v>
      </c>
      <c r="AF4" s="9">
        <f>+'Resumen Total liquidez'!BO5</f>
        <v>0</v>
      </c>
      <c r="AG4" s="9">
        <f>+'Resumen Total liquidez'!BP5</f>
        <v>1293.12934728</v>
      </c>
      <c r="AH4" s="14">
        <f>+'Resumen Total liquidez'!BQ5</f>
        <v>0.39503337999999988</v>
      </c>
      <c r="AI4" s="15">
        <f>+'Resumen Total liquidez'!BR5</f>
        <v>0</v>
      </c>
      <c r="AJ4" s="7">
        <f t="shared" ref="AJ4:AJ17" si="11">AF4+AG4+AH4+AI4</f>
        <v>1293.5243806600001</v>
      </c>
      <c r="AK4" s="8">
        <f>+'Resumen Total liquidez'!BU5</f>
        <v>1302.50492867</v>
      </c>
      <c r="AL4" s="9">
        <f>+'Resumen Total liquidez'!BV5</f>
        <v>0</v>
      </c>
      <c r="AM4" s="14">
        <f>+'Resumen Total liquidez'!BW5</f>
        <v>5.573231E-2</v>
      </c>
      <c r="AN4" s="14">
        <f>+'Resumen Total liquidez'!BX5</f>
        <v>25.451917390000002</v>
      </c>
      <c r="AO4" s="7">
        <f t="shared" ref="AO4:AO20" si="12">SUM(AK4:AN4)</f>
        <v>1328.01257837</v>
      </c>
      <c r="AP4" s="9">
        <f>+'Resumen Total liquidez'!CA5</f>
        <v>0</v>
      </c>
      <c r="AQ4" s="9">
        <f>+'Resumen Total liquidez'!CB5</f>
        <v>1342.7297476000003</v>
      </c>
      <c r="AR4" s="9">
        <f>+'Resumen Total liquidez'!CC5</f>
        <v>0</v>
      </c>
      <c r="AS4" s="139">
        <v>4.6E-5</v>
      </c>
      <c r="AT4" s="140">
        <v>2.84329228</v>
      </c>
      <c r="AU4" s="7">
        <f t="shared" si="0"/>
        <v>1345.5730858800005</v>
      </c>
      <c r="AV4" s="9">
        <f>'Resumen Total liquidez'!CH5</f>
        <v>0</v>
      </c>
      <c r="AW4" s="9">
        <f>'Resumen Total liquidez'!CI5</f>
        <v>1102.61562957</v>
      </c>
      <c r="AX4" s="9">
        <f>'Resumen Total liquidez'!CJ5</f>
        <v>0</v>
      </c>
      <c r="AY4" s="9">
        <f>+'Resumen Total liquidez'!CK5</f>
        <v>0.20863052000000001</v>
      </c>
      <c r="AZ4" s="9">
        <f>+'Resumen Total liquidez'!CL5</f>
        <v>0.21674297000000001</v>
      </c>
      <c r="BA4" s="7">
        <f t="shared" si="1"/>
        <v>1103.0410030600001</v>
      </c>
      <c r="BB4" s="9">
        <v>0</v>
      </c>
      <c r="BC4" s="9">
        <v>1568.6658625100001</v>
      </c>
      <c r="BD4" s="9">
        <v>0</v>
      </c>
      <c r="BE4" s="9">
        <v>9.3249970000000001E-2</v>
      </c>
      <c r="BF4" s="9">
        <v>9.8527926499999996</v>
      </c>
      <c r="BG4" s="7">
        <f t="shared" si="2"/>
        <v>1578.6119051300002</v>
      </c>
      <c r="BH4" s="9">
        <v>0</v>
      </c>
      <c r="BI4" s="9">
        <f>'Resumen Total liquidez'!CW5</f>
        <v>1244.4412473399998</v>
      </c>
      <c r="BJ4" s="9">
        <v>0.68081502000000005</v>
      </c>
      <c r="BK4" s="9">
        <v>4.6E-5</v>
      </c>
      <c r="BL4" s="7">
        <f t="shared" si="3"/>
        <v>1245.1221083599999</v>
      </c>
      <c r="BM4" s="9">
        <f>'Resumen Total liquidez'!DB5</f>
        <v>0</v>
      </c>
      <c r="BN4" s="9">
        <f>'Resumen Total liquidez'!DC5</f>
        <v>1124.5900000000001</v>
      </c>
      <c r="BO4" s="9">
        <v>6.0157702300000002</v>
      </c>
      <c r="BP4" s="9">
        <v>4.3000000000000002E-5</v>
      </c>
      <c r="BQ4" s="49">
        <f t="shared" ref="BQ4:BQ21" si="13">SUM(BM4:BP4)</f>
        <v>1130.6058132300002</v>
      </c>
      <c r="BR4" s="94">
        <f t="shared" ref="BR4:BR21" si="14">D4+G4+J4+P4+U4+Z4+AE4+AJ4+AO4+AU4+BA4+BG4+BL4+BQ4</f>
        <v>14423.959398319997</v>
      </c>
    </row>
    <row r="5" spans="1:70" ht="19" thickBot="1" x14ac:dyDescent="0.5">
      <c r="A5" s="12" t="s">
        <v>33</v>
      </c>
      <c r="B5" s="68">
        <v>1037.1400000000001</v>
      </c>
      <c r="C5" s="69">
        <v>3369.6210000000001</v>
      </c>
      <c r="D5" s="7">
        <f t="shared" si="4"/>
        <v>4406.7610000000004</v>
      </c>
      <c r="E5" s="70">
        <v>859.9</v>
      </c>
      <c r="F5" s="71">
        <v>457.18141000000008</v>
      </c>
      <c r="G5" s="7">
        <f t="shared" si="5"/>
        <v>1317.08141</v>
      </c>
      <c r="H5" s="70">
        <v>1608.2583852143798</v>
      </c>
      <c r="I5" s="69">
        <v>698.94448</v>
      </c>
      <c r="J5" s="7">
        <f t="shared" si="6"/>
        <v>2307.2028652143799</v>
      </c>
      <c r="K5" s="70">
        <f>'Resumen Total liquidez'!AD6</f>
        <v>0</v>
      </c>
      <c r="L5" s="69">
        <f>'Resumen Total liquidez'!AE6</f>
        <v>1306.2083349577817</v>
      </c>
      <c r="M5" s="69">
        <f>'Resumen Total liquidez'!AF6</f>
        <v>22.90365601000001</v>
      </c>
      <c r="N5" s="69">
        <f>'Resumen Total liquidez'!AG6</f>
        <v>6.90590583</v>
      </c>
      <c r="O5" s="73">
        <f>'Resumen Total liquidez'!AH6</f>
        <v>2.7734902900000002</v>
      </c>
      <c r="P5" s="7">
        <f t="shared" si="7"/>
        <v>1338.7913870877817</v>
      </c>
      <c r="Q5" s="17">
        <f>'Resumen Total liquidez'!AO6</f>
        <v>0</v>
      </c>
      <c r="R5" s="14">
        <f>'Resumen Total liquidez'!AP6</f>
        <v>1878.0433020913083</v>
      </c>
      <c r="S5" s="14">
        <f>'Resumen Total liquidez'!AQ6</f>
        <v>5.6185950799999986</v>
      </c>
      <c r="T5" s="74">
        <f>'Resumen Total liquidez'!AR6</f>
        <v>0</v>
      </c>
      <c r="U5" s="7">
        <f t="shared" si="8"/>
        <v>1883.6618971713083</v>
      </c>
      <c r="V5" s="17">
        <f>'Resumen Total liquidez'!AY6</f>
        <v>0</v>
      </c>
      <c r="W5" s="14">
        <f>'Resumen Total liquidez'!AZ6</f>
        <v>1846.84876491</v>
      </c>
      <c r="X5" s="14">
        <f>'Resumen Total liquidez'!BA6</f>
        <v>5.9553622800000001</v>
      </c>
      <c r="Y5" s="74">
        <f>'Resumen Total liquidez'!BB6</f>
        <v>5.9002599999999995E-2</v>
      </c>
      <c r="Z5" s="7">
        <f t="shared" si="9"/>
        <v>1852.8631297899999</v>
      </c>
      <c r="AA5" s="17">
        <f>'Resumen Total liquidez'!BI6</f>
        <v>0</v>
      </c>
      <c r="AB5" s="15">
        <f>'Resumen Total liquidez'!BJ6</f>
        <v>1884.8304259200002</v>
      </c>
      <c r="AC5" s="14">
        <f>'Resumen Total liquidez'!BK6</f>
        <v>11.490630510000001</v>
      </c>
      <c r="AD5" s="74">
        <f>'Resumen Total liquidez'!BL6</f>
        <v>0.10609057000000001</v>
      </c>
      <c r="AE5" s="7">
        <f t="shared" si="10"/>
        <v>1896.4271470000003</v>
      </c>
      <c r="AF5" s="9">
        <f>+'Resumen Total liquidez'!BO6</f>
        <v>0</v>
      </c>
      <c r="AG5" s="9">
        <f>+'Resumen Total liquidez'!BP6</f>
        <v>1746.8283464600001</v>
      </c>
      <c r="AH5" s="14">
        <f>+'Resumen Total liquidez'!BQ6</f>
        <v>7.8586191899999998</v>
      </c>
      <c r="AI5" s="15">
        <f>+'Resumen Total liquidez'!BR6</f>
        <v>5.9559327699999995</v>
      </c>
      <c r="AJ5" s="7">
        <f t="shared" si="11"/>
        <v>1760.6428984199999</v>
      </c>
      <c r="AK5" s="8">
        <f>+'Resumen Total liquidez'!BU6</f>
        <v>2826.7493734599998</v>
      </c>
      <c r="AL5" s="9">
        <f>+'Resumen Total liquidez'!BV6</f>
        <v>0</v>
      </c>
      <c r="AM5" s="14">
        <f>+'Resumen Total liquidez'!BW6</f>
        <v>6.6161464300000006</v>
      </c>
      <c r="AN5" s="14">
        <f>+'Resumen Total liquidez'!BX6</f>
        <v>0.19984531</v>
      </c>
      <c r="AO5" s="7">
        <f t="shared" si="12"/>
        <v>2833.5653651999996</v>
      </c>
      <c r="AP5" s="9">
        <f>+'Resumen Total liquidez'!CA6</f>
        <v>0</v>
      </c>
      <c r="AQ5" s="9">
        <f>+'Resumen Total liquidez'!CB6</f>
        <v>2543.50189671</v>
      </c>
      <c r="AR5" s="9">
        <f>+'Resumen Total liquidez'!CC6</f>
        <v>0</v>
      </c>
      <c r="AS5" s="139">
        <v>3.6827305699999995</v>
      </c>
      <c r="AT5" s="140">
        <v>0</v>
      </c>
      <c r="AU5" s="7">
        <f t="shared" si="0"/>
        <v>2547.1846272799999</v>
      </c>
      <c r="AV5" s="9">
        <f>'Resumen Total liquidez'!CH6</f>
        <v>0</v>
      </c>
      <c r="AW5" s="9">
        <f>'Resumen Total liquidez'!CI6</f>
        <v>2389.4673197399998</v>
      </c>
      <c r="AX5" s="9">
        <f>'Resumen Total liquidez'!CJ6</f>
        <v>0</v>
      </c>
      <c r="AY5" s="9">
        <f>+'Resumen Total liquidez'!CK6</f>
        <v>14.24366451</v>
      </c>
      <c r="AZ5" s="9">
        <f>+'Resumen Total liquidez'!CL6</f>
        <v>10.445171469999996</v>
      </c>
      <c r="BA5" s="7">
        <f t="shared" si="1"/>
        <v>2414.1561557199998</v>
      </c>
      <c r="BB5" s="9">
        <v>0</v>
      </c>
      <c r="BC5" s="9">
        <v>2832.3330771299998</v>
      </c>
      <c r="BD5" s="9">
        <v>0</v>
      </c>
      <c r="BE5" s="9">
        <v>14.11636775</v>
      </c>
      <c r="BF5" s="9">
        <v>0</v>
      </c>
      <c r="BG5" s="7">
        <f t="shared" si="2"/>
        <v>2846.4494448799996</v>
      </c>
      <c r="BH5" s="9">
        <v>0</v>
      </c>
      <c r="BI5" s="9">
        <f>'Resumen Total liquidez'!CW6</f>
        <v>2134.4957659899997</v>
      </c>
      <c r="BJ5" s="9">
        <v>4.5045895099999997</v>
      </c>
      <c r="BK5" s="9">
        <v>3.8757681999999996</v>
      </c>
      <c r="BL5" s="7">
        <f t="shared" si="3"/>
        <v>2142.8761236999999</v>
      </c>
      <c r="BM5" s="9">
        <f>'Resumen Total liquidez'!DB6</f>
        <v>0</v>
      </c>
      <c r="BN5" s="9">
        <f>'Resumen Total liquidez'!DC6</f>
        <v>1977.01</v>
      </c>
      <c r="BO5" s="9">
        <v>36.129988149999988</v>
      </c>
      <c r="BP5" s="9">
        <v>0</v>
      </c>
      <c r="BQ5" s="49">
        <f t="shared" si="13"/>
        <v>2013.1399881499999</v>
      </c>
      <c r="BR5" s="94">
        <f t="shared" si="14"/>
        <v>31560.803439613468</v>
      </c>
    </row>
    <row r="6" spans="1:70" ht="19" thickBot="1" x14ac:dyDescent="0.5">
      <c r="A6" s="12" t="s">
        <v>68</v>
      </c>
      <c r="B6" s="68">
        <v>0</v>
      </c>
      <c r="C6" s="69">
        <v>1479.2274900000002</v>
      </c>
      <c r="D6" s="7">
        <f t="shared" si="4"/>
        <v>1479.2274900000002</v>
      </c>
      <c r="E6" s="70">
        <v>0</v>
      </c>
      <c r="F6" s="71">
        <v>26.438939999999999</v>
      </c>
      <c r="G6" s="7">
        <f t="shared" si="5"/>
        <v>26.438939999999999</v>
      </c>
      <c r="H6" s="70">
        <v>0</v>
      </c>
      <c r="I6" s="69">
        <v>0</v>
      </c>
      <c r="J6" s="7">
        <f t="shared" si="6"/>
        <v>0</v>
      </c>
      <c r="K6" s="70">
        <f>'Resumen Total liquidez'!AD7</f>
        <v>2053.2489325200004</v>
      </c>
      <c r="L6" s="69">
        <f>'Resumen Total liquidez'!AE7</f>
        <v>0</v>
      </c>
      <c r="M6" s="69">
        <f>'Resumen Total liquidez'!AF7</f>
        <v>0</v>
      </c>
      <c r="N6" s="69">
        <f>'Resumen Total liquidez'!AG7</f>
        <v>17.098496920000002</v>
      </c>
      <c r="O6" s="73">
        <f>'Resumen Total liquidez'!AH7</f>
        <v>5.5896979999999999E-2</v>
      </c>
      <c r="P6" s="7">
        <f t="shared" si="7"/>
        <v>2070.4033264200002</v>
      </c>
      <c r="Q6" s="17">
        <f>'Resumen Total liquidez'!AO7</f>
        <v>0</v>
      </c>
      <c r="R6" s="14">
        <f>'Resumen Total liquidez'!AP7</f>
        <v>0</v>
      </c>
      <c r="S6" s="14">
        <f>'Resumen Total liquidez'!AQ7</f>
        <v>8.1511940399999947</v>
      </c>
      <c r="T6" s="74">
        <f>'Resumen Total liquidez'!AR7</f>
        <v>9.7572809999999996E-2</v>
      </c>
      <c r="U6" s="7">
        <f t="shared" si="8"/>
        <v>8.2487668499999955</v>
      </c>
      <c r="V6" s="17">
        <f>'Resumen Total liquidez'!AY7</f>
        <v>612.17604462999998</v>
      </c>
      <c r="W6" s="14">
        <f>'Resumen Total liquidez'!AZ7</f>
        <v>0</v>
      </c>
      <c r="X6" s="14">
        <f>'Resumen Total liquidez'!BA7</f>
        <v>6.7237379999999999E-2</v>
      </c>
      <c r="Y6" s="74">
        <f>'Resumen Total liquidez'!BB7</f>
        <v>1.6267433900000001</v>
      </c>
      <c r="Z6" s="7">
        <f t="shared" si="9"/>
        <v>613.87002540000003</v>
      </c>
      <c r="AA6" s="17">
        <f>'Resumen Total liquidez'!BI7</f>
        <v>1649.2665505499999</v>
      </c>
      <c r="AB6" s="15">
        <f>'Resumen Total liquidez'!BJ7</f>
        <v>0</v>
      </c>
      <c r="AC6" s="14">
        <f>'Resumen Total liquidez'!BK7</f>
        <v>0.63694021999999995</v>
      </c>
      <c r="AD6" s="74">
        <f>'Resumen Total liquidez'!BL7</f>
        <v>0.96141436000000002</v>
      </c>
      <c r="AE6" s="7">
        <f t="shared" si="10"/>
        <v>1650.8649051299999</v>
      </c>
      <c r="AF6" s="9">
        <f>+'Resumen Total liquidez'!BO7</f>
        <v>0</v>
      </c>
      <c r="AG6" s="9">
        <f>+'Resumen Total liquidez'!BP7</f>
        <v>0</v>
      </c>
      <c r="AH6" s="14">
        <f>+'Resumen Total liquidez'!BQ7</f>
        <v>1.6121610000000001E-2</v>
      </c>
      <c r="AI6" s="15">
        <f>+'Resumen Total liquidez'!BR7</f>
        <v>0.56553006000000006</v>
      </c>
      <c r="AJ6" s="7">
        <f t="shared" si="11"/>
        <v>0.58165167000000007</v>
      </c>
      <c r="AK6" s="8">
        <f>+'Resumen Total liquidez'!BU7</f>
        <v>1582.49716251</v>
      </c>
      <c r="AL6" s="9">
        <f>+'Resumen Total liquidez'!BV7</f>
        <v>0</v>
      </c>
      <c r="AM6" s="14">
        <f>+'Resumen Total liquidez'!BW7</f>
        <v>2.7234959999999999E-2</v>
      </c>
      <c r="AN6" s="14">
        <f>+'Resumen Total liquidez'!BX7</f>
        <v>1.1631241799999998</v>
      </c>
      <c r="AO6" s="7">
        <f t="shared" si="12"/>
        <v>1583.68752165</v>
      </c>
      <c r="AP6" s="9">
        <f>+'Resumen Total liquidez'!CA7</f>
        <v>0</v>
      </c>
      <c r="AQ6" s="9">
        <f>+'Resumen Total liquidez'!CB7</f>
        <v>0</v>
      </c>
      <c r="AR6" s="9">
        <f>+'Resumen Total liquidez'!CC7</f>
        <v>0</v>
      </c>
      <c r="AS6" s="139">
        <v>0.46938777000000004</v>
      </c>
      <c r="AT6" s="140">
        <v>0</v>
      </c>
      <c r="AU6" s="7">
        <f t="shared" si="0"/>
        <v>0.46938777000000004</v>
      </c>
      <c r="AV6" s="9">
        <f>'Resumen Total liquidez'!CH7</f>
        <v>0</v>
      </c>
      <c r="AW6" s="9">
        <f>'Resumen Total liquidez'!CI7</f>
        <v>0</v>
      </c>
      <c r="AX6" s="9">
        <f>'Resumen Total liquidez'!CJ7</f>
        <v>0</v>
      </c>
      <c r="AY6" s="9">
        <f>+'Resumen Total liquidez'!CK7</f>
        <v>0.81251880999999981</v>
      </c>
      <c r="AZ6" s="9">
        <f>+'Resumen Total liquidez'!CL7</f>
        <v>27.810569330000003</v>
      </c>
      <c r="BA6" s="7">
        <f t="shared" si="1"/>
        <v>28.623088140000004</v>
      </c>
      <c r="BB6" s="9">
        <v>0</v>
      </c>
      <c r="BC6" s="9">
        <v>0</v>
      </c>
      <c r="BD6" s="9">
        <v>0</v>
      </c>
      <c r="BE6" s="9">
        <v>0.72378006000000006</v>
      </c>
      <c r="BF6" s="9">
        <v>0.13958956</v>
      </c>
      <c r="BG6" s="7">
        <f t="shared" si="2"/>
        <v>0.86336962000000006</v>
      </c>
      <c r="BH6" s="9">
        <v>0</v>
      </c>
      <c r="BI6" s="9">
        <f>'Resumen Total liquidez'!CW7</f>
        <v>0</v>
      </c>
      <c r="BJ6" s="9">
        <v>2.3791798500000008</v>
      </c>
      <c r="BK6" s="9">
        <v>0</v>
      </c>
      <c r="BL6" s="7">
        <f t="shared" si="3"/>
        <v>2.3791798500000008</v>
      </c>
      <c r="BM6" s="9">
        <f>'Resumen Total liquidez'!DB7</f>
        <v>0</v>
      </c>
      <c r="BN6" s="9">
        <f>'Resumen Total liquidez'!DC7</f>
        <v>0</v>
      </c>
      <c r="BO6" s="9">
        <v>5.6136261100000002</v>
      </c>
      <c r="BP6" s="9">
        <v>0</v>
      </c>
      <c r="BQ6" s="49">
        <f t="shared" si="13"/>
        <v>5.6136261100000002</v>
      </c>
      <c r="BR6" s="94">
        <f t="shared" si="14"/>
        <v>7471.2712786100001</v>
      </c>
    </row>
    <row r="7" spans="1:70" ht="19" thickBot="1" x14ac:dyDescent="0.5">
      <c r="A7" s="12" t="s">
        <v>35</v>
      </c>
      <c r="B7" s="13">
        <v>6664.81</v>
      </c>
      <c r="C7" s="14">
        <v>2665.80341</v>
      </c>
      <c r="D7" s="7">
        <f t="shared" si="4"/>
        <v>9330.6134099999999</v>
      </c>
      <c r="E7" s="17">
        <v>10814.74</v>
      </c>
      <c r="F7" s="15">
        <v>2311.7158200000003</v>
      </c>
      <c r="G7" s="7">
        <f t="shared" si="5"/>
        <v>13126.455819999999</v>
      </c>
      <c r="H7" s="17">
        <v>7912.8590782599995</v>
      </c>
      <c r="I7" s="14">
        <v>2308.5538099999999</v>
      </c>
      <c r="J7" s="7">
        <f t="shared" si="6"/>
        <v>10221.41288826</v>
      </c>
      <c r="K7" s="17">
        <f>'Resumen Total liquidez'!AD8</f>
        <v>0</v>
      </c>
      <c r="L7" s="14">
        <f>'Resumen Total liquidez'!AE8</f>
        <v>11291.909960058108</v>
      </c>
      <c r="M7" s="14">
        <f>'Resumen Total liquidez'!AF8</f>
        <v>397.28320121000002</v>
      </c>
      <c r="N7" s="14">
        <f>'Resumen Total liquidez'!AG8</f>
        <v>2.20201746</v>
      </c>
      <c r="O7" s="74">
        <f>'Resumen Total liquidez'!AH8</f>
        <v>5.4398567799999986</v>
      </c>
      <c r="P7" s="7">
        <f t="shared" si="7"/>
        <v>11696.835035508109</v>
      </c>
      <c r="Q7" s="17">
        <f>'Resumen Total liquidez'!AO8</f>
        <v>0</v>
      </c>
      <c r="R7" s="14">
        <f>'Resumen Total liquidez'!AP8</f>
        <v>10069.020052607062</v>
      </c>
      <c r="S7" s="14">
        <f>'Resumen Total liquidez'!AQ8</f>
        <v>3.6663966299999999</v>
      </c>
      <c r="T7" s="74">
        <f>'Resumen Total liquidez'!AR8</f>
        <v>3.7926100699999989</v>
      </c>
      <c r="U7" s="7">
        <f t="shared" si="8"/>
        <v>10076.479059307063</v>
      </c>
      <c r="V7" s="17">
        <f>'Resumen Total liquidez'!AY8</f>
        <v>0</v>
      </c>
      <c r="W7" s="14">
        <f>'Resumen Total liquidez'!AZ8</f>
        <v>7747.5744625329999</v>
      </c>
      <c r="X7" s="14">
        <f>'Resumen Total liquidez'!BA8</f>
        <v>0.14787162000000001</v>
      </c>
      <c r="Y7" s="74">
        <f>'Resumen Total liquidez'!BB8</f>
        <v>2.0464443299999995</v>
      </c>
      <c r="Z7" s="7">
        <f t="shared" si="9"/>
        <v>7749.7687784829996</v>
      </c>
      <c r="AA7" s="17">
        <f>'Resumen Total liquidez'!BI8</f>
        <v>0</v>
      </c>
      <c r="AB7" s="15">
        <f>'Resumen Total liquidez'!BJ8</f>
        <v>9372.8465902013995</v>
      </c>
      <c r="AC7" s="14">
        <f>'Resumen Total liquidez'!BK8</f>
        <v>0.27726827000000004</v>
      </c>
      <c r="AD7" s="74">
        <f>'Resumen Total liquidez'!BL8</f>
        <v>0.90237149999999999</v>
      </c>
      <c r="AE7" s="7">
        <f t="shared" si="10"/>
        <v>9374.0262299713995</v>
      </c>
      <c r="AF7" s="9">
        <f>+'Resumen Total liquidez'!BO8</f>
        <v>7997.1817618799996</v>
      </c>
      <c r="AG7" s="9">
        <f>+'Resumen Total liquidez'!BP8</f>
        <v>0</v>
      </c>
      <c r="AH7" s="14">
        <f>+'Resumen Total liquidez'!BQ8</f>
        <v>3.7218149999999998E-2</v>
      </c>
      <c r="AI7" s="15">
        <f>+'Resumen Total liquidez'!BR8</f>
        <v>0.18568169999999998</v>
      </c>
      <c r="AJ7" s="7">
        <f t="shared" si="11"/>
        <v>7997.4046617299991</v>
      </c>
      <c r="AK7" s="8">
        <f>+'Resumen Total liquidez'!BU8</f>
        <v>11768.62593742</v>
      </c>
      <c r="AL7" s="9">
        <f>+'Resumen Total liquidez'!BV8</f>
        <v>0</v>
      </c>
      <c r="AM7" s="14">
        <f>+'Resumen Total liquidez'!BW8</f>
        <v>3.6589000000000003E-2</v>
      </c>
      <c r="AN7" s="14">
        <f>+'Resumen Total liquidez'!BX8</f>
        <v>2.0218050000000001</v>
      </c>
      <c r="AO7" s="7">
        <f t="shared" si="12"/>
        <v>11770.68433142</v>
      </c>
      <c r="AP7" s="9">
        <f>+'Resumen Total liquidez'!CA8</f>
        <v>0</v>
      </c>
      <c r="AQ7" s="9">
        <f>+'Resumen Total liquidez'!CB8</f>
        <v>13469.348803479999</v>
      </c>
      <c r="AR7" s="9">
        <f>+'Resumen Total liquidez'!CC8</f>
        <v>0</v>
      </c>
      <c r="AS7" s="139">
        <v>4.6713254800000001</v>
      </c>
      <c r="AT7" s="140">
        <v>6.3132007200000011</v>
      </c>
      <c r="AU7" s="7">
        <f t="shared" si="0"/>
        <v>13480.333329679999</v>
      </c>
      <c r="AV7" s="9">
        <f>'Resumen Total liquidez'!CH8</f>
        <v>0</v>
      </c>
      <c r="AW7" s="9">
        <f>'Resumen Total liquidez'!CI8</f>
        <v>12673.499738810002</v>
      </c>
      <c r="AX7" s="9">
        <f>'Resumen Total liquidez'!CJ8</f>
        <v>200</v>
      </c>
      <c r="AY7" s="9">
        <f>+'Resumen Total liquidez'!CK8</f>
        <v>1.550396220000001</v>
      </c>
      <c r="AZ7" s="9">
        <f>+'Resumen Total liquidez'!CL8</f>
        <v>6.3176700600000002</v>
      </c>
      <c r="BA7" s="7">
        <f t="shared" si="1"/>
        <v>12881.367805090002</v>
      </c>
      <c r="BB7" s="9">
        <v>0</v>
      </c>
      <c r="BC7" s="9">
        <v>12620.352932470001</v>
      </c>
      <c r="BD7" s="9">
        <v>0</v>
      </c>
      <c r="BE7" s="9">
        <v>13.270458550000003</v>
      </c>
      <c r="BF7" s="9">
        <v>11.405398759999997</v>
      </c>
      <c r="BG7" s="7">
        <f t="shared" si="2"/>
        <v>12645.028789780001</v>
      </c>
      <c r="BH7" s="9">
        <v>0</v>
      </c>
      <c r="BI7" s="9">
        <f>'Resumen Total liquidez'!CW8</f>
        <v>11399.796877280001</v>
      </c>
      <c r="BJ7" s="9">
        <v>7.5057260899999996</v>
      </c>
      <c r="BK7" s="9">
        <v>8.6999018799999988</v>
      </c>
      <c r="BL7" s="7">
        <f t="shared" si="3"/>
        <v>11416.00250525</v>
      </c>
      <c r="BM7" s="9">
        <f>'Resumen Total liquidez'!DB8</f>
        <v>0</v>
      </c>
      <c r="BN7" s="9">
        <f>'Resumen Total liquidez'!DC8</f>
        <v>8112.86</v>
      </c>
      <c r="BO7" s="9">
        <v>27.375158759999998</v>
      </c>
      <c r="BP7" s="9">
        <v>9.9651812399999997</v>
      </c>
      <c r="BQ7" s="49">
        <f t="shared" si="13"/>
        <v>8150.2003399999994</v>
      </c>
      <c r="BR7" s="94">
        <f t="shared" si="14"/>
        <v>149916.61298447958</v>
      </c>
    </row>
    <row r="8" spans="1:70" ht="19" thickBot="1" x14ac:dyDescent="0.5">
      <c r="A8" s="12" t="s">
        <v>36</v>
      </c>
      <c r="B8" s="68">
        <v>906.85</v>
      </c>
      <c r="C8" s="69">
        <v>673.78150000000005</v>
      </c>
      <c r="D8" s="7">
        <f t="shared" si="4"/>
        <v>1580.6315</v>
      </c>
      <c r="E8" s="70">
        <v>841.87</v>
      </c>
      <c r="F8" s="71">
        <v>83.807140000000004</v>
      </c>
      <c r="G8" s="7">
        <f t="shared" si="5"/>
        <v>925.67714000000001</v>
      </c>
      <c r="H8" s="70">
        <v>816.69150946999991</v>
      </c>
      <c r="I8" s="69">
        <v>59.384320000000002</v>
      </c>
      <c r="J8" s="7">
        <f t="shared" si="6"/>
        <v>876.07582946999992</v>
      </c>
      <c r="K8" s="70">
        <f>'Resumen Total liquidez'!AD9</f>
        <v>1003.8277734900003</v>
      </c>
      <c r="L8" s="69">
        <f>'Resumen Total liquidez'!AE9</f>
        <v>0</v>
      </c>
      <c r="M8" s="69">
        <f>'Resumen Total liquidez'!AF9</f>
        <v>0</v>
      </c>
      <c r="N8" s="69">
        <f>'Resumen Total liquidez'!AG9</f>
        <v>0</v>
      </c>
      <c r="O8" s="73">
        <f>'Resumen Total liquidez'!AH9</f>
        <v>0.69</v>
      </c>
      <c r="P8" s="7">
        <f t="shared" si="7"/>
        <v>1004.5177734900003</v>
      </c>
      <c r="Q8" s="17">
        <f>'Resumen Total liquidez'!AO9</f>
        <v>1182.8988784800001</v>
      </c>
      <c r="R8" s="14">
        <f>'Resumen Total liquidez'!AP9</f>
        <v>0</v>
      </c>
      <c r="S8" s="14">
        <f>'Resumen Total liquidez'!AQ9</f>
        <v>0</v>
      </c>
      <c r="T8" s="74">
        <f>'Resumen Total liquidez'!AR9</f>
        <v>0</v>
      </c>
      <c r="U8" s="7">
        <f t="shared" si="8"/>
        <v>1182.8988784800001</v>
      </c>
      <c r="V8" s="17">
        <f>'Resumen Total liquidez'!AY9</f>
        <v>572.90307282000003</v>
      </c>
      <c r="W8" s="14">
        <f>'Resumen Total liquidez'!AZ9</f>
        <v>0</v>
      </c>
      <c r="X8" s="14">
        <f>'Resumen Total liquidez'!BA9</f>
        <v>0</v>
      </c>
      <c r="Y8" s="74">
        <f>'Resumen Total liquidez'!BB9</f>
        <v>0</v>
      </c>
      <c r="Z8" s="7">
        <f t="shared" si="9"/>
        <v>572.90307282000003</v>
      </c>
      <c r="AA8" s="17">
        <f>'Resumen Total liquidez'!BI9</f>
        <v>521.23450378999996</v>
      </c>
      <c r="AB8" s="15">
        <f>'Resumen Total liquidez'!BJ9</f>
        <v>0</v>
      </c>
      <c r="AC8" s="14">
        <f>'Resumen Total liquidez'!BK9</f>
        <v>0</v>
      </c>
      <c r="AD8" s="74">
        <f>'Resumen Total liquidez'!BL9</f>
        <v>0</v>
      </c>
      <c r="AE8" s="7">
        <f t="shared" si="10"/>
        <v>521.23450378999996</v>
      </c>
      <c r="AF8" s="9">
        <f>+'Resumen Total liquidez'!BO9</f>
        <v>753.88548663999995</v>
      </c>
      <c r="AG8" s="9">
        <f>+'Resumen Total liquidez'!BP9</f>
        <v>0</v>
      </c>
      <c r="AH8" s="14">
        <f>+'Resumen Total liquidez'!BQ9</f>
        <v>0</v>
      </c>
      <c r="AI8" s="15">
        <f>+'Resumen Total liquidez'!BR9</f>
        <v>0</v>
      </c>
      <c r="AJ8" s="7">
        <f t="shared" si="11"/>
        <v>753.88548663999995</v>
      </c>
      <c r="AK8" s="8">
        <f>+'Resumen Total liquidez'!BU9</f>
        <v>1286.4871098800002</v>
      </c>
      <c r="AL8" s="9">
        <f>+'Resumen Total liquidez'!BV9</f>
        <v>0</v>
      </c>
      <c r="AM8" s="14">
        <f>+'Resumen Total liquidez'!BW9</f>
        <v>0</v>
      </c>
      <c r="AN8" s="14">
        <f>+'Resumen Total liquidez'!BX9</f>
        <v>0</v>
      </c>
      <c r="AO8" s="7">
        <f t="shared" si="12"/>
        <v>1286.4871098800002</v>
      </c>
      <c r="AP8" s="9">
        <f>+'Resumen Total liquidez'!CA9</f>
        <v>0</v>
      </c>
      <c r="AQ8" s="9">
        <f>+'Resumen Total liquidez'!CB9</f>
        <v>0</v>
      </c>
      <c r="AR8" s="9">
        <f>+'Resumen Total liquidez'!CC9</f>
        <v>0</v>
      </c>
      <c r="AS8" s="139">
        <v>0</v>
      </c>
      <c r="AT8" s="140">
        <v>0</v>
      </c>
      <c r="AU8" s="7">
        <f t="shared" si="0"/>
        <v>0</v>
      </c>
      <c r="AV8" s="9">
        <f>'Resumen Total liquidez'!CH9</f>
        <v>0</v>
      </c>
      <c r="AW8" s="9">
        <f>'Resumen Total liquidez'!CI9</f>
        <v>0</v>
      </c>
      <c r="AX8" s="9">
        <f>'Resumen Total liquidez'!CJ9</f>
        <v>0</v>
      </c>
      <c r="AY8" s="9">
        <f>+'Resumen Total liquidez'!CK9</f>
        <v>0.20339804999999991</v>
      </c>
      <c r="AZ8" s="9">
        <f>+'Resumen Total liquidez'!CL9</f>
        <v>0</v>
      </c>
      <c r="BA8" s="7">
        <f t="shared" si="1"/>
        <v>0.20339804999999991</v>
      </c>
      <c r="BB8" s="9">
        <v>0</v>
      </c>
      <c r="BC8" s="9">
        <v>0</v>
      </c>
      <c r="BD8" s="9">
        <v>0</v>
      </c>
      <c r="BE8" s="9">
        <v>5.4049250000000004</v>
      </c>
      <c r="BF8" s="9">
        <v>0</v>
      </c>
      <c r="BG8" s="7">
        <f t="shared" si="2"/>
        <v>5.4049250000000004</v>
      </c>
      <c r="BH8" s="9">
        <v>0</v>
      </c>
      <c r="BI8" s="9">
        <f>'Resumen Total liquidez'!CW9</f>
        <v>0</v>
      </c>
      <c r="BJ8" s="9">
        <v>4.2333566999999954</v>
      </c>
      <c r="BK8" s="9">
        <v>0</v>
      </c>
      <c r="BL8" s="7">
        <f t="shared" si="3"/>
        <v>4.2333566999999954</v>
      </c>
      <c r="BM8" s="9">
        <f>'Resumen Total liquidez'!DB9</f>
        <v>0</v>
      </c>
      <c r="BN8" s="9">
        <f>'Resumen Total liquidez'!DC9</f>
        <v>0</v>
      </c>
      <c r="BO8" s="9">
        <v>16.830645349999998</v>
      </c>
      <c r="BP8" s="9">
        <v>0</v>
      </c>
      <c r="BQ8" s="49">
        <f t="shared" si="13"/>
        <v>16.830645349999998</v>
      </c>
      <c r="BR8" s="94">
        <f t="shared" si="14"/>
        <v>8730.9836196700016</v>
      </c>
    </row>
    <row r="9" spans="1:70" ht="19" thickBot="1" x14ac:dyDescent="0.5">
      <c r="A9" s="12" t="s">
        <v>37</v>
      </c>
      <c r="B9" s="68">
        <v>0</v>
      </c>
      <c r="C9" s="69">
        <v>349.35860000000002</v>
      </c>
      <c r="D9" s="7">
        <f t="shared" si="4"/>
        <v>349.35860000000002</v>
      </c>
      <c r="E9" s="70">
        <v>0</v>
      </c>
      <c r="F9" s="71">
        <v>37.915079999999996</v>
      </c>
      <c r="G9" s="7">
        <f t="shared" si="5"/>
        <v>37.915079999999996</v>
      </c>
      <c r="H9" s="70">
        <v>177.99814755</v>
      </c>
      <c r="I9" s="69">
        <v>157.14623</v>
      </c>
      <c r="J9" s="7">
        <f t="shared" si="6"/>
        <v>335.14437755</v>
      </c>
      <c r="K9" s="70">
        <f>'Resumen Total liquidez'!AD10</f>
        <v>757.11031266000407</v>
      </c>
      <c r="L9" s="69">
        <f>'Resumen Total liquidez'!AE10</f>
        <v>0</v>
      </c>
      <c r="M9" s="69">
        <f>'Resumen Total liquidez'!AF10</f>
        <v>9.7491065299999988</v>
      </c>
      <c r="N9" s="69">
        <f>'Resumen Total liquidez'!AG10</f>
        <v>25.333485320000001</v>
      </c>
      <c r="O9" s="73">
        <f>'Resumen Total liquidez'!AH10</f>
        <v>0.58356587000000004</v>
      </c>
      <c r="P9" s="7">
        <f t="shared" si="7"/>
        <v>792.77647038000407</v>
      </c>
      <c r="Q9" s="17">
        <f>'Resumen Total liquidez'!AO10</f>
        <v>0</v>
      </c>
      <c r="R9" s="14">
        <f>'Resumen Total liquidez'!AP10</f>
        <v>805.78481118700006</v>
      </c>
      <c r="S9" s="14">
        <f>'Resumen Total liquidez'!AQ10</f>
        <v>1.2568970999999998</v>
      </c>
      <c r="T9" s="74">
        <f>'Resumen Total liquidez'!AR10</f>
        <v>0</v>
      </c>
      <c r="U9" s="7">
        <f t="shared" si="8"/>
        <v>807.04170828700001</v>
      </c>
      <c r="V9" s="17">
        <f>'Resumen Total liquidez'!AY10</f>
        <v>0</v>
      </c>
      <c r="W9" s="14">
        <f>'Resumen Total liquidez'!AZ10</f>
        <v>560.35695196999995</v>
      </c>
      <c r="X9" s="14">
        <f>'Resumen Total liquidez'!BA10</f>
        <v>4.2758623099999999</v>
      </c>
      <c r="Y9" s="74">
        <f>'Resumen Total liquidez'!BB10</f>
        <v>4.9490940999999999</v>
      </c>
      <c r="Z9" s="7">
        <f t="shared" si="9"/>
        <v>569.58190837999996</v>
      </c>
      <c r="AA9" s="17">
        <f>'Resumen Total liquidez'!BI10</f>
        <v>0</v>
      </c>
      <c r="AB9" s="15">
        <f>'Resumen Total liquidez'!BJ10</f>
        <v>488.57652156473597</v>
      </c>
      <c r="AC9" s="14">
        <f>'Resumen Total liquidez'!BK10</f>
        <v>0.68650303000000001</v>
      </c>
      <c r="AD9" s="74">
        <f>'Resumen Total liquidez'!BL10</f>
        <v>0</v>
      </c>
      <c r="AE9" s="7">
        <f t="shared" si="10"/>
        <v>489.26302459473595</v>
      </c>
      <c r="AF9" s="9">
        <f>+'Resumen Total liquidez'!BO10</f>
        <v>0</v>
      </c>
      <c r="AG9" s="9">
        <f>+'Resumen Total liquidez'!BP10</f>
        <v>507.88289716000003</v>
      </c>
      <c r="AH9" s="14">
        <f>+'Resumen Total liquidez'!BQ10</f>
        <v>0.47111083000000004</v>
      </c>
      <c r="AI9" s="15">
        <f>+'Resumen Total liquidez'!BR10</f>
        <v>1.4E-2</v>
      </c>
      <c r="AJ9" s="7">
        <f t="shared" si="11"/>
        <v>508.36800799000002</v>
      </c>
      <c r="AK9" s="8">
        <f>+'Resumen Total liquidez'!BU10</f>
        <v>778.39643148999994</v>
      </c>
      <c r="AL9" s="9">
        <f>+'Resumen Total liquidez'!BV10</f>
        <v>0</v>
      </c>
      <c r="AM9" s="14">
        <f>+'Resumen Total liquidez'!BW10</f>
        <v>0.14318731999999998</v>
      </c>
      <c r="AN9" s="14">
        <f>+'Resumen Total liquidez'!BX10</f>
        <v>0</v>
      </c>
      <c r="AO9" s="7">
        <f t="shared" si="12"/>
        <v>778.53961880999998</v>
      </c>
      <c r="AP9" s="9">
        <f>+'Resumen Total liquidez'!CA10</f>
        <v>0</v>
      </c>
      <c r="AQ9" s="9">
        <f>+'Resumen Total liquidez'!CB10</f>
        <v>578.62708498999996</v>
      </c>
      <c r="AR9" s="9">
        <f>+'Resumen Total liquidez'!CC10</f>
        <v>62.5</v>
      </c>
      <c r="AS9" s="139">
        <v>3.1622236200000002</v>
      </c>
      <c r="AT9" s="140">
        <v>0</v>
      </c>
      <c r="AU9" s="7">
        <f t="shared" si="0"/>
        <v>644.28930860999992</v>
      </c>
      <c r="AV9" s="9">
        <f>'Resumen Total liquidez'!CH10</f>
        <v>0</v>
      </c>
      <c r="AW9" s="9">
        <f>'Resumen Total liquidez'!CI10</f>
        <v>774.21230631999993</v>
      </c>
      <c r="AX9" s="9">
        <f>'Resumen Total liquidez'!CJ10</f>
        <v>0</v>
      </c>
      <c r="AY9" s="9">
        <f>+'Resumen Total liquidez'!CK10</f>
        <v>4.5758602799999988</v>
      </c>
      <c r="AZ9" s="9">
        <f>+'Resumen Total liquidez'!CL10</f>
        <v>0</v>
      </c>
      <c r="BA9" s="7">
        <f t="shared" si="1"/>
        <v>778.78816659999995</v>
      </c>
      <c r="BB9" s="9">
        <v>0</v>
      </c>
      <c r="BC9" s="9">
        <v>1047.72086171</v>
      </c>
      <c r="BD9" s="9">
        <v>0</v>
      </c>
      <c r="BE9" s="9">
        <v>5.85102747</v>
      </c>
      <c r="BF9" s="9">
        <v>0</v>
      </c>
      <c r="BG9" s="7">
        <f t="shared" si="2"/>
        <v>1053.57188918</v>
      </c>
      <c r="BH9" s="9">
        <v>0</v>
      </c>
      <c r="BI9" s="9">
        <f>'Resumen Total liquidez'!CW10</f>
        <v>1090.4045096</v>
      </c>
      <c r="BJ9" s="9">
        <v>2.3290294799999995</v>
      </c>
      <c r="BK9" s="9">
        <v>0</v>
      </c>
      <c r="BL9" s="7">
        <f t="shared" si="3"/>
        <v>1092.7335390799999</v>
      </c>
      <c r="BM9" s="9">
        <f>'Resumen Total liquidez'!DB10</f>
        <v>0</v>
      </c>
      <c r="BN9" s="9">
        <f>'Resumen Total liquidez'!DC10</f>
        <v>572.79000000000008</v>
      </c>
      <c r="BO9" s="9">
        <v>13.776530259999998</v>
      </c>
      <c r="BP9" s="9">
        <v>0</v>
      </c>
      <c r="BQ9" s="49">
        <f t="shared" si="13"/>
        <v>586.56653026000004</v>
      </c>
      <c r="BR9" s="94">
        <f t="shared" si="14"/>
        <v>8823.938229721738</v>
      </c>
    </row>
    <row r="10" spans="1:70" ht="19" thickBot="1" x14ac:dyDescent="0.5">
      <c r="A10" s="12" t="s">
        <v>38</v>
      </c>
      <c r="B10" s="68">
        <v>0</v>
      </c>
      <c r="C10" s="72">
        <v>196.96396999999999</v>
      </c>
      <c r="D10" s="7">
        <f t="shared" si="4"/>
        <v>196.96396999999999</v>
      </c>
      <c r="E10" s="70">
        <v>0</v>
      </c>
      <c r="F10" s="91">
        <v>23.349040000000002</v>
      </c>
      <c r="G10" s="7">
        <f t="shared" si="5"/>
        <v>23.349040000000002</v>
      </c>
      <c r="H10" s="70">
        <v>0</v>
      </c>
      <c r="I10" s="72">
        <v>0</v>
      </c>
      <c r="J10" s="7">
        <f t="shared" si="6"/>
        <v>0</v>
      </c>
      <c r="K10" s="70">
        <f>'Resumen Total liquidez'!AD11</f>
        <v>1567.4040504500003</v>
      </c>
      <c r="L10" s="72">
        <f>'Resumen Total liquidez'!AE11</f>
        <v>0</v>
      </c>
      <c r="M10" s="69">
        <f>'Resumen Total liquidez'!AF11</f>
        <v>0</v>
      </c>
      <c r="N10" s="69">
        <f>'Resumen Total liquidez'!AG11</f>
        <v>2.8270340000000001E-2</v>
      </c>
      <c r="O10" s="73">
        <f>'Resumen Total liquidez'!AH11</f>
        <v>13.86369633</v>
      </c>
      <c r="P10" s="7">
        <f t="shared" si="7"/>
        <v>1581.2960171200004</v>
      </c>
      <c r="Q10" s="17">
        <f>'Resumen Total liquidez'!AO11</f>
        <v>1816.20760918</v>
      </c>
      <c r="R10" s="14">
        <f>'Resumen Total liquidez'!AP11</f>
        <v>0</v>
      </c>
      <c r="S10" s="14">
        <f>'Resumen Total liquidez'!AQ11</f>
        <v>4.7053679999999987E-2</v>
      </c>
      <c r="T10" s="74">
        <f>'Resumen Total liquidez'!AR11</f>
        <v>0.98848446000000001</v>
      </c>
      <c r="U10" s="7">
        <f t="shared" si="8"/>
        <v>1817.2431473200002</v>
      </c>
      <c r="V10" s="17">
        <f>'Resumen Total liquidez'!AY11</f>
        <v>2112.2217074</v>
      </c>
      <c r="W10" s="14">
        <f>'Resumen Total liquidez'!AZ11</f>
        <v>0</v>
      </c>
      <c r="X10" s="14">
        <f>'Resumen Total liquidez'!BA11</f>
        <v>2.2134350299999999</v>
      </c>
      <c r="Y10" s="74">
        <f>'Resumen Total liquidez'!BB11</f>
        <v>6.6482719999999995E-2</v>
      </c>
      <c r="Z10" s="7">
        <f t="shared" si="9"/>
        <v>2114.5016251499997</v>
      </c>
      <c r="AA10" s="17">
        <f>'Resumen Total liquidez'!BI11</f>
        <v>1214.6330979500001</v>
      </c>
      <c r="AB10" s="15">
        <f>'Resumen Total liquidez'!BJ11</f>
        <v>0</v>
      </c>
      <c r="AC10" s="14">
        <f>'Resumen Total liquidez'!BK11</f>
        <v>0</v>
      </c>
      <c r="AD10" s="74">
        <f>'Resumen Total liquidez'!BL11</f>
        <v>1.0259967400000001</v>
      </c>
      <c r="AE10" s="7">
        <f t="shared" si="10"/>
        <v>1215.6590946900001</v>
      </c>
      <c r="AF10" s="9">
        <f>+'Resumen Total liquidez'!BO11</f>
        <v>709.58179078000001</v>
      </c>
      <c r="AG10" s="9">
        <f>+'Resumen Total liquidez'!BP11</f>
        <v>0</v>
      </c>
      <c r="AH10" s="14">
        <f>+'Resumen Total liquidez'!BQ11</f>
        <v>0</v>
      </c>
      <c r="AI10" s="15">
        <f>+'Resumen Total liquidez'!BR11</f>
        <v>0</v>
      </c>
      <c r="AJ10" s="7">
        <f t="shared" si="11"/>
        <v>709.58179078000001</v>
      </c>
      <c r="AK10" s="8">
        <f>+'Resumen Total liquidez'!BU11</f>
        <v>658.97263368999995</v>
      </c>
      <c r="AL10" s="9">
        <f>+'Resumen Total liquidez'!BV11</f>
        <v>0</v>
      </c>
      <c r="AM10" s="14">
        <f>+'Resumen Total liquidez'!BW11</f>
        <v>7.1747392800000132</v>
      </c>
      <c r="AN10" s="14">
        <f>+'Resumen Total liquidez'!BX11</f>
        <v>0</v>
      </c>
      <c r="AO10" s="7">
        <f t="shared" si="12"/>
        <v>666.14737296999999</v>
      </c>
      <c r="AP10" s="9">
        <f>+'Resumen Total liquidez'!CA11</f>
        <v>0</v>
      </c>
      <c r="AQ10" s="9">
        <f>+'Resumen Total liquidez'!CB11</f>
        <v>0</v>
      </c>
      <c r="AR10" s="9">
        <f>+'Resumen Total liquidez'!CC11</f>
        <v>0</v>
      </c>
      <c r="AS10" s="139">
        <v>2.4082214100000003</v>
      </c>
      <c r="AT10" s="140">
        <v>0</v>
      </c>
      <c r="AU10" s="7">
        <f t="shared" si="0"/>
        <v>2.4082214100000003</v>
      </c>
      <c r="AV10" s="9">
        <f>'Resumen Total liquidez'!CH11</f>
        <v>0</v>
      </c>
      <c r="AW10" s="9">
        <f>'Resumen Total liquidez'!CI11</f>
        <v>0</v>
      </c>
      <c r="AX10" s="9">
        <f>'Resumen Total liquidez'!CJ11</f>
        <v>0</v>
      </c>
      <c r="AY10" s="9">
        <f>+'Resumen Total liquidez'!CK11</f>
        <v>9.0558877600000027</v>
      </c>
      <c r="AZ10" s="9">
        <f>+'Resumen Total liquidez'!CL11</f>
        <v>0</v>
      </c>
      <c r="BA10" s="7">
        <f t="shared" si="1"/>
        <v>9.0558877600000027</v>
      </c>
      <c r="BB10" s="9">
        <v>0</v>
      </c>
      <c r="BC10" s="9">
        <v>0</v>
      </c>
      <c r="BD10" s="9">
        <v>0</v>
      </c>
      <c r="BE10" s="9">
        <v>11.88084589</v>
      </c>
      <c r="BF10" s="9">
        <v>0</v>
      </c>
      <c r="BG10" s="7">
        <f t="shared" si="2"/>
        <v>11.88084589</v>
      </c>
      <c r="BH10" s="9">
        <v>0</v>
      </c>
      <c r="BI10" s="9">
        <f>'Resumen Total liquidez'!CW11</f>
        <v>0</v>
      </c>
      <c r="BJ10" s="9">
        <v>10.613079609999998</v>
      </c>
      <c r="BK10" s="9">
        <v>0</v>
      </c>
      <c r="BL10" s="7">
        <f t="shared" si="3"/>
        <v>10.613079609999998</v>
      </c>
      <c r="BM10" s="9">
        <f>'Resumen Total liquidez'!DB11</f>
        <v>0</v>
      </c>
      <c r="BN10" s="9">
        <f>'Resumen Total liquidez'!DC11</f>
        <v>0</v>
      </c>
      <c r="BO10" s="9">
        <v>35.400638020000009</v>
      </c>
      <c r="BP10" s="9">
        <v>0</v>
      </c>
      <c r="BQ10" s="49">
        <f t="shared" si="13"/>
        <v>35.400638020000009</v>
      </c>
      <c r="BR10" s="94">
        <f t="shared" si="14"/>
        <v>8394.1007307200016</v>
      </c>
    </row>
    <row r="11" spans="1:70" ht="19" thickBot="1" x14ac:dyDescent="0.5">
      <c r="A11" s="12" t="s">
        <v>39</v>
      </c>
      <c r="B11" s="68">
        <v>3829.46</v>
      </c>
      <c r="C11" s="69">
        <v>5468.5014799999999</v>
      </c>
      <c r="D11" s="7">
        <f t="shared" si="4"/>
        <v>9297.9614799999999</v>
      </c>
      <c r="E11" s="70">
        <v>3119.09</v>
      </c>
      <c r="F11" s="71">
        <v>1091.0501399999998</v>
      </c>
      <c r="G11" s="7">
        <f t="shared" si="5"/>
        <v>4210.1401399999995</v>
      </c>
      <c r="H11" s="70">
        <v>6057.4340662100012</v>
      </c>
      <c r="I11" s="69">
        <v>2230.4411600000003</v>
      </c>
      <c r="J11" s="7">
        <f t="shared" si="6"/>
        <v>8287.8752262100024</v>
      </c>
      <c r="K11" s="70">
        <f>'Resumen Total liquidez'!AD12</f>
        <v>0</v>
      </c>
      <c r="L11" s="69">
        <f>'Resumen Total liquidez'!AE12</f>
        <v>8639.8671782800393</v>
      </c>
      <c r="M11" s="69">
        <f>'Resumen Total liquidez'!AF12</f>
        <v>120.34415285999999</v>
      </c>
      <c r="N11" s="69">
        <f>'Resumen Total liquidez'!AG12</f>
        <v>28.7929742</v>
      </c>
      <c r="O11" s="73">
        <f>'Resumen Total liquidez'!AH12</f>
        <v>30.77924277</v>
      </c>
      <c r="P11" s="7">
        <f t="shared" si="7"/>
        <v>8819.7835481100392</v>
      </c>
      <c r="Q11" s="17">
        <f>'Resumen Total liquidez'!AO12</f>
        <v>0</v>
      </c>
      <c r="R11" s="14">
        <f>'Resumen Total liquidez'!AP12</f>
        <v>6968.4437798300005</v>
      </c>
      <c r="S11" s="14">
        <f>'Resumen Total liquidez'!AQ12</f>
        <v>46.59747294000001</v>
      </c>
      <c r="T11" s="74">
        <f>'Resumen Total liquidez'!AR12</f>
        <v>0.62247275999999985</v>
      </c>
      <c r="U11" s="7">
        <f t="shared" si="8"/>
        <v>7015.6637255300011</v>
      </c>
      <c r="V11" s="17">
        <f>'Resumen Total liquidez'!AY12</f>
        <v>0</v>
      </c>
      <c r="W11" s="14">
        <f>'Resumen Total liquidez'!AZ12</f>
        <v>5408.8585540800004</v>
      </c>
      <c r="X11" s="14">
        <f>'Resumen Total liquidez'!BA12</f>
        <v>39.426476819999998</v>
      </c>
      <c r="Y11" s="74">
        <f>'Resumen Total liquidez'!BB12</f>
        <v>4.287423060000001</v>
      </c>
      <c r="Z11" s="7">
        <f t="shared" si="9"/>
        <v>5452.5724539600005</v>
      </c>
      <c r="AA11" s="17">
        <f>'Resumen Total liquidez'!BI12</f>
        <v>0</v>
      </c>
      <c r="AB11" s="15">
        <f>'Resumen Total liquidez'!BJ12</f>
        <v>5827.657093419999</v>
      </c>
      <c r="AC11" s="14">
        <f>'Resumen Total liquidez'!BK12</f>
        <v>26.37334487</v>
      </c>
      <c r="AD11" s="74">
        <f>'Resumen Total liquidez'!BL12</f>
        <v>28.081212799999996</v>
      </c>
      <c r="AE11" s="7">
        <f t="shared" si="10"/>
        <v>5882.1116510899992</v>
      </c>
      <c r="AF11" s="9">
        <f>+'Resumen Total liquidez'!BO12</f>
        <v>0</v>
      </c>
      <c r="AG11" s="9">
        <f>+'Resumen Total liquidez'!BP12</f>
        <v>6783.495772799999</v>
      </c>
      <c r="AH11" s="14">
        <f>+'Resumen Total liquidez'!BQ12</f>
        <v>22.043156469999992</v>
      </c>
      <c r="AI11" s="15">
        <f>+'Resumen Total liquidez'!BR12</f>
        <v>0.39862142</v>
      </c>
      <c r="AJ11" s="7">
        <f t="shared" si="11"/>
        <v>6805.9375506899996</v>
      </c>
      <c r="AK11" s="8">
        <f>+'Resumen Total liquidez'!BU12</f>
        <v>0</v>
      </c>
      <c r="AL11" s="9">
        <f>+'Resumen Total liquidez'!BV12</f>
        <v>8161.0538397199989</v>
      </c>
      <c r="AM11" s="14">
        <f>+'Resumen Total liquidez'!BW12</f>
        <v>22.272208840000001</v>
      </c>
      <c r="AN11" s="14">
        <f>+'Resumen Total liquidez'!BX12</f>
        <v>7.1616293500000001</v>
      </c>
      <c r="AO11" s="7">
        <f t="shared" si="12"/>
        <v>8190.4876779099986</v>
      </c>
      <c r="AP11" s="9">
        <f>+'Resumen Total liquidez'!CA12</f>
        <v>0</v>
      </c>
      <c r="AQ11" s="9">
        <f>+'Resumen Total liquidez'!CB12</f>
        <v>8992.636562990001</v>
      </c>
      <c r="AR11" s="9">
        <f>+'Resumen Total liquidez'!CC12</f>
        <v>650</v>
      </c>
      <c r="AS11" s="139">
        <v>11.196046950000003</v>
      </c>
      <c r="AT11" s="140">
        <v>9.0817414799999998</v>
      </c>
      <c r="AU11" s="7">
        <f t="shared" si="0"/>
        <v>9662.9143514200023</v>
      </c>
      <c r="AV11" s="9">
        <f>'Resumen Total liquidez'!CH12</f>
        <v>0</v>
      </c>
      <c r="AW11" s="9">
        <f>'Resumen Total liquidez'!CI12</f>
        <v>7763.0984095300009</v>
      </c>
      <c r="AX11" s="9">
        <f>'Resumen Total liquidez'!CJ12</f>
        <v>195.07847292999998</v>
      </c>
      <c r="AY11" s="9">
        <f>+'Resumen Total liquidez'!CK12</f>
        <v>15.002619769999999</v>
      </c>
      <c r="AZ11" s="9">
        <f>+'Resumen Total liquidez'!CL12</f>
        <v>1.8341571299999999</v>
      </c>
      <c r="BA11" s="7">
        <f t="shared" si="1"/>
        <v>7975.0136593600009</v>
      </c>
      <c r="BB11" s="9">
        <v>0</v>
      </c>
      <c r="BC11" s="9">
        <v>9391.6901678600007</v>
      </c>
      <c r="BD11" s="9">
        <v>0</v>
      </c>
      <c r="BE11" s="9">
        <v>21.199837869999996</v>
      </c>
      <c r="BF11" s="9">
        <v>0</v>
      </c>
      <c r="BG11" s="7">
        <f t="shared" si="2"/>
        <v>9412.8900057299998</v>
      </c>
      <c r="BH11" s="9">
        <v>0</v>
      </c>
      <c r="BI11" s="9">
        <f>'Resumen Total liquidez'!CW12</f>
        <v>10300.61863391</v>
      </c>
      <c r="BJ11" s="9">
        <v>9.3696937400000007</v>
      </c>
      <c r="BK11" s="9">
        <v>12.86442402</v>
      </c>
      <c r="BL11" s="7">
        <f t="shared" si="3"/>
        <v>10322.85275167</v>
      </c>
      <c r="BM11" s="9">
        <f>'Resumen Total liquidez'!DB12</f>
        <v>0</v>
      </c>
      <c r="BN11" s="9">
        <f>'Resumen Total liquidez'!DC12</f>
        <v>8459.09</v>
      </c>
      <c r="BO11" s="9">
        <v>38.334266499999991</v>
      </c>
      <c r="BP11" s="9">
        <v>15.914621139999999</v>
      </c>
      <c r="BQ11" s="49">
        <f t="shared" si="13"/>
        <v>8513.3388876400004</v>
      </c>
      <c r="BR11" s="94">
        <f t="shared" si="14"/>
        <v>109849.54310932005</v>
      </c>
    </row>
    <row r="12" spans="1:70" ht="19" thickBot="1" x14ac:dyDescent="0.5">
      <c r="A12" s="12" t="s">
        <v>40</v>
      </c>
      <c r="B12" s="68">
        <v>261.51</v>
      </c>
      <c r="C12" s="69">
        <v>319.54299000000003</v>
      </c>
      <c r="D12" s="7">
        <f t="shared" si="4"/>
        <v>581.05299000000002</v>
      </c>
      <c r="E12" s="70">
        <v>521.32000000000005</v>
      </c>
      <c r="F12" s="71">
        <v>5.9948900000000007</v>
      </c>
      <c r="G12" s="7">
        <f t="shared" si="5"/>
        <v>527.3148900000001</v>
      </c>
      <c r="H12" s="70">
        <v>0</v>
      </c>
      <c r="I12" s="69">
        <v>0</v>
      </c>
      <c r="J12" s="7">
        <f t="shared" si="6"/>
        <v>0</v>
      </c>
      <c r="K12" s="70">
        <f>'Resumen Total liquidez'!AD13</f>
        <v>560.76539547981918</v>
      </c>
      <c r="L12" s="69">
        <f>'Resumen Total liquidez'!AE13</f>
        <v>0</v>
      </c>
      <c r="M12" s="69">
        <f>'Resumen Total liquidez'!AF13</f>
        <v>0</v>
      </c>
      <c r="N12" s="69">
        <f>'Resumen Total liquidez'!AG13</f>
        <v>0</v>
      </c>
      <c r="O12" s="73">
        <f>'Resumen Total liquidez'!AH13</f>
        <v>0.55449135999999999</v>
      </c>
      <c r="P12" s="7">
        <f t="shared" si="7"/>
        <v>561.31988683981922</v>
      </c>
      <c r="Q12" s="17">
        <f>'Resumen Total liquidez'!AO13</f>
        <v>0</v>
      </c>
      <c r="R12" s="14">
        <f>'Resumen Total liquidez'!AP13</f>
        <v>0</v>
      </c>
      <c r="S12" s="14">
        <f>'Resumen Total liquidez'!AQ13</f>
        <v>0</v>
      </c>
      <c r="T12" s="74">
        <f>'Resumen Total liquidez'!AR13</f>
        <v>0</v>
      </c>
      <c r="U12" s="7">
        <f t="shared" si="8"/>
        <v>0</v>
      </c>
      <c r="V12" s="17">
        <f>'Resumen Total liquidez'!AY13</f>
        <v>336.84574574999999</v>
      </c>
      <c r="W12" s="14">
        <f>'Resumen Total liquidez'!AZ13</f>
        <v>0</v>
      </c>
      <c r="X12" s="14">
        <f>'Resumen Total liquidez'!BA13</f>
        <v>0</v>
      </c>
      <c r="Y12" s="74">
        <f>'Resumen Total liquidez'!BB13</f>
        <v>33.485861200000002</v>
      </c>
      <c r="Z12" s="7">
        <f t="shared" si="9"/>
        <v>370.33160694999998</v>
      </c>
      <c r="AA12" s="17">
        <f>'Resumen Total liquidez'!BI13</f>
        <v>626.38919675</v>
      </c>
      <c r="AB12" s="15">
        <f>'Resumen Total liquidez'!BJ13</f>
        <v>0</v>
      </c>
      <c r="AC12" s="14">
        <f>'Resumen Total liquidez'!BK13</f>
        <v>0</v>
      </c>
      <c r="AD12" s="74">
        <f>'Resumen Total liquidez'!BL13</f>
        <v>0</v>
      </c>
      <c r="AE12" s="7">
        <f t="shared" si="10"/>
        <v>626.38919675</v>
      </c>
      <c r="AF12" s="9">
        <f>+'Resumen Total liquidez'!BO13</f>
        <v>127.03356323</v>
      </c>
      <c r="AG12" s="9">
        <f>+'Resumen Total liquidez'!BP13</f>
        <v>0</v>
      </c>
      <c r="AH12" s="14">
        <f>+'Resumen Total liquidez'!BQ13</f>
        <v>0</v>
      </c>
      <c r="AI12" s="15">
        <f>+'Resumen Total liquidez'!BR13</f>
        <v>0.25</v>
      </c>
      <c r="AJ12" s="7">
        <f t="shared" si="11"/>
        <v>127.28356323</v>
      </c>
      <c r="AK12" s="8">
        <f>+'Resumen Total liquidez'!BU13</f>
        <v>66.957874450000006</v>
      </c>
      <c r="AL12" s="9">
        <f>+'Resumen Total liquidez'!BV13</f>
        <v>0</v>
      </c>
      <c r="AM12" s="14">
        <f>+'Resumen Total liquidez'!BW13</f>
        <v>0</v>
      </c>
      <c r="AN12" s="14">
        <f>+'Resumen Total liquidez'!BX13</f>
        <v>0</v>
      </c>
      <c r="AO12" s="7">
        <f t="shared" si="12"/>
        <v>66.957874450000006</v>
      </c>
      <c r="AP12" s="9">
        <f>+'Resumen Total liquidez'!CA13</f>
        <v>0</v>
      </c>
      <c r="AQ12" s="9">
        <f>+'Resumen Total liquidez'!CB13</f>
        <v>0</v>
      </c>
      <c r="AR12" s="9">
        <f>+'Resumen Total liquidez'!CC13</f>
        <v>0</v>
      </c>
      <c r="AS12" s="139">
        <v>0</v>
      </c>
      <c r="AT12" s="140">
        <v>0</v>
      </c>
      <c r="AU12" s="7">
        <f t="shared" si="0"/>
        <v>0</v>
      </c>
      <c r="AV12" s="9">
        <f>'Resumen Total liquidez'!CH13</f>
        <v>0</v>
      </c>
      <c r="AW12" s="9">
        <f>'Resumen Total liquidez'!CI13</f>
        <v>0</v>
      </c>
      <c r="AX12" s="9">
        <f>'Resumen Total liquidez'!CJ13</f>
        <v>0</v>
      </c>
      <c r="AY12" s="9">
        <f>+'Resumen Total liquidez'!CK13</f>
        <v>0.50689203000000005</v>
      </c>
      <c r="AZ12" s="9">
        <f>+'Resumen Total liquidez'!CL13</f>
        <v>0</v>
      </c>
      <c r="BA12" s="7">
        <f t="shared" si="1"/>
        <v>0.50689203000000005</v>
      </c>
      <c r="BB12" s="9">
        <v>0</v>
      </c>
      <c r="BC12" s="9">
        <v>0</v>
      </c>
      <c r="BD12" s="9">
        <v>0</v>
      </c>
      <c r="BE12" s="9">
        <v>0.36843382999999996</v>
      </c>
      <c r="BF12" s="9">
        <v>0</v>
      </c>
      <c r="BG12" s="7">
        <f t="shared" si="2"/>
        <v>0.36843382999999996</v>
      </c>
      <c r="BH12" s="9">
        <v>0</v>
      </c>
      <c r="BI12" s="9">
        <f>'Resumen Total liquidez'!CW13</f>
        <v>0</v>
      </c>
      <c r="BJ12" s="9">
        <v>0</v>
      </c>
      <c r="BK12" s="9">
        <v>0</v>
      </c>
      <c r="BL12" s="7">
        <f t="shared" si="3"/>
        <v>0</v>
      </c>
      <c r="BM12" s="9">
        <f>'Resumen Total liquidez'!DB13</f>
        <v>0</v>
      </c>
      <c r="BN12" s="9">
        <f>'Resumen Total liquidez'!DC13</f>
        <v>0</v>
      </c>
      <c r="BO12" s="9">
        <v>3.8267746900000006</v>
      </c>
      <c r="BP12" s="9">
        <v>0</v>
      </c>
      <c r="BQ12" s="49">
        <f t="shared" si="13"/>
        <v>3.8267746900000006</v>
      </c>
      <c r="BR12" s="94">
        <f t="shared" si="14"/>
        <v>2865.3521087698191</v>
      </c>
    </row>
    <row r="13" spans="1:70" ht="19" thickBot="1" x14ac:dyDescent="0.5">
      <c r="A13" s="12" t="s">
        <v>41</v>
      </c>
      <c r="B13" s="68">
        <v>471.67</v>
      </c>
      <c r="C13" s="69">
        <v>1141.3726900000001</v>
      </c>
      <c r="D13" s="7">
        <f t="shared" si="4"/>
        <v>1613.0426900000002</v>
      </c>
      <c r="E13" s="70">
        <v>1048.27</v>
      </c>
      <c r="F13" s="71">
        <v>235.17848000000001</v>
      </c>
      <c r="G13" s="7">
        <f t="shared" si="5"/>
        <v>1283.44848</v>
      </c>
      <c r="H13" s="70">
        <v>1086.8207233208334</v>
      </c>
      <c r="I13" s="69">
        <v>347.32198999999997</v>
      </c>
      <c r="J13" s="7">
        <f t="shared" si="6"/>
        <v>1434.1427133208333</v>
      </c>
      <c r="K13" s="70">
        <f>'Resumen Total liquidez'!AD14</f>
        <v>1159.7005358163074</v>
      </c>
      <c r="L13" s="69">
        <f>'Resumen Total liquidez'!AE14</f>
        <v>0</v>
      </c>
      <c r="M13" s="69">
        <f>'Resumen Total liquidez'!AF14</f>
        <v>34.637252579999995</v>
      </c>
      <c r="N13" s="69">
        <f>'Resumen Total liquidez'!AG14</f>
        <v>0.61521228000000006</v>
      </c>
      <c r="O13" s="73">
        <f>'Resumen Total liquidez'!AH14</f>
        <v>40.693413360000001</v>
      </c>
      <c r="P13" s="7">
        <f t="shared" si="7"/>
        <v>1235.6464140363073</v>
      </c>
      <c r="Q13" s="17">
        <f>'Resumen Total liquidez'!AO14</f>
        <v>0</v>
      </c>
      <c r="R13" s="14">
        <f>'Resumen Total liquidez'!AP14</f>
        <v>1228.0193975100001</v>
      </c>
      <c r="S13" s="14">
        <f>'Resumen Total liquidez'!AQ14</f>
        <v>0.84931176999999991</v>
      </c>
      <c r="T13" s="74">
        <f>'Resumen Total liquidez'!AR14</f>
        <v>3.3389262599999996</v>
      </c>
      <c r="U13" s="7">
        <f t="shared" si="8"/>
        <v>1232.2076355400002</v>
      </c>
      <c r="V13" s="17">
        <f>'Resumen Total liquidez'!AY14</f>
        <v>0</v>
      </c>
      <c r="W13" s="14">
        <f>'Resumen Total liquidez'!AZ14</f>
        <v>1086.1050459600001</v>
      </c>
      <c r="X13" s="14">
        <f>'Resumen Total liquidez'!BA14</f>
        <v>0.26827640000000003</v>
      </c>
      <c r="Y13" s="74">
        <f>'Resumen Total liquidez'!BB14</f>
        <v>29.258897469999997</v>
      </c>
      <c r="Z13" s="7">
        <f t="shared" si="9"/>
        <v>1115.6322198300002</v>
      </c>
      <c r="AA13" s="17">
        <f>'Resumen Total liquidez'!BI14</f>
        <v>769.53932693000002</v>
      </c>
      <c r="AB13" s="15">
        <f>'Resumen Total liquidez'!BJ14</f>
        <v>0</v>
      </c>
      <c r="AC13" s="14">
        <f>'Resumen Total liquidez'!BK14</f>
        <v>0</v>
      </c>
      <c r="AD13" s="74">
        <f>'Resumen Total liquidez'!BL14</f>
        <v>1.13049679</v>
      </c>
      <c r="AE13" s="7">
        <f t="shared" si="10"/>
        <v>770.66982372000007</v>
      </c>
      <c r="AF13" s="9">
        <f>+'Resumen Total liquidez'!BO14</f>
        <v>602.71180513000002</v>
      </c>
      <c r="AG13" s="9">
        <f>+'Resumen Total liquidez'!BP14</f>
        <v>0</v>
      </c>
      <c r="AH13" s="14">
        <f>+'Resumen Total liquidez'!BQ14</f>
        <v>0</v>
      </c>
      <c r="AI13" s="15">
        <f>+'Resumen Total liquidez'!BR14</f>
        <v>0</v>
      </c>
      <c r="AJ13" s="7">
        <f t="shared" si="11"/>
        <v>602.71180513000002</v>
      </c>
      <c r="AK13" s="8">
        <f>+'Resumen Total liquidez'!BU14</f>
        <v>1437.5027374200001</v>
      </c>
      <c r="AL13" s="9">
        <f>+'Resumen Total liquidez'!BV14</f>
        <v>0</v>
      </c>
      <c r="AM13" s="14">
        <f>+'Resumen Total liquidez'!BW14</f>
        <v>0</v>
      </c>
      <c r="AN13" s="14">
        <f>+'Resumen Total liquidez'!BX14</f>
        <v>0</v>
      </c>
      <c r="AO13" s="7">
        <f t="shared" si="12"/>
        <v>1437.5027374200001</v>
      </c>
      <c r="AP13" s="9">
        <f>+'Resumen Total liquidez'!CA14</f>
        <v>0</v>
      </c>
      <c r="AQ13" s="9">
        <f>+'Resumen Total liquidez'!CB14</f>
        <v>1125.71097676</v>
      </c>
      <c r="AR13" s="9">
        <f>+'Resumen Total liquidez'!CC14</f>
        <v>0</v>
      </c>
      <c r="AS13" s="139">
        <v>0</v>
      </c>
      <c r="AT13" s="140">
        <v>7.2671642099999989</v>
      </c>
      <c r="AU13" s="7">
        <f t="shared" si="0"/>
        <v>1132.9781409699999</v>
      </c>
      <c r="AV13" s="9">
        <f>'Resumen Total liquidez'!CH14</f>
        <v>0</v>
      </c>
      <c r="AW13" s="9">
        <f>'Resumen Total liquidez'!CI14</f>
        <v>1102.04810305</v>
      </c>
      <c r="AX13" s="9">
        <f>'Resumen Total liquidez'!CJ14</f>
        <v>0</v>
      </c>
      <c r="AY13" s="9">
        <f>+'Resumen Total liquidez'!CK14</f>
        <v>1.0814E-4</v>
      </c>
      <c r="AZ13" s="9">
        <f>+'Resumen Total liquidez'!CL14</f>
        <v>0</v>
      </c>
      <c r="BA13" s="7">
        <f t="shared" si="1"/>
        <v>1102.0482111900001</v>
      </c>
      <c r="BB13" s="9">
        <v>0</v>
      </c>
      <c r="BC13" s="9">
        <v>920.29141970000001</v>
      </c>
      <c r="BD13" s="9">
        <v>0</v>
      </c>
      <c r="BE13" s="9">
        <v>0</v>
      </c>
      <c r="BF13" s="9">
        <v>0</v>
      </c>
      <c r="BG13" s="7">
        <f t="shared" si="2"/>
        <v>920.29141970000001</v>
      </c>
      <c r="BH13" s="9">
        <v>0</v>
      </c>
      <c r="BI13" s="9">
        <f>'Resumen Total liquidez'!CW14</f>
        <v>838.18462684999986</v>
      </c>
      <c r="BJ13" s="9">
        <v>1.0825696300000005</v>
      </c>
      <c r="BK13" s="9">
        <v>0</v>
      </c>
      <c r="BL13" s="7">
        <f t="shared" si="3"/>
        <v>839.26719647999982</v>
      </c>
      <c r="BM13" s="9">
        <f>'Resumen Total liquidez'!DB14</f>
        <v>0</v>
      </c>
      <c r="BN13" s="9">
        <f>'Resumen Total liquidez'!DC14</f>
        <v>842.98</v>
      </c>
      <c r="BO13" s="9">
        <v>1.5971260699999998</v>
      </c>
      <c r="BP13" s="9">
        <v>0</v>
      </c>
      <c r="BQ13" s="49">
        <f t="shared" si="13"/>
        <v>844.57712606999996</v>
      </c>
      <c r="BR13" s="94">
        <f t="shared" si="14"/>
        <v>15564.166613407144</v>
      </c>
    </row>
    <row r="14" spans="1:70" ht="19" thickBot="1" x14ac:dyDescent="0.5">
      <c r="A14" s="12" t="s">
        <v>42</v>
      </c>
      <c r="B14" s="68">
        <v>137.13999999999999</v>
      </c>
      <c r="C14" s="69">
        <v>377.07453000000004</v>
      </c>
      <c r="D14" s="7">
        <f t="shared" si="4"/>
        <v>514.21452999999997</v>
      </c>
      <c r="E14" s="70">
        <v>326.5</v>
      </c>
      <c r="F14" s="71">
        <v>0.41134000000000004</v>
      </c>
      <c r="G14" s="7">
        <f t="shared" si="5"/>
        <v>326.91134</v>
      </c>
      <c r="H14" s="70">
        <v>344.59925508999999</v>
      </c>
      <c r="I14" s="69">
        <v>0</v>
      </c>
      <c r="J14" s="7">
        <f t="shared" si="6"/>
        <v>344.59925508999999</v>
      </c>
      <c r="K14" s="70">
        <f>'Resumen Total liquidez'!AD15</f>
        <v>0</v>
      </c>
      <c r="L14" s="69">
        <f>'Resumen Total liquidez'!AE15</f>
        <v>436.18663436000003</v>
      </c>
      <c r="M14" s="69">
        <f>'Resumen Total liquidez'!AF15</f>
        <v>0</v>
      </c>
      <c r="N14" s="69">
        <f>'Resumen Total liquidez'!AG15</f>
        <v>0</v>
      </c>
      <c r="O14" s="73">
        <f>'Resumen Total liquidez'!AH15</f>
        <v>0.14264128000000001</v>
      </c>
      <c r="P14" s="7">
        <f t="shared" si="7"/>
        <v>436.32927564000005</v>
      </c>
      <c r="Q14" s="17">
        <f>'Resumen Total liquidez'!AO15</f>
        <v>0</v>
      </c>
      <c r="R14" s="14">
        <f>'Resumen Total liquidez'!AP15</f>
        <v>457.91623197000001</v>
      </c>
      <c r="S14" s="14">
        <f>'Resumen Total liquidez'!AQ15</f>
        <v>0</v>
      </c>
      <c r="T14" s="74">
        <f>'Resumen Total liquidez'!AR15</f>
        <v>0</v>
      </c>
      <c r="U14" s="7">
        <f t="shared" si="8"/>
        <v>457.91623197000001</v>
      </c>
      <c r="V14" s="17">
        <f>'Resumen Total liquidez'!AY15</f>
        <v>0</v>
      </c>
      <c r="W14" s="14">
        <f>'Resumen Total liquidez'!AZ15</f>
        <v>527.83321440999998</v>
      </c>
      <c r="X14" s="14">
        <f>'Resumen Total liquidez'!BA15</f>
        <v>0</v>
      </c>
      <c r="Y14" s="74">
        <f>'Resumen Total liquidez'!BB15</f>
        <v>0</v>
      </c>
      <c r="Z14" s="7">
        <f t="shared" si="9"/>
        <v>527.83321440999998</v>
      </c>
      <c r="AA14" s="17">
        <f>'Resumen Total liquidez'!BI15</f>
        <v>0</v>
      </c>
      <c r="AB14" s="15">
        <f>'Resumen Total liquidez'!BJ15</f>
        <v>450.36589095000005</v>
      </c>
      <c r="AC14" s="14">
        <f>'Resumen Total liquidez'!BK15</f>
        <v>0</v>
      </c>
      <c r="AD14" s="74">
        <f>'Resumen Total liquidez'!BL15</f>
        <v>0</v>
      </c>
      <c r="AE14" s="7">
        <f t="shared" si="10"/>
        <v>450.36589095000005</v>
      </c>
      <c r="AF14" s="9">
        <f>+'Resumen Total liquidez'!BO15</f>
        <v>453.89400634000003</v>
      </c>
      <c r="AG14" s="9">
        <f>+'Resumen Total liquidez'!BP15</f>
        <v>0</v>
      </c>
      <c r="AH14" s="14">
        <f>+'Resumen Total liquidez'!BQ15</f>
        <v>0</v>
      </c>
      <c r="AI14" s="15">
        <f>+'Resumen Total liquidez'!BR15</f>
        <v>0</v>
      </c>
      <c r="AJ14" s="7">
        <f t="shared" si="11"/>
        <v>453.89400634000003</v>
      </c>
      <c r="AK14" s="8">
        <f>+'Resumen Total liquidez'!BU15</f>
        <v>548.87014707000003</v>
      </c>
      <c r="AL14" s="9">
        <f>+'Resumen Total liquidez'!BV15</f>
        <v>0</v>
      </c>
      <c r="AM14" s="14">
        <f>+'Resumen Total liquidez'!BW15</f>
        <v>0</v>
      </c>
      <c r="AN14" s="14">
        <f>+'Resumen Total liquidez'!BX15</f>
        <v>0.65341853000000005</v>
      </c>
      <c r="AO14" s="7">
        <f t="shared" si="12"/>
        <v>549.52356559999998</v>
      </c>
      <c r="AP14" s="9">
        <f>+'Resumen Total liquidez'!CA15</f>
        <v>0</v>
      </c>
      <c r="AQ14" s="9">
        <f>+'Resumen Total liquidez'!CB15</f>
        <v>511.88090933999996</v>
      </c>
      <c r="AR14" s="9">
        <f>+'Resumen Total liquidez'!CC15</f>
        <v>0</v>
      </c>
      <c r="AS14" s="139">
        <v>0</v>
      </c>
      <c r="AT14" s="140">
        <v>0</v>
      </c>
      <c r="AU14" s="7">
        <f t="shared" si="0"/>
        <v>511.88090933999996</v>
      </c>
      <c r="AV14" s="9">
        <f>'Resumen Total liquidez'!CH15</f>
        <v>0</v>
      </c>
      <c r="AW14" s="9">
        <f>'Resumen Total liquidez'!CI15</f>
        <v>417.46277663999996</v>
      </c>
      <c r="AX14" s="9">
        <f>'Resumen Total liquidez'!CJ15</f>
        <v>0</v>
      </c>
      <c r="AY14" s="9">
        <f>+'Resumen Total liquidez'!CK15</f>
        <v>1.8887999999999999E-4</v>
      </c>
      <c r="AZ14" s="9">
        <f>+'Resumen Total liquidez'!CL15</f>
        <v>0</v>
      </c>
      <c r="BA14" s="7">
        <f t="shared" si="1"/>
        <v>417.46296551999995</v>
      </c>
      <c r="BB14" s="9">
        <v>0</v>
      </c>
      <c r="BC14" s="9">
        <v>387.49303089</v>
      </c>
      <c r="BD14" s="9">
        <v>0</v>
      </c>
      <c r="BE14" s="9">
        <v>0</v>
      </c>
      <c r="BF14" s="9">
        <v>0</v>
      </c>
      <c r="BG14" s="7">
        <f t="shared" si="2"/>
        <v>387.49303089</v>
      </c>
      <c r="BH14" s="9">
        <v>0</v>
      </c>
      <c r="BI14" s="9">
        <f>'Resumen Total liquidez'!CW15</f>
        <v>277.11265333</v>
      </c>
      <c r="BJ14" s="9">
        <v>0</v>
      </c>
      <c r="BK14" s="9">
        <v>0</v>
      </c>
      <c r="BL14" s="7">
        <f t="shared" si="3"/>
        <v>277.11265333</v>
      </c>
      <c r="BM14" s="9">
        <f>'Resumen Total liquidez'!DB15</f>
        <v>0</v>
      </c>
      <c r="BN14" s="9">
        <f>'Resumen Total liquidez'!DC15</f>
        <v>362.02</v>
      </c>
      <c r="BO14" s="9">
        <v>3.2746007700000002</v>
      </c>
      <c r="BP14" s="9">
        <v>0</v>
      </c>
      <c r="BQ14" s="49">
        <f t="shared" si="13"/>
        <v>365.29460076999999</v>
      </c>
      <c r="BR14" s="94">
        <f t="shared" si="14"/>
        <v>6020.8314698499998</v>
      </c>
    </row>
    <row r="15" spans="1:70" ht="19" thickBot="1" x14ac:dyDescent="0.5">
      <c r="A15" s="12" t="s">
        <v>43</v>
      </c>
      <c r="B15" s="68">
        <v>0</v>
      </c>
      <c r="C15" s="69">
        <v>3535.3736000000004</v>
      </c>
      <c r="D15" s="7">
        <f t="shared" si="4"/>
        <v>3535.3736000000004</v>
      </c>
      <c r="E15" s="70">
        <v>0</v>
      </c>
      <c r="F15" s="71">
        <v>693.30706999999995</v>
      </c>
      <c r="G15" s="7">
        <f t="shared" si="5"/>
        <v>693.30706999999995</v>
      </c>
      <c r="H15" s="70">
        <v>0</v>
      </c>
      <c r="I15" s="69">
        <v>0</v>
      </c>
      <c r="J15" s="7">
        <f t="shared" si="6"/>
        <v>0</v>
      </c>
      <c r="K15" s="70">
        <f>'Resumen Total liquidez'!AD16</f>
        <v>1846.0692727599992</v>
      </c>
      <c r="L15" s="69">
        <f>'Resumen Total liquidez'!AE16</f>
        <v>0</v>
      </c>
      <c r="M15" s="69">
        <f>'Resumen Total liquidez'!AF16</f>
        <v>0</v>
      </c>
      <c r="N15" s="69">
        <f>'Resumen Total liquidez'!AG16</f>
        <v>95.89120050999999</v>
      </c>
      <c r="O15" s="73">
        <f>'Resumen Total liquidez'!AH16</f>
        <v>9.089758830000001</v>
      </c>
      <c r="P15" s="7">
        <f t="shared" si="7"/>
        <v>1951.0502320999992</v>
      </c>
      <c r="Q15" s="17">
        <f>'Resumen Total liquidez'!AO16</f>
        <v>0</v>
      </c>
      <c r="R15" s="14">
        <f>'Resumen Total liquidez'!AP16</f>
        <v>0</v>
      </c>
      <c r="S15" s="14">
        <f>'Resumen Total liquidez'!AQ16</f>
        <v>35.659250339999993</v>
      </c>
      <c r="T15" s="74">
        <f>'Resumen Total liquidez'!AR16</f>
        <v>0</v>
      </c>
      <c r="U15" s="7">
        <f t="shared" si="8"/>
        <v>35.659250339999993</v>
      </c>
      <c r="V15" s="17">
        <f>'Resumen Total liquidez'!AY16</f>
        <v>0</v>
      </c>
      <c r="W15" s="14">
        <f>'Resumen Total liquidez'!AZ16</f>
        <v>0</v>
      </c>
      <c r="X15" s="14">
        <f>'Resumen Total liquidez'!BA16</f>
        <v>39.14258461</v>
      </c>
      <c r="Y15" s="74">
        <f>'Resumen Total liquidez'!BB16</f>
        <v>11.66666785</v>
      </c>
      <c r="Z15" s="7">
        <f t="shared" si="9"/>
        <v>50.809252459999996</v>
      </c>
      <c r="AA15" s="17">
        <f>'Resumen Total liquidez'!BI16</f>
        <v>0</v>
      </c>
      <c r="AB15" s="15">
        <f>'Resumen Total liquidez'!BJ16</f>
        <v>0</v>
      </c>
      <c r="AC15" s="14">
        <f>'Resumen Total liquidez'!BK16</f>
        <v>59.351508439999996</v>
      </c>
      <c r="AD15" s="74">
        <f>'Resumen Total liquidez'!BL16</f>
        <v>22.548322469999999</v>
      </c>
      <c r="AE15" s="7">
        <f t="shared" si="10"/>
        <v>81.899830909999991</v>
      </c>
      <c r="AF15" s="9">
        <f>+'Resumen Total liquidez'!BO16</f>
        <v>0</v>
      </c>
      <c r="AG15" s="9">
        <f>+'Resumen Total liquidez'!BP16</f>
        <v>0</v>
      </c>
      <c r="AH15" s="14">
        <f>+'Resumen Total liquidez'!BQ16</f>
        <v>26.864905900000007</v>
      </c>
      <c r="AI15" s="15">
        <f>+'Resumen Total liquidez'!BR16</f>
        <v>0</v>
      </c>
      <c r="AJ15" s="7">
        <f t="shared" si="11"/>
        <v>26.864905900000007</v>
      </c>
      <c r="AK15" s="8">
        <f>+'Resumen Total liquidez'!BU16</f>
        <v>0</v>
      </c>
      <c r="AL15" s="9">
        <f>+'Resumen Total liquidez'!BV16</f>
        <v>0</v>
      </c>
      <c r="AM15" s="14">
        <f>+'Resumen Total liquidez'!BW16</f>
        <v>43.821083259999995</v>
      </c>
      <c r="AN15" s="14">
        <f>+'Resumen Total liquidez'!BX16</f>
        <v>3.3624807200000002</v>
      </c>
      <c r="AO15" s="7">
        <f t="shared" si="12"/>
        <v>47.183563979999995</v>
      </c>
      <c r="AP15" s="9">
        <f>+'Resumen Total liquidez'!CA16</f>
        <v>0</v>
      </c>
      <c r="AQ15" s="9">
        <f>+'Resumen Total liquidez'!CB16</f>
        <v>0</v>
      </c>
      <c r="AR15" s="9">
        <f>+'Resumen Total liquidez'!CC16</f>
        <v>0</v>
      </c>
      <c r="AS15" s="139">
        <v>26.068801759999996</v>
      </c>
      <c r="AT15" s="140">
        <v>0</v>
      </c>
      <c r="AU15" s="7">
        <f t="shared" si="0"/>
        <v>26.068801759999996</v>
      </c>
      <c r="AV15" s="9">
        <f>'Resumen Total liquidez'!CH16</f>
        <v>0</v>
      </c>
      <c r="AW15" s="9">
        <f>'Resumen Total liquidez'!CI16</f>
        <v>0</v>
      </c>
      <c r="AX15" s="9">
        <f>'Resumen Total liquidez'!CJ16</f>
        <v>0</v>
      </c>
      <c r="AY15" s="9">
        <f>+'Resumen Total liquidez'!CK16</f>
        <v>155.63863039999995</v>
      </c>
      <c r="AZ15" s="9">
        <f>+'Resumen Total liquidez'!CL16</f>
        <v>0.29963193999999999</v>
      </c>
      <c r="BA15" s="7">
        <f t="shared" si="1"/>
        <v>155.93826233999997</v>
      </c>
      <c r="BB15" s="9">
        <v>0</v>
      </c>
      <c r="BC15" s="9">
        <v>0</v>
      </c>
      <c r="BD15" s="9">
        <v>0</v>
      </c>
      <c r="BE15" s="9">
        <v>78.138361960000012</v>
      </c>
      <c r="BF15" s="9">
        <v>0.47035107999999998</v>
      </c>
      <c r="BG15" s="7">
        <f t="shared" si="2"/>
        <v>78.608713040000012</v>
      </c>
      <c r="BH15" s="9">
        <v>0</v>
      </c>
      <c r="BI15" s="9">
        <f>'Resumen Total liquidez'!CW16</f>
        <v>0</v>
      </c>
      <c r="BJ15" s="9">
        <v>56.400715970000036</v>
      </c>
      <c r="BK15" s="9">
        <v>0</v>
      </c>
      <c r="BL15" s="7">
        <f t="shared" si="3"/>
        <v>56.400715970000036</v>
      </c>
      <c r="BM15" s="9">
        <f>'Resumen Total liquidez'!DB16</f>
        <v>0</v>
      </c>
      <c r="BN15" s="9">
        <f>'Resumen Total liquidez'!DC16</f>
        <v>0</v>
      </c>
      <c r="BO15" s="9">
        <v>61.485110309999996</v>
      </c>
      <c r="BP15" s="9">
        <v>0</v>
      </c>
      <c r="BQ15" s="49">
        <f t="shared" si="13"/>
        <v>61.485110309999996</v>
      </c>
      <c r="BR15" s="94">
        <f t="shared" si="14"/>
        <v>6800.6493091099992</v>
      </c>
    </row>
    <row r="16" spans="1:70" ht="19" thickBot="1" x14ac:dyDescent="0.5">
      <c r="A16" s="12" t="s">
        <v>44</v>
      </c>
      <c r="B16" s="68">
        <v>536.69000000000005</v>
      </c>
      <c r="C16" s="69">
        <v>1404.83223</v>
      </c>
      <c r="D16" s="7">
        <f t="shared" si="4"/>
        <v>1941.52223</v>
      </c>
      <c r="E16" s="70">
        <v>844.72</v>
      </c>
      <c r="F16" s="71">
        <v>304.94947000000008</v>
      </c>
      <c r="G16" s="7">
        <f t="shared" si="5"/>
        <v>1149.66947</v>
      </c>
      <c r="H16" s="70">
        <v>1113.2007552499999</v>
      </c>
      <c r="I16" s="69">
        <v>498.64956999999998</v>
      </c>
      <c r="J16" s="7">
        <f t="shared" si="6"/>
        <v>1611.85032525</v>
      </c>
      <c r="K16" s="70">
        <f>'Resumen Total liquidez'!AD17</f>
        <v>0</v>
      </c>
      <c r="L16" s="69">
        <f>'Resumen Total liquidez'!AE17</f>
        <v>1156.0628461199908</v>
      </c>
      <c r="M16" s="69">
        <f>'Resumen Total liquidez'!AF17</f>
        <v>1.3471227200000002</v>
      </c>
      <c r="N16" s="69">
        <f>'Resumen Total liquidez'!AG17</f>
        <v>4.6143528800000002</v>
      </c>
      <c r="O16" s="73">
        <f>'Resumen Total liquidez'!AH17</f>
        <v>0.92525785999999999</v>
      </c>
      <c r="P16" s="7">
        <f t="shared" si="7"/>
        <v>1162.949579579991</v>
      </c>
      <c r="Q16" s="17">
        <f>'Resumen Total liquidez'!AO17</f>
        <v>0</v>
      </c>
      <c r="R16" s="14">
        <f>'Resumen Total liquidez'!AP17</f>
        <v>1464.963867302482</v>
      </c>
      <c r="S16" s="14">
        <f>'Resumen Total liquidez'!AQ17</f>
        <v>16.113406830000002</v>
      </c>
      <c r="T16" s="74">
        <f>'Resumen Total liquidez'!AR17</f>
        <v>6.9315109999999999E-2</v>
      </c>
      <c r="U16" s="7">
        <f t="shared" si="8"/>
        <v>1481.1465892424819</v>
      </c>
      <c r="V16" s="17">
        <f>'Resumen Total liquidez'!AY17</f>
        <v>0</v>
      </c>
      <c r="W16" s="14">
        <f>'Resumen Total liquidez'!AZ17</f>
        <v>1240.1070028700001</v>
      </c>
      <c r="X16" s="14">
        <f>'Resumen Total liquidez'!BA17</f>
        <v>22.694053979999996</v>
      </c>
      <c r="Y16" s="74">
        <f>'Resumen Total liquidez'!BB17</f>
        <v>1.9389093100000001</v>
      </c>
      <c r="Z16" s="7">
        <f t="shared" si="9"/>
        <v>1264.7399661600002</v>
      </c>
      <c r="AA16" s="17">
        <f>'Resumen Total liquidez'!BI17</f>
        <v>0</v>
      </c>
      <c r="AB16" s="15">
        <f>'Resumen Total liquidez'!BJ17</f>
        <v>1397.7869730299999</v>
      </c>
      <c r="AC16" s="14">
        <f>'Resumen Total liquidez'!BK17</f>
        <v>14.617466750000002</v>
      </c>
      <c r="AD16" s="74">
        <f>'Resumen Total liquidez'!BL17</f>
        <v>1.5959733300000001</v>
      </c>
      <c r="AE16" s="7">
        <f t="shared" si="10"/>
        <v>1414.00041311</v>
      </c>
      <c r="AF16" s="9">
        <f>+'Resumen Total liquidez'!BO17</f>
        <v>0</v>
      </c>
      <c r="AG16" s="9">
        <f>+'Resumen Total liquidez'!BP17</f>
        <v>1475.4927831499999</v>
      </c>
      <c r="AH16" s="14">
        <f>+'Resumen Total liquidez'!BQ17</f>
        <v>17.238435710000001</v>
      </c>
      <c r="AI16" s="15">
        <f>+'Resumen Total liquidez'!BR17</f>
        <v>0</v>
      </c>
      <c r="AJ16" s="7">
        <f t="shared" si="11"/>
        <v>1492.7312188599999</v>
      </c>
      <c r="AK16" s="8">
        <f>+'Resumen Total liquidez'!BU17</f>
        <v>0</v>
      </c>
      <c r="AL16" s="9">
        <f>+'Resumen Total liquidez'!BV17</f>
        <v>2022.0455924199996</v>
      </c>
      <c r="AM16" s="124">
        <f>+'Resumen Total liquidez'!BW17</f>
        <v>16.958450879999997</v>
      </c>
      <c r="AN16" s="124">
        <f>+'Resumen Total liquidez'!BX17</f>
        <v>0</v>
      </c>
      <c r="AO16" s="7">
        <f t="shared" si="12"/>
        <v>2039.0040432999997</v>
      </c>
      <c r="AP16" s="9">
        <f>+'Resumen Total liquidez'!CA17</f>
        <v>0</v>
      </c>
      <c r="AQ16" s="9">
        <f>+'Resumen Total liquidez'!CB17</f>
        <v>1821.7626215399998</v>
      </c>
      <c r="AR16" s="9">
        <f>+'Resumen Total liquidez'!CC17</f>
        <v>100.928645</v>
      </c>
      <c r="AS16" s="139">
        <v>14.9809023</v>
      </c>
      <c r="AT16" s="140">
        <v>4.6864290500000001</v>
      </c>
      <c r="AU16" s="7">
        <f t="shared" si="0"/>
        <v>1942.3585978899998</v>
      </c>
      <c r="AV16" s="9">
        <f>'Resumen Total liquidez'!CH17</f>
        <v>0</v>
      </c>
      <c r="AW16" s="9">
        <f>'Resumen Total liquidez'!CI17</f>
        <v>1811.4951592299999</v>
      </c>
      <c r="AX16" s="9">
        <f>'Resumen Total liquidez'!CJ17</f>
        <v>40.592473650000002</v>
      </c>
      <c r="AY16" s="9">
        <f>+'Resumen Total liquidez'!CK17</f>
        <v>15.420653210000001</v>
      </c>
      <c r="AZ16" s="9">
        <f>+'Resumen Total liquidez'!CL17</f>
        <v>7.2424160599999992</v>
      </c>
      <c r="BA16" s="7">
        <f t="shared" si="1"/>
        <v>1874.7507021500001</v>
      </c>
      <c r="BB16" s="9">
        <v>0</v>
      </c>
      <c r="BC16" s="9">
        <v>2381.5876120299999</v>
      </c>
      <c r="BD16" s="9">
        <v>9.2799999999999994</v>
      </c>
      <c r="BE16" s="9">
        <v>21.609028509999998</v>
      </c>
      <c r="BF16" s="9">
        <v>0</v>
      </c>
      <c r="BG16" s="7">
        <f t="shared" si="2"/>
        <v>2412.4766405400001</v>
      </c>
      <c r="BH16" s="9">
        <v>0</v>
      </c>
      <c r="BI16" s="9">
        <f>'Resumen Total liquidez'!CW17</f>
        <v>1923.15788828</v>
      </c>
      <c r="BJ16" s="9">
        <v>7.0816666799999997</v>
      </c>
      <c r="BK16" s="9">
        <v>2.8712556599999997</v>
      </c>
      <c r="BL16" s="7">
        <f t="shared" si="3"/>
        <v>1933.1108106199999</v>
      </c>
      <c r="BM16" s="9">
        <f>'Resumen Total liquidez'!DB17</f>
        <v>0</v>
      </c>
      <c r="BN16" s="9">
        <f>'Resumen Total liquidez'!DC17</f>
        <v>1220.45</v>
      </c>
      <c r="BO16" s="9">
        <v>7.0093821400000005</v>
      </c>
      <c r="BP16" s="9">
        <v>8.9740411600000005</v>
      </c>
      <c r="BQ16" s="49">
        <f t="shared" si="13"/>
        <v>1236.4334233000002</v>
      </c>
      <c r="BR16" s="94">
        <f t="shared" si="14"/>
        <v>22956.744010002476</v>
      </c>
    </row>
    <row r="17" spans="1:94" ht="19" thickBot="1" x14ac:dyDescent="0.5">
      <c r="A17" s="12" t="s">
        <v>45</v>
      </c>
      <c r="B17" s="68">
        <v>0</v>
      </c>
      <c r="C17" s="69">
        <v>77.780929999999998</v>
      </c>
      <c r="D17" s="7">
        <f t="shared" si="4"/>
        <v>77.780929999999998</v>
      </c>
      <c r="E17" s="70">
        <v>0</v>
      </c>
      <c r="F17" s="71">
        <v>0.15356</v>
      </c>
      <c r="G17" s="7">
        <f t="shared" si="5"/>
        <v>0.15356</v>
      </c>
      <c r="H17" s="70">
        <v>0</v>
      </c>
      <c r="I17" s="69">
        <v>0</v>
      </c>
      <c r="J17" s="7">
        <f t="shared" si="6"/>
        <v>0</v>
      </c>
      <c r="K17" s="70">
        <f>'Resumen Total liquidez'!AD18</f>
        <v>272.87743855999992</v>
      </c>
      <c r="L17" s="69">
        <f>'Resumen Total liquidez'!AE18</f>
        <v>0</v>
      </c>
      <c r="M17" s="69">
        <f>'Resumen Total liquidez'!AF18</f>
        <v>0</v>
      </c>
      <c r="N17" s="69">
        <f>'Resumen Total liquidez'!AG18</f>
        <v>0</v>
      </c>
      <c r="O17" s="73">
        <f>'Resumen Total liquidez'!AH18</f>
        <v>0</v>
      </c>
      <c r="P17" s="7">
        <f t="shared" si="7"/>
        <v>272.87743855999992</v>
      </c>
      <c r="Q17" s="17">
        <f>'Resumen Total liquidez'!AO18</f>
        <v>0</v>
      </c>
      <c r="R17" s="14">
        <f>'Resumen Total liquidez'!AP18</f>
        <v>0</v>
      </c>
      <c r="S17" s="14">
        <f>'Resumen Total liquidez'!AQ18</f>
        <v>0</v>
      </c>
      <c r="T17" s="74">
        <f>'Resumen Total liquidez'!AR18</f>
        <v>0</v>
      </c>
      <c r="U17" s="7">
        <f t="shared" si="8"/>
        <v>0</v>
      </c>
      <c r="V17" s="17">
        <f>'Resumen Total liquidez'!AY18</f>
        <v>0</v>
      </c>
      <c r="W17" s="14">
        <f>'Resumen Total liquidez'!AZ18</f>
        <v>0</v>
      </c>
      <c r="X17" s="14">
        <f>'Resumen Total liquidez'!BA18</f>
        <v>0</v>
      </c>
      <c r="Y17" s="74">
        <f>'Resumen Total liquidez'!BB18</f>
        <v>0</v>
      </c>
      <c r="Z17" s="7">
        <f t="shared" si="9"/>
        <v>0</v>
      </c>
      <c r="AA17" s="17">
        <f>'Resumen Total liquidez'!BI18</f>
        <v>303.48667520000004</v>
      </c>
      <c r="AB17" s="15">
        <f>'Resumen Total liquidez'!BJ18</f>
        <v>0</v>
      </c>
      <c r="AC17" s="14">
        <f>'Resumen Total liquidez'!BK18</f>
        <v>0</v>
      </c>
      <c r="AD17" s="74">
        <f>'Resumen Total liquidez'!BL18</f>
        <v>0</v>
      </c>
      <c r="AE17" s="7">
        <f t="shared" si="10"/>
        <v>303.48667520000004</v>
      </c>
      <c r="AF17" s="9">
        <f>+'Resumen Total liquidez'!BO18</f>
        <v>257.39600725000003</v>
      </c>
      <c r="AG17" s="9">
        <f>+'Resumen Total liquidez'!BP18</f>
        <v>0</v>
      </c>
      <c r="AH17" s="14">
        <f>+'Resumen Total liquidez'!BQ18</f>
        <v>0</v>
      </c>
      <c r="AI17" s="15">
        <f>+'Resumen Total liquidez'!BR18</f>
        <v>0</v>
      </c>
      <c r="AJ17" s="7">
        <f t="shared" si="11"/>
        <v>257.39600725000003</v>
      </c>
      <c r="AK17" s="8">
        <f>+'Resumen Total liquidez'!BU18</f>
        <v>218.30789436999999</v>
      </c>
      <c r="AL17" s="9">
        <f>+'Resumen Total liquidez'!BV18</f>
        <v>0</v>
      </c>
      <c r="AM17" s="14">
        <f>+'Resumen Total liquidez'!BW18</f>
        <v>0</v>
      </c>
      <c r="AN17" s="14">
        <f>+'Resumen Total liquidez'!BX18</f>
        <v>0</v>
      </c>
      <c r="AO17" s="7">
        <f t="shared" si="12"/>
        <v>218.30789436999999</v>
      </c>
      <c r="AP17" s="9">
        <f>+'Resumen Total liquidez'!CA18</f>
        <v>0</v>
      </c>
      <c r="AQ17" s="9">
        <f>+'Resumen Total liquidez'!CB18</f>
        <v>275.89053481999997</v>
      </c>
      <c r="AR17" s="9">
        <f>+'Resumen Total liquidez'!CC18</f>
        <v>12</v>
      </c>
      <c r="AS17" s="139">
        <f>+'Resumen Total liquidez'!CD18</f>
        <v>0</v>
      </c>
      <c r="AT17" s="140">
        <f>+'Resumen Total liquidez'!CE18</f>
        <v>0</v>
      </c>
      <c r="AU17" s="7">
        <f t="shared" si="0"/>
        <v>287.89053481999997</v>
      </c>
      <c r="AV17" s="9">
        <f>'Resumen Total liquidez'!CH18</f>
        <v>0</v>
      </c>
      <c r="AW17" s="9">
        <f>'Resumen Total liquidez'!CI18</f>
        <v>263.36599062000005</v>
      </c>
      <c r="AX17" s="9">
        <f>'Resumen Total liquidez'!CJ18</f>
        <v>0</v>
      </c>
      <c r="AY17" s="9">
        <f>+'Resumen Total liquidez'!CK18</f>
        <v>0</v>
      </c>
      <c r="AZ17" s="9">
        <f>+'Resumen Total liquidez'!CL18</f>
        <v>0.10607074000000001</v>
      </c>
      <c r="BA17" s="7">
        <f t="shared" si="1"/>
        <v>263.47206136000005</v>
      </c>
      <c r="BB17" s="9">
        <v>0</v>
      </c>
      <c r="BC17" s="9">
        <v>163.98417261</v>
      </c>
      <c r="BD17" s="9">
        <v>0</v>
      </c>
      <c r="BE17" s="9">
        <v>0</v>
      </c>
      <c r="BF17" s="9">
        <v>0</v>
      </c>
      <c r="BG17" s="7">
        <f t="shared" si="2"/>
        <v>163.98417261</v>
      </c>
      <c r="BH17" s="9">
        <v>0</v>
      </c>
      <c r="BI17" s="9">
        <f>'Resumen Total liquidez'!CW18</f>
        <v>158.62485405000001</v>
      </c>
      <c r="BJ17" s="9">
        <v>0</v>
      </c>
      <c r="BK17" s="9">
        <v>0</v>
      </c>
      <c r="BL17" s="7">
        <f t="shared" si="3"/>
        <v>158.62485405000001</v>
      </c>
      <c r="BM17" s="9">
        <f>'Resumen Total liquidez'!DB18</f>
        <v>0</v>
      </c>
      <c r="BN17" s="9">
        <f>'Resumen Total liquidez'!DC18</f>
        <v>231.54999999999998</v>
      </c>
      <c r="BO17" s="9">
        <v>0.56551646999999994</v>
      </c>
      <c r="BP17" s="9">
        <v>0</v>
      </c>
      <c r="BQ17" s="49">
        <f t="shared" si="13"/>
        <v>232.11551646999999</v>
      </c>
      <c r="BR17" s="94">
        <f t="shared" si="14"/>
        <v>2236.0896446900001</v>
      </c>
    </row>
    <row r="18" spans="1:94" ht="19" thickBot="1" x14ac:dyDescent="0.5">
      <c r="A18" s="12" t="s">
        <v>46</v>
      </c>
      <c r="B18" s="68">
        <v>0</v>
      </c>
      <c r="C18" s="69">
        <v>0</v>
      </c>
      <c r="D18" s="7">
        <f t="shared" si="4"/>
        <v>0</v>
      </c>
      <c r="E18" s="70">
        <v>0</v>
      </c>
      <c r="F18" s="71">
        <v>0</v>
      </c>
      <c r="G18" s="7">
        <f t="shared" si="5"/>
        <v>0</v>
      </c>
      <c r="H18" s="70">
        <v>0</v>
      </c>
      <c r="I18" s="69">
        <v>0</v>
      </c>
      <c r="J18" s="7">
        <f t="shared" si="6"/>
        <v>0</v>
      </c>
      <c r="K18" s="70">
        <f>'Resumen Total liquidez'!AD19</f>
        <v>0</v>
      </c>
      <c r="L18" s="69">
        <f>'Resumen Total liquidez'!AE19</f>
        <v>0</v>
      </c>
      <c r="M18" s="69">
        <f>'Resumen Total liquidez'!AF19</f>
        <v>0</v>
      </c>
      <c r="N18" s="69">
        <f>'Resumen Total liquidez'!AG19</f>
        <v>0</v>
      </c>
      <c r="O18" s="73">
        <f>'Resumen Total liquidez'!AH19</f>
        <v>0</v>
      </c>
      <c r="P18" s="7">
        <f t="shared" si="7"/>
        <v>0</v>
      </c>
      <c r="Q18" s="17">
        <f>'Resumen Total liquidez'!AO19</f>
        <v>0</v>
      </c>
      <c r="R18" s="14">
        <f>'Resumen Total liquidez'!AP19</f>
        <v>0</v>
      </c>
      <c r="S18" s="14">
        <f>'Resumen Total liquidez'!AQ19</f>
        <v>0</v>
      </c>
      <c r="T18" s="74">
        <f>'Resumen Total liquidez'!AR19</f>
        <v>0</v>
      </c>
      <c r="U18" s="7">
        <v>0</v>
      </c>
      <c r="V18" s="17">
        <f>'Resumen Total liquidez'!AY19</f>
        <v>0</v>
      </c>
      <c r="W18" s="14">
        <f>'Resumen Total liquidez'!AZ19</f>
        <v>0</v>
      </c>
      <c r="X18" s="14">
        <f>'Resumen Total liquidez'!BA19</f>
        <v>0</v>
      </c>
      <c r="Y18" s="74">
        <f>'Resumen Total liquidez'!BB19</f>
        <v>0</v>
      </c>
      <c r="Z18" s="7">
        <v>0</v>
      </c>
      <c r="AA18" s="17">
        <f>'Resumen Total liquidez'!BI19</f>
        <v>0</v>
      </c>
      <c r="AB18" s="15">
        <f>'Resumen Total liquidez'!BJ19</f>
        <v>0</v>
      </c>
      <c r="AC18" s="14">
        <f>'Resumen Total liquidez'!BK19</f>
        <v>0</v>
      </c>
      <c r="AD18" s="74">
        <f>'Resumen Total liquidez'!BL19</f>
        <v>0</v>
      </c>
      <c r="AE18" s="7">
        <v>0</v>
      </c>
      <c r="AF18" s="9">
        <f>+'Resumen Total liquidez'!BO19</f>
        <v>0</v>
      </c>
      <c r="AG18" s="9">
        <f>+'Resumen Total liquidez'!BP19</f>
        <v>0</v>
      </c>
      <c r="AH18" s="14">
        <f>+'Resumen Total liquidez'!BQ19</f>
        <v>0</v>
      </c>
      <c r="AI18" s="15">
        <f>+'Resumen Total liquidez'!BR19</f>
        <v>0</v>
      </c>
      <c r="AJ18" s="7">
        <v>0</v>
      </c>
      <c r="AK18" s="8">
        <f>+'Resumen Total liquidez'!BU19</f>
        <v>0</v>
      </c>
      <c r="AL18" s="9">
        <f>+'Resumen Total liquidez'!BV19</f>
        <v>0</v>
      </c>
      <c r="AM18" s="17">
        <f>+'Resumen Total liquidez'!BW19</f>
        <v>0</v>
      </c>
      <c r="AN18" s="17">
        <f>+'Resumen Total liquidez'!BX19</f>
        <v>0</v>
      </c>
      <c r="AO18" s="7">
        <f t="shared" si="12"/>
        <v>0</v>
      </c>
      <c r="AP18" s="9">
        <f>+'Resumen Total liquidez'!CA19</f>
        <v>0</v>
      </c>
      <c r="AQ18" s="9">
        <f>+'Resumen Total liquidez'!CB19</f>
        <v>0</v>
      </c>
      <c r="AR18" s="9">
        <f>+'Resumen Total liquidez'!CC19</f>
        <v>0</v>
      </c>
      <c r="AS18" s="139">
        <f>+'Resumen Total liquidez'!CD19</f>
        <v>0</v>
      </c>
      <c r="AT18" s="140">
        <f>+'Resumen Total liquidez'!CE19</f>
        <v>0</v>
      </c>
      <c r="AU18" s="7">
        <f t="shared" si="0"/>
        <v>0</v>
      </c>
      <c r="AV18" s="9">
        <f>'Resumen Total liquidez'!CH19</f>
        <v>0</v>
      </c>
      <c r="AW18" s="9">
        <f>'Resumen Total liquidez'!CI19</f>
        <v>0</v>
      </c>
      <c r="AX18" s="9">
        <f>'Resumen Total liquidez'!CJ19</f>
        <v>0</v>
      </c>
      <c r="AY18" s="9">
        <f>+'Resumen Total liquidez'!CK19</f>
        <v>0</v>
      </c>
      <c r="AZ18" s="9">
        <f>+'Resumen Total liquidez'!CL19</f>
        <v>0</v>
      </c>
      <c r="BA18" s="7">
        <f t="shared" si="1"/>
        <v>0</v>
      </c>
      <c r="BB18" s="9">
        <v>0</v>
      </c>
      <c r="BC18" s="9">
        <v>0</v>
      </c>
      <c r="BD18" s="9">
        <v>0</v>
      </c>
      <c r="BE18" s="9">
        <v>0</v>
      </c>
      <c r="BF18" s="9">
        <v>0</v>
      </c>
      <c r="BG18" s="7">
        <f t="shared" si="2"/>
        <v>0</v>
      </c>
      <c r="BH18" s="9">
        <v>0</v>
      </c>
      <c r="BI18" s="9">
        <f>'Resumen Total liquidez'!CW19</f>
        <v>0</v>
      </c>
      <c r="BJ18" s="9">
        <v>0</v>
      </c>
      <c r="BK18" s="9">
        <v>0</v>
      </c>
      <c r="BL18" s="7">
        <f t="shared" si="3"/>
        <v>0</v>
      </c>
      <c r="BM18" s="9">
        <f>'Resumen Total liquidez'!DB19</f>
        <v>0</v>
      </c>
      <c r="BN18" s="9">
        <f>'Resumen Total liquidez'!DC19</f>
        <v>0</v>
      </c>
      <c r="BO18" s="9">
        <v>0</v>
      </c>
      <c r="BP18" s="9">
        <v>0</v>
      </c>
      <c r="BQ18" s="49">
        <f t="shared" si="13"/>
        <v>0</v>
      </c>
      <c r="BR18" s="94">
        <f t="shared" si="14"/>
        <v>0</v>
      </c>
    </row>
    <row r="19" spans="1:94" ht="19" thickBot="1" x14ac:dyDescent="0.5">
      <c r="A19" s="20" t="s">
        <v>47</v>
      </c>
      <c r="B19" s="68">
        <v>0</v>
      </c>
      <c r="C19" s="69">
        <v>0</v>
      </c>
      <c r="D19" s="7">
        <f t="shared" si="4"/>
        <v>0</v>
      </c>
      <c r="E19" s="70">
        <v>0</v>
      </c>
      <c r="F19" s="71">
        <v>1.1562399999999999</v>
      </c>
      <c r="G19" s="7">
        <f t="shared" si="5"/>
        <v>1.1562399999999999</v>
      </c>
      <c r="H19" s="70">
        <v>0</v>
      </c>
      <c r="I19" s="69">
        <v>0</v>
      </c>
      <c r="J19" s="7">
        <f t="shared" si="6"/>
        <v>0</v>
      </c>
      <c r="K19" s="70">
        <f>'Resumen Total liquidez'!AD20</f>
        <v>0</v>
      </c>
      <c r="L19" s="69">
        <f>'Resumen Total liquidez'!AE20</f>
        <v>0</v>
      </c>
      <c r="M19" s="69">
        <f>'Resumen Total liquidez'!AF20</f>
        <v>0</v>
      </c>
      <c r="N19" s="69">
        <f>'Resumen Total liquidez'!AG20</f>
        <v>0</v>
      </c>
      <c r="O19" s="73">
        <f>'Resumen Total liquidez'!AH20</f>
        <v>0</v>
      </c>
      <c r="P19" s="7">
        <f t="shared" si="7"/>
        <v>0</v>
      </c>
      <c r="Q19" s="17">
        <f>'Resumen Total liquidez'!AO20</f>
        <v>0</v>
      </c>
      <c r="R19" s="14">
        <f>'Resumen Total liquidez'!AP20</f>
        <v>0</v>
      </c>
      <c r="S19" s="14">
        <f>'Resumen Total liquidez'!AQ20</f>
        <v>0</v>
      </c>
      <c r="T19" s="74">
        <f>'Resumen Total liquidez'!AR20</f>
        <v>0</v>
      </c>
      <c r="U19" s="7">
        <v>0</v>
      </c>
      <c r="V19" s="17">
        <f>'Resumen Total liquidez'!AY20</f>
        <v>0</v>
      </c>
      <c r="W19" s="14">
        <f>'Resumen Total liquidez'!AZ20</f>
        <v>0</v>
      </c>
      <c r="X19" s="14">
        <f>'Resumen Total liquidez'!BA20</f>
        <v>0</v>
      </c>
      <c r="Y19" s="74">
        <f>'Resumen Total liquidez'!BB20</f>
        <v>0</v>
      </c>
      <c r="Z19" s="7">
        <v>0</v>
      </c>
      <c r="AA19" s="24">
        <f>'Resumen Total liquidez'!BI20</f>
        <v>0</v>
      </c>
      <c r="AB19" s="23">
        <f>'Resumen Total liquidez'!BJ20</f>
        <v>0</v>
      </c>
      <c r="AC19" s="14">
        <f>'Resumen Total liquidez'!BK20</f>
        <v>0</v>
      </c>
      <c r="AD19" s="74">
        <f>'Resumen Total liquidez'!BL20</f>
        <v>0</v>
      </c>
      <c r="AE19" s="7">
        <v>0</v>
      </c>
      <c r="AF19" s="9">
        <f>+'Resumen Total liquidez'!BO20</f>
        <v>0</v>
      </c>
      <c r="AG19" s="9">
        <f>+'Resumen Total liquidez'!BP20</f>
        <v>0</v>
      </c>
      <c r="AH19" s="14">
        <f>+'Resumen Total liquidez'!BQ20</f>
        <v>0</v>
      </c>
      <c r="AI19" s="15">
        <f>+'Resumen Total liquidez'!BR20</f>
        <v>0</v>
      </c>
      <c r="AJ19" s="7">
        <v>0</v>
      </c>
      <c r="AK19" s="8">
        <f>+'Resumen Total liquidez'!BU20</f>
        <v>0</v>
      </c>
      <c r="AL19" s="9">
        <f>+'Resumen Total liquidez'!BV20</f>
        <v>0</v>
      </c>
      <c r="AM19" s="17">
        <f>+'Resumen Total liquidez'!BW20</f>
        <v>0</v>
      </c>
      <c r="AN19" s="17">
        <f>+'Resumen Total liquidez'!BX20</f>
        <v>0</v>
      </c>
      <c r="AO19" s="7">
        <f t="shared" si="12"/>
        <v>0</v>
      </c>
      <c r="AP19" s="9">
        <f>+'Resumen Total liquidez'!CA20</f>
        <v>0</v>
      </c>
      <c r="AQ19" s="9">
        <f>+'Resumen Total liquidez'!CB20</f>
        <v>0</v>
      </c>
      <c r="AR19" s="9">
        <f>+'Resumen Total liquidez'!CC20</f>
        <v>0</v>
      </c>
      <c r="AS19" s="139">
        <f>+'Resumen Total liquidez'!CD20</f>
        <v>0</v>
      </c>
      <c r="AT19" s="140">
        <f>+'Resumen Total liquidez'!CE20</f>
        <v>0</v>
      </c>
      <c r="AU19" s="7">
        <f t="shared" si="0"/>
        <v>0</v>
      </c>
      <c r="AV19" s="9">
        <f>'Resumen Total liquidez'!CH20</f>
        <v>0</v>
      </c>
      <c r="AW19" s="9">
        <f>'Resumen Total liquidez'!CI20</f>
        <v>0</v>
      </c>
      <c r="AX19" s="9">
        <f>'Resumen Total liquidez'!CJ20</f>
        <v>0</v>
      </c>
      <c r="AY19" s="9">
        <f>+'Resumen Total liquidez'!CK20</f>
        <v>0</v>
      </c>
      <c r="AZ19" s="9">
        <f>+'Resumen Total liquidez'!CL20</f>
        <v>0</v>
      </c>
      <c r="BA19" s="7">
        <f t="shared" si="1"/>
        <v>0</v>
      </c>
      <c r="BB19" s="9">
        <v>0</v>
      </c>
      <c r="BC19" s="9">
        <v>0</v>
      </c>
      <c r="BD19" s="9">
        <v>0</v>
      </c>
      <c r="BE19" s="9">
        <v>0</v>
      </c>
      <c r="BF19" s="9">
        <v>0</v>
      </c>
      <c r="BG19" s="7">
        <f t="shared" si="2"/>
        <v>0</v>
      </c>
      <c r="BH19" s="9">
        <v>0</v>
      </c>
      <c r="BI19" s="9">
        <f>'Resumen Total liquidez'!CW20</f>
        <v>0</v>
      </c>
      <c r="BJ19" s="9">
        <v>0</v>
      </c>
      <c r="BK19" s="9">
        <v>0</v>
      </c>
      <c r="BL19" s="7">
        <f t="shared" si="3"/>
        <v>0</v>
      </c>
      <c r="BM19" s="9">
        <f>'Resumen Total liquidez'!DB20</f>
        <v>0</v>
      </c>
      <c r="BN19" s="9">
        <f>'Resumen Total liquidez'!DC20</f>
        <v>0</v>
      </c>
      <c r="BO19" s="9">
        <v>0</v>
      </c>
      <c r="BP19" s="9">
        <v>0</v>
      </c>
      <c r="BQ19" s="49">
        <f t="shared" si="13"/>
        <v>0</v>
      </c>
      <c r="BR19" s="94">
        <f t="shared" si="14"/>
        <v>1.1562399999999999</v>
      </c>
    </row>
    <row r="20" spans="1:94" ht="19" thickBot="1" x14ac:dyDescent="0.5">
      <c r="A20" s="20" t="s">
        <v>48</v>
      </c>
      <c r="B20" s="68">
        <v>0</v>
      </c>
      <c r="C20" s="69">
        <v>82.124719999999996</v>
      </c>
      <c r="D20" s="7">
        <f t="shared" si="4"/>
        <v>82.124719999999996</v>
      </c>
      <c r="E20" s="70">
        <v>0</v>
      </c>
      <c r="F20" s="71">
        <v>0</v>
      </c>
      <c r="G20" s="7">
        <f t="shared" si="5"/>
        <v>0</v>
      </c>
      <c r="H20" s="70">
        <v>0</v>
      </c>
      <c r="I20" s="69">
        <v>0</v>
      </c>
      <c r="J20" s="7">
        <f t="shared" si="6"/>
        <v>0</v>
      </c>
      <c r="K20" s="70">
        <f>'Resumen Total liquidez'!AD21</f>
        <v>0</v>
      </c>
      <c r="L20" s="69">
        <f>'Resumen Total liquidez'!AE21</f>
        <v>0</v>
      </c>
      <c r="M20" s="69">
        <f>'Resumen Total liquidez'!AF21</f>
        <v>0</v>
      </c>
      <c r="N20" s="69">
        <f>'Resumen Total liquidez'!AG21</f>
        <v>0</v>
      </c>
      <c r="O20" s="73">
        <f>'Resumen Total liquidez'!AH21</f>
        <v>1.7457148099999997</v>
      </c>
      <c r="P20" s="7">
        <f t="shared" si="7"/>
        <v>1.7457148099999997</v>
      </c>
      <c r="Q20" s="17">
        <f>'Resumen Total liquidez'!AO21</f>
        <v>0</v>
      </c>
      <c r="R20" s="14">
        <f>'Resumen Total liquidez'!AP21</f>
        <v>0</v>
      </c>
      <c r="S20" s="14">
        <f>'Resumen Total liquidez'!AQ21</f>
        <v>0</v>
      </c>
      <c r="T20" s="74">
        <f>'Resumen Total liquidez'!AR21</f>
        <v>0</v>
      </c>
      <c r="U20" s="7">
        <v>0</v>
      </c>
      <c r="V20" s="17">
        <f>'Resumen Total liquidez'!AY21</f>
        <v>0</v>
      </c>
      <c r="W20" s="14">
        <f>'Resumen Total liquidez'!AZ21</f>
        <v>0</v>
      </c>
      <c r="X20" s="14">
        <f>'Resumen Total liquidez'!BA21</f>
        <v>0</v>
      </c>
      <c r="Y20" s="74">
        <f>'Resumen Total liquidez'!BB21</f>
        <v>0</v>
      </c>
      <c r="Z20" s="7">
        <v>0</v>
      </c>
      <c r="AA20" s="24">
        <f>'Resumen Total liquidez'!BI21</f>
        <v>0</v>
      </c>
      <c r="AB20" s="23">
        <f>'Resumen Total liquidez'!BJ21</f>
        <v>0</v>
      </c>
      <c r="AC20" s="14">
        <f>'Resumen Total liquidez'!BK21</f>
        <v>0</v>
      </c>
      <c r="AD20" s="74">
        <f>'Resumen Total liquidez'!BL21</f>
        <v>0</v>
      </c>
      <c r="AE20" s="7">
        <v>0</v>
      </c>
      <c r="AF20" s="9">
        <f>+'Resumen Total liquidez'!BO21</f>
        <v>0</v>
      </c>
      <c r="AG20" s="9">
        <f>+'Resumen Total liquidez'!BP21</f>
        <v>0</v>
      </c>
      <c r="AH20" s="14">
        <f>+'Resumen Total liquidez'!BQ21</f>
        <v>0</v>
      </c>
      <c r="AI20" s="15">
        <f>+'Resumen Total liquidez'!BR21</f>
        <v>0</v>
      </c>
      <c r="AJ20" s="7">
        <v>0</v>
      </c>
      <c r="AK20" s="8">
        <f>+'Resumen Total liquidez'!BU21</f>
        <v>0</v>
      </c>
      <c r="AL20" s="9">
        <f>+'Resumen Total liquidez'!BV21</f>
        <v>0</v>
      </c>
      <c r="AM20" s="17">
        <f>+'Resumen Total liquidez'!BW21</f>
        <v>0</v>
      </c>
      <c r="AN20" s="17">
        <f>+'Resumen Total liquidez'!BX21</f>
        <v>0</v>
      </c>
      <c r="AO20" s="7">
        <f t="shared" si="12"/>
        <v>0</v>
      </c>
      <c r="AP20" s="9">
        <f>+'Resumen Total liquidez'!CA21</f>
        <v>0</v>
      </c>
      <c r="AQ20" s="9">
        <f>+'Resumen Total liquidez'!CB21</f>
        <v>0</v>
      </c>
      <c r="AR20" s="9">
        <f>+'Resumen Total liquidez'!CC21</f>
        <v>0</v>
      </c>
      <c r="AS20" s="139">
        <f>+'Resumen Total liquidez'!CD21</f>
        <v>0</v>
      </c>
      <c r="AT20" s="140">
        <f>+'Resumen Total liquidez'!CE21</f>
        <v>0</v>
      </c>
      <c r="AU20" s="7">
        <f t="shared" si="0"/>
        <v>0</v>
      </c>
      <c r="AV20" s="9">
        <f>'Resumen Total liquidez'!CH21</f>
        <v>0</v>
      </c>
      <c r="AW20" s="9">
        <f>'Resumen Total liquidez'!CI21</f>
        <v>0</v>
      </c>
      <c r="AX20" s="9">
        <f>'Resumen Total liquidez'!CJ21</f>
        <v>0</v>
      </c>
      <c r="AY20" s="9">
        <f>+'Resumen Total liquidez'!CK21</f>
        <v>0</v>
      </c>
      <c r="AZ20" s="9">
        <f>+'Resumen Total liquidez'!CL21</f>
        <v>0</v>
      </c>
      <c r="BA20" s="7">
        <f t="shared" si="1"/>
        <v>0</v>
      </c>
      <c r="BB20" s="9">
        <v>0</v>
      </c>
      <c r="BC20" s="9">
        <v>0</v>
      </c>
      <c r="BD20" s="9">
        <v>0</v>
      </c>
      <c r="BE20" s="9">
        <v>0</v>
      </c>
      <c r="BF20" s="9">
        <v>0</v>
      </c>
      <c r="BG20" s="7">
        <f t="shared" si="2"/>
        <v>0</v>
      </c>
      <c r="BH20" s="9">
        <v>0</v>
      </c>
      <c r="BI20" s="9">
        <f>'Resumen Total liquidez'!CW21</f>
        <v>0</v>
      </c>
      <c r="BJ20" s="9">
        <v>0</v>
      </c>
      <c r="BK20" s="9">
        <v>0</v>
      </c>
      <c r="BL20" s="7">
        <f t="shared" si="3"/>
        <v>0</v>
      </c>
      <c r="BM20" s="9">
        <f>'Resumen Total liquidez'!DB21</f>
        <v>0</v>
      </c>
      <c r="BN20" s="9">
        <f>'Resumen Total liquidez'!DC21</f>
        <v>0</v>
      </c>
      <c r="BO20" s="9">
        <v>19.807168190000002</v>
      </c>
      <c r="BP20" s="9">
        <v>0</v>
      </c>
      <c r="BQ20" s="49">
        <f t="shared" si="13"/>
        <v>19.807168190000002</v>
      </c>
      <c r="BR20" s="94">
        <f t="shared" si="14"/>
        <v>103.67760299999999</v>
      </c>
    </row>
    <row r="21" spans="1:94" ht="19" thickBot="1" x14ac:dyDescent="0.5">
      <c r="A21" s="20" t="s">
        <v>73</v>
      </c>
      <c r="B21" s="68">
        <v>0</v>
      </c>
      <c r="C21" s="69">
        <v>0</v>
      </c>
      <c r="D21" s="7">
        <f t="shared" ref="D21" si="15">B21+C21</f>
        <v>0</v>
      </c>
      <c r="E21" s="70">
        <v>0</v>
      </c>
      <c r="F21" s="71">
        <v>0</v>
      </c>
      <c r="G21" s="7">
        <f t="shared" ref="G21" si="16">E21+F21</f>
        <v>0</v>
      </c>
      <c r="H21" s="70">
        <v>0</v>
      </c>
      <c r="I21" s="69">
        <v>0</v>
      </c>
      <c r="J21" s="7">
        <f t="shared" ref="J21" si="17">H21+I21</f>
        <v>0</v>
      </c>
      <c r="K21" s="70">
        <f>'Resumen Total liquidez'!AD22</f>
        <v>0</v>
      </c>
      <c r="L21" s="69">
        <f>'Resumen Total liquidez'!AE22</f>
        <v>0</v>
      </c>
      <c r="M21" s="69">
        <f>'Resumen Total liquidez'!AF22</f>
        <v>0</v>
      </c>
      <c r="N21" s="69">
        <f>'Resumen Total liquidez'!AG22</f>
        <v>0</v>
      </c>
      <c r="O21" s="73">
        <f>'Resumen Total liquidez'!AH22</f>
        <v>0</v>
      </c>
      <c r="P21" s="7">
        <f t="shared" ref="P21" si="18">K21+L21+M21+N21+O21</f>
        <v>0</v>
      </c>
      <c r="Q21" s="17">
        <f>'Resumen Total liquidez'!AO22</f>
        <v>0</v>
      </c>
      <c r="R21" s="14">
        <f>'Resumen Total liquidez'!AP22</f>
        <v>0</v>
      </c>
      <c r="S21" s="14">
        <f>'Resumen Total liquidez'!AQ22</f>
        <v>0</v>
      </c>
      <c r="T21" s="74">
        <f>'Resumen Total liquidez'!AR22</f>
        <v>0</v>
      </c>
      <c r="U21" s="7">
        <v>0</v>
      </c>
      <c r="V21" s="17">
        <f>'Resumen Total liquidez'!AY22</f>
        <v>0</v>
      </c>
      <c r="W21" s="14">
        <f>'Resumen Total liquidez'!AZ22</f>
        <v>0</v>
      </c>
      <c r="X21" s="14">
        <f>'Resumen Total liquidez'!BA22</f>
        <v>0</v>
      </c>
      <c r="Y21" s="74">
        <f>'Resumen Total liquidez'!BB22</f>
        <v>0</v>
      </c>
      <c r="Z21" s="7">
        <v>0</v>
      </c>
      <c r="AA21" s="24">
        <f>'Resumen Total liquidez'!BI22</f>
        <v>0</v>
      </c>
      <c r="AB21" s="23">
        <f>'Resumen Total liquidez'!BJ22</f>
        <v>0</v>
      </c>
      <c r="AC21" s="14">
        <f>'Resumen Total liquidez'!BK22</f>
        <v>0</v>
      </c>
      <c r="AD21" s="74">
        <f>'Resumen Total liquidez'!BL22</f>
        <v>0</v>
      </c>
      <c r="AE21" s="7">
        <v>0</v>
      </c>
      <c r="AF21" s="9">
        <f>+'Resumen Total liquidez'!BO22</f>
        <v>0</v>
      </c>
      <c r="AG21" s="9">
        <f>+'Resumen Total liquidez'!BP22</f>
        <v>0</v>
      </c>
      <c r="AH21" s="14">
        <f>+'Resumen Total liquidez'!BQ22</f>
        <v>0</v>
      </c>
      <c r="AI21" s="15">
        <f>+'Resumen Total liquidez'!BR22</f>
        <v>0</v>
      </c>
      <c r="AJ21" s="7">
        <v>0</v>
      </c>
      <c r="AK21" s="8">
        <f>+'Resumen Total liquidez'!BU22</f>
        <v>0</v>
      </c>
      <c r="AL21" s="9">
        <f>+'Resumen Total liquidez'!BV22</f>
        <v>0</v>
      </c>
      <c r="AM21" s="17">
        <f>+'Resumen Total liquidez'!BW22</f>
        <v>0</v>
      </c>
      <c r="AN21" s="17">
        <f>+'Resumen Total liquidez'!BX22</f>
        <v>0</v>
      </c>
      <c r="AO21" s="7">
        <f t="shared" ref="AO21" si="19">SUM(AK21:AN21)</f>
        <v>0</v>
      </c>
      <c r="AP21" s="9">
        <f>+'Resumen Total liquidez'!CA22</f>
        <v>0</v>
      </c>
      <c r="AQ21" s="9">
        <f>+'Resumen Total liquidez'!CB22</f>
        <v>0</v>
      </c>
      <c r="AR21" s="9">
        <f>+'Resumen Total liquidez'!CC22</f>
        <v>0</v>
      </c>
      <c r="AS21" s="139">
        <f>+'Resumen Total liquidez'!CD22</f>
        <v>0</v>
      </c>
      <c r="AT21" s="140">
        <f>+'Resumen Total liquidez'!CE22</f>
        <v>0</v>
      </c>
      <c r="AU21" s="7">
        <f t="shared" ref="AU21" si="20">SUM(AP21:AT21)</f>
        <v>0</v>
      </c>
      <c r="AV21" s="9">
        <f>'Resumen Total liquidez'!CH22</f>
        <v>0</v>
      </c>
      <c r="AW21" s="9">
        <f>'Resumen Total liquidez'!CI22</f>
        <v>0</v>
      </c>
      <c r="AX21" s="9">
        <f>'Resumen Total liquidez'!CJ22</f>
        <v>0</v>
      </c>
      <c r="AY21" s="9">
        <f>+'Resumen Total liquidez'!CK22</f>
        <v>0</v>
      </c>
      <c r="AZ21" s="9">
        <f>+'Resumen Total liquidez'!CL22</f>
        <v>0</v>
      </c>
      <c r="BA21" s="7">
        <f t="shared" ref="BA21" si="21">SUM(AV21:AZ21)</f>
        <v>0</v>
      </c>
      <c r="BB21" s="9">
        <v>0</v>
      </c>
      <c r="BC21" s="9">
        <v>0</v>
      </c>
      <c r="BD21" s="9">
        <v>0</v>
      </c>
      <c r="BE21" s="9">
        <v>0</v>
      </c>
      <c r="BF21" s="9">
        <v>0</v>
      </c>
      <c r="BG21" s="7">
        <f t="shared" ref="BG21" si="22">SUM(BB21:BF21)</f>
        <v>0</v>
      </c>
      <c r="BH21" s="9">
        <v>0</v>
      </c>
      <c r="BI21" s="9">
        <f>'Resumen Total liquidez'!CW22</f>
        <v>0</v>
      </c>
      <c r="BJ21" s="9">
        <v>0</v>
      </c>
      <c r="BK21" s="9">
        <v>0</v>
      </c>
      <c r="BL21" s="7">
        <f t="shared" si="3"/>
        <v>0</v>
      </c>
      <c r="BM21" s="9">
        <f>'Resumen Total liquidez'!DB22</f>
        <v>0</v>
      </c>
      <c r="BN21" s="9">
        <f>'Resumen Total liquidez'!DC22</f>
        <v>0</v>
      </c>
      <c r="BO21" s="9">
        <v>0</v>
      </c>
      <c r="BP21" s="9">
        <v>0</v>
      </c>
      <c r="BQ21" s="49">
        <f t="shared" si="13"/>
        <v>0</v>
      </c>
      <c r="BR21" s="94">
        <f t="shared" si="14"/>
        <v>0</v>
      </c>
    </row>
    <row r="22" spans="1:94" ht="19" thickBot="1" x14ac:dyDescent="0.5">
      <c r="A22" s="159" t="s">
        <v>52</v>
      </c>
      <c r="B22" s="160">
        <f t="shared" ref="B22:BL22" si="23">SUM(B3:B21)</f>
        <v>16638.12</v>
      </c>
      <c r="C22" s="160">
        <f t="shared" si="23"/>
        <v>27302.910500000005</v>
      </c>
      <c r="D22" s="160">
        <f t="shared" si="23"/>
        <v>43941.030499999993</v>
      </c>
      <c r="E22" s="160">
        <f t="shared" si="23"/>
        <v>22920.560000000001</v>
      </c>
      <c r="F22" s="160">
        <f t="shared" si="23"/>
        <v>6509.4762099999998</v>
      </c>
      <c r="G22" s="160">
        <f t="shared" si="23"/>
        <v>29430.036209999995</v>
      </c>
      <c r="H22" s="160">
        <f t="shared" si="23"/>
        <v>23215.190786825216</v>
      </c>
      <c r="I22" s="160">
        <f t="shared" si="23"/>
        <v>8002.1388100000004</v>
      </c>
      <c r="J22" s="160">
        <f t="shared" si="23"/>
        <v>31217.329596825217</v>
      </c>
      <c r="K22" s="160">
        <f t="shared" si="23"/>
        <v>14267.391562536684</v>
      </c>
      <c r="L22" s="160">
        <f t="shared" si="23"/>
        <v>22830.234953775922</v>
      </c>
      <c r="M22" s="160">
        <f t="shared" si="23"/>
        <v>683.22853896999993</v>
      </c>
      <c r="N22" s="160">
        <f t="shared" si="23"/>
        <v>464.18588571000004</v>
      </c>
      <c r="O22" s="160">
        <f t="shared" si="23"/>
        <v>176.65974876999996</v>
      </c>
      <c r="P22" s="160">
        <f t="shared" si="23"/>
        <v>38421.700689762598</v>
      </c>
      <c r="Q22" s="160">
        <f t="shared" si="23"/>
        <v>2999.1064876600003</v>
      </c>
      <c r="R22" s="160">
        <f t="shared" si="23"/>
        <v>28182.263343287857</v>
      </c>
      <c r="S22" s="160">
        <f t="shared" si="23"/>
        <v>278.49737533999996</v>
      </c>
      <c r="T22" s="160">
        <f t="shared" si="23"/>
        <v>17.768453480000002</v>
      </c>
      <c r="U22" s="160">
        <f t="shared" si="23"/>
        <v>31477.63565976785</v>
      </c>
      <c r="V22" s="160">
        <f t="shared" si="23"/>
        <v>3634.1465705999999</v>
      </c>
      <c r="W22" s="160">
        <f t="shared" si="23"/>
        <v>23959.958705483001</v>
      </c>
      <c r="X22" s="160">
        <f t="shared" si="23"/>
        <v>323.94451719</v>
      </c>
      <c r="Y22" s="160">
        <f t="shared" si="23"/>
        <v>114.53383377999999</v>
      </c>
      <c r="Z22" s="160">
        <f t="shared" si="23"/>
        <v>28032.583627052998</v>
      </c>
      <c r="AA22" s="160">
        <f t="shared" si="23"/>
        <v>9097.2167121700004</v>
      </c>
      <c r="AB22" s="160">
        <f t="shared" si="23"/>
        <v>20568.991534116136</v>
      </c>
      <c r="AC22" s="160">
        <f t="shared" si="23"/>
        <v>320.93701326000007</v>
      </c>
      <c r="AD22" s="160">
        <f t="shared" si="23"/>
        <v>59.797323009999992</v>
      </c>
      <c r="AE22" s="160">
        <f t="shared" si="23"/>
        <v>30046.942582556134</v>
      </c>
      <c r="AF22" s="160">
        <f t="shared" si="23"/>
        <v>14181.820834609998</v>
      </c>
      <c r="AG22" s="160">
        <f t="shared" si="23"/>
        <v>11806.829146849999</v>
      </c>
      <c r="AH22" s="160">
        <f t="shared" si="23"/>
        <v>220.57672388</v>
      </c>
      <c r="AI22" s="160">
        <f t="shared" si="23"/>
        <v>16.447687790000003</v>
      </c>
      <c r="AJ22" s="160">
        <f t="shared" si="23"/>
        <v>26225.674393130004</v>
      </c>
      <c r="AK22" s="160">
        <f t="shared" si="23"/>
        <v>22475.872230429995</v>
      </c>
      <c r="AL22" s="160">
        <f t="shared" si="23"/>
        <v>16190.904860340001</v>
      </c>
      <c r="AM22" s="160">
        <f t="shared" si="23"/>
        <v>225.93933348000002</v>
      </c>
      <c r="AN22" s="160">
        <f t="shared" si="23"/>
        <v>43.996926810000005</v>
      </c>
      <c r="AO22" s="160">
        <f t="shared" si="23"/>
        <v>38936.713351060003</v>
      </c>
      <c r="AP22" s="160">
        <f t="shared" si="23"/>
        <v>3476.1811751</v>
      </c>
      <c r="AQ22" s="160">
        <f t="shared" si="23"/>
        <v>30662.089138230003</v>
      </c>
      <c r="AR22" s="160">
        <f t="shared" si="23"/>
        <v>825.42864499999996</v>
      </c>
      <c r="AS22" s="160">
        <f t="shared" si="23"/>
        <v>494.32282981999992</v>
      </c>
      <c r="AT22" s="160">
        <f t="shared" si="23"/>
        <v>31.104818819999998</v>
      </c>
      <c r="AU22" s="160">
        <f t="shared" si="23"/>
        <v>35489.12660697</v>
      </c>
      <c r="AV22" s="160">
        <f t="shared" si="23"/>
        <v>3011.4365652400002</v>
      </c>
      <c r="AW22" s="160">
        <f t="shared" si="23"/>
        <v>28297.265433510005</v>
      </c>
      <c r="AX22" s="160">
        <f t="shared" si="23"/>
        <v>435.67094657999996</v>
      </c>
      <c r="AY22" s="160">
        <f t="shared" si="23"/>
        <v>464.81905957999999</v>
      </c>
      <c r="AZ22" s="160">
        <f t="shared" si="23"/>
        <v>56.324917079999992</v>
      </c>
      <c r="BA22" s="160">
        <f t="shared" si="23"/>
        <v>32265.516921990002</v>
      </c>
      <c r="BB22" s="160">
        <f t="shared" si="23"/>
        <v>2659.9804468899997</v>
      </c>
      <c r="BC22" s="160">
        <f t="shared" si="23"/>
        <v>31314.119136909998</v>
      </c>
      <c r="BD22" s="160">
        <f t="shared" si="23"/>
        <v>9.2799999999999994</v>
      </c>
      <c r="BE22" s="160">
        <f t="shared" si="23"/>
        <v>385.74320414999988</v>
      </c>
      <c r="BF22" s="160">
        <f t="shared" si="23"/>
        <v>38.460841689999995</v>
      </c>
      <c r="BG22" s="160">
        <f t="shared" si="23"/>
        <v>34407.583629639994</v>
      </c>
      <c r="BH22" s="160">
        <f t="shared" si="23"/>
        <v>2253.1433748700001</v>
      </c>
      <c r="BI22" s="160">
        <f t="shared" si="23"/>
        <v>29366.837056630004</v>
      </c>
      <c r="BJ22" s="160">
        <f t="shared" si="23"/>
        <v>298.64527873000037</v>
      </c>
      <c r="BK22" s="160">
        <f t="shared" si="23"/>
        <v>28.43035368</v>
      </c>
      <c r="BL22" s="160">
        <f t="shared" si="23"/>
        <v>31947.056063909997</v>
      </c>
      <c r="BM22" s="160">
        <f t="shared" ref="BM22:BR22" si="24">SUM(BM3:BM21)</f>
        <v>737.56</v>
      </c>
      <c r="BN22" s="160">
        <f t="shared" si="24"/>
        <v>22903.34</v>
      </c>
      <c r="BO22" s="160">
        <f t="shared" si="24"/>
        <v>498.59479368000001</v>
      </c>
      <c r="BP22" s="160">
        <f t="shared" si="24"/>
        <v>49.013019459999995</v>
      </c>
      <c r="BQ22" s="160">
        <f t="shared" si="24"/>
        <v>24188.507813140001</v>
      </c>
      <c r="BR22" s="160">
        <f t="shared" si="24"/>
        <v>456027.43764580472</v>
      </c>
    </row>
    <row r="23" spans="1:94" ht="21.75" customHeight="1" x14ac:dyDescent="0.35">
      <c r="AF23" s="129"/>
      <c r="AG23" s="129"/>
      <c r="AK23" s="146"/>
      <c r="AL23" s="146"/>
      <c r="AM23" s="75"/>
      <c r="AN23" s="75"/>
      <c r="AO23" s="75"/>
      <c r="AP23" s="75"/>
      <c r="AQ23" s="75"/>
      <c r="AR23" s="75"/>
      <c r="AS23" s="75"/>
      <c r="AT23" s="75"/>
      <c r="AU23" s="75"/>
      <c r="AV23" s="75"/>
      <c r="AW23" s="75"/>
      <c r="AX23" s="75"/>
      <c r="AY23" s="75"/>
      <c r="AZ23" s="75"/>
      <c r="BA23" s="152"/>
      <c r="BB23" s="152"/>
      <c r="BC23" s="152"/>
      <c r="BD23" s="152"/>
      <c r="BE23" s="152"/>
      <c r="BF23" s="152"/>
      <c r="BG23" s="152"/>
      <c r="BH23" s="152"/>
      <c r="BI23" s="152"/>
      <c r="BJ23" s="152"/>
      <c r="BK23" s="152"/>
      <c r="BL23" s="152"/>
      <c r="BM23" s="152"/>
      <c r="BN23" s="152"/>
      <c r="BO23" s="152"/>
      <c r="BP23" s="152"/>
      <c r="BQ23" s="152"/>
      <c r="BR23" s="149"/>
      <c r="BS23" s="132"/>
    </row>
    <row r="24" spans="1:94" ht="29.25" customHeight="1" x14ac:dyDescent="0.35">
      <c r="A24" s="161" t="s">
        <v>243</v>
      </c>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1"/>
      <c r="CN24" s="161"/>
      <c r="CO24" s="161"/>
      <c r="CP24" s="161"/>
    </row>
    <row r="25" spans="1:94" ht="29.25" customHeight="1" x14ac:dyDescent="0.35">
      <c r="A25" s="161" t="s">
        <v>229</v>
      </c>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c r="CI25" s="161"/>
      <c r="CJ25" s="161"/>
      <c r="CK25" s="161"/>
      <c r="CL25" s="161"/>
      <c r="CM25" s="161"/>
      <c r="CN25" s="161"/>
      <c r="CO25" s="161"/>
      <c r="CP25" s="161"/>
    </row>
    <row r="26" spans="1:94" ht="15" customHeight="1" x14ac:dyDescent="0.35">
      <c r="A26" s="161"/>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c r="CI26" s="161"/>
      <c r="CJ26" s="161"/>
      <c r="CK26" s="161"/>
      <c r="CL26" s="161"/>
      <c r="CM26" s="161"/>
      <c r="CN26" s="161"/>
      <c r="CO26" s="161"/>
      <c r="CP26" s="161"/>
    </row>
    <row r="27" spans="1:94" x14ac:dyDescent="0.35">
      <c r="A27" t="s">
        <v>135</v>
      </c>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150"/>
    </row>
    <row r="28" spans="1:94" x14ac:dyDescent="0.3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row>
    <row r="29" spans="1:94" x14ac:dyDescent="0.35">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2" spans="1:94" x14ac:dyDescent="0.35">
      <c r="A32" s="47"/>
    </row>
    <row r="33" spans="1:1" x14ac:dyDescent="0.35">
      <c r="A33" s="47"/>
    </row>
    <row r="34" spans="1:1" x14ac:dyDescent="0.35">
      <c r="A34" s="47"/>
    </row>
    <row r="35" spans="1:1" x14ac:dyDescent="0.35">
      <c r="A35" s="47"/>
    </row>
    <row r="38" spans="1:1" x14ac:dyDescent="0.35">
      <c r="A38" s="47"/>
    </row>
    <row r="39" spans="1:1" x14ac:dyDescent="0.35">
      <c r="A39" s="47"/>
    </row>
    <row r="40" spans="1:1" x14ac:dyDescent="0.35">
      <c r="A40" s="47"/>
    </row>
  </sheetData>
  <mergeCells count="15">
    <mergeCell ref="V1:Z1"/>
    <mergeCell ref="AA1:AE1"/>
    <mergeCell ref="AF1:AJ1"/>
    <mergeCell ref="AK1:AO1"/>
    <mergeCell ref="BR1:BR2"/>
    <mergeCell ref="AP1:AU1"/>
    <mergeCell ref="AV1:BA1"/>
    <mergeCell ref="BB1:BG1"/>
    <mergeCell ref="BH1:BL1"/>
    <mergeCell ref="BM1:BQ1"/>
    <mergeCell ref="B1:D1"/>
    <mergeCell ref="E1:G1"/>
    <mergeCell ref="H1:J1"/>
    <mergeCell ref="K1:P1"/>
    <mergeCell ref="Q1:U1"/>
  </mergeCells>
  <pageMargins left="0.7" right="0.7" top="0.75" bottom="0.75" header="0.3" footer="0.3"/>
  <pageSetup paperSize="9" scale="9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3"/>
  <sheetViews>
    <sheetView workbookViewId="0">
      <pane ySplit="1" topLeftCell="A65" activePane="bottomLeft" state="frozen"/>
      <selection pane="bottomLeft" activeCell="A74" sqref="A74"/>
    </sheetView>
  </sheetViews>
  <sheetFormatPr baseColWidth="10" defaultColWidth="11.453125" defaultRowHeight="14.5" x14ac:dyDescent="0.35"/>
  <cols>
    <col min="1" max="1" width="120.453125" customWidth="1"/>
  </cols>
  <sheetData>
    <row r="1" spans="1:1" s="109" customFormat="1" ht="18.5" x14ac:dyDescent="0.45">
      <c r="A1" s="109" t="s">
        <v>141</v>
      </c>
    </row>
    <row r="2" spans="1:1" s="109" customFormat="1" ht="18.5" x14ac:dyDescent="0.45"/>
    <row r="3" spans="1:1" ht="18.5" x14ac:dyDescent="0.45">
      <c r="A3" s="154"/>
    </row>
    <row r="4" spans="1:1" x14ac:dyDescent="0.35">
      <c r="A4" s="100" t="s">
        <v>133</v>
      </c>
    </row>
    <row r="5" spans="1:1" ht="58" x14ac:dyDescent="0.35">
      <c r="A5" s="100" t="s">
        <v>116</v>
      </c>
    </row>
    <row r="6" spans="1:1" ht="101.5" x14ac:dyDescent="0.35">
      <c r="A6" s="100" t="s">
        <v>117</v>
      </c>
    </row>
    <row r="7" spans="1:1" ht="43.5" x14ac:dyDescent="0.35">
      <c r="A7" s="100" t="s">
        <v>87</v>
      </c>
    </row>
    <row r="8" spans="1:1" ht="43.5" x14ac:dyDescent="0.35">
      <c r="A8" s="101" t="s">
        <v>118</v>
      </c>
    </row>
    <row r="9" spans="1:1" ht="29" x14ac:dyDescent="0.35">
      <c r="A9" s="101" t="s">
        <v>119</v>
      </c>
    </row>
    <row r="10" spans="1:1" ht="29" x14ac:dyDescent="0.35">
      <c r="A10" s="100" t="s">
        <v>120</v>
      </c>
    </row>
    <row r="11" spans="1:1" ht="43.5" x14ac:dyDescent="0.35">
      <c r="A11" s="100" t="s">
        <v>121</v>
      </c>
    </row>
    <row r="12" spans="1:1" ht="43.5" x14ac:dyDescent="0.35">
      <c r="A12" s="100" t="s">
        <v>122</v>
      </c>
    </row>
    <row r="13" spans="1:1" x14ac:dyDescent="0.35">
      <c r="A13" s="100"/>
    </row>
    <row r="14" spans="1:1" x14ac:dyDescent="0.35">
      <c r="A14" s="100" t="s">
        <v>134</v>
      </c>
    </row>
    <row r="15" spans="1:1" x14ac:dyDescent="0.35">
      <c r="A15" s="100"/>
    </row>
    <row r="16" spans="1:1" ht="72.5" x14ac:dyDescent="0.35">
      <c r="A16" s="100" t="s">
        <v>88</v>
      </c>
    </row>
    <row r="17" spans="1:1" ht="29" x14ac:dyDescent="0.35">
      <c r="A17" s="100" t="s">
        <v>89</v>
      </c>
    </row>
    <row r="18" spans="1:1" x14ac:dyDescent="0.35">
      <c r="A18" s="100"/>
    </row>
    <row r="19" spans="1:1" ht="101.5" x14ac:dyDescent="0.35">
      <c r="A19" s="100" t="s">
        <v>123</v>
      </c>
    </row>
    <row r="20" spans="1:1" x14ac:dyDescent="0.35">
      <c r="A20" s="100"/>
    </row>
    <row r="21" spans="1:1" x14ac:dyDescent="0.35">
      <c r="A21" s="100" t="s">
        <v>90</v>
      </c>
    </row>
    <row r="22" spans="1:1" ht="29" x14ac:dyDescent="0.35">
      <c r="A22" s="100" t="s">
        <v>124</v>
      </c>
    </row>
    <row r="23" spans="1:1" x14ac:dyDescent="0.35">
      <c r="A23" s="100" t="s">
        <v>125</v>
      </c>
    </row>
    <row r="24" spans="1:1" x14ac:dyDescent="0.35">
      <c r="A24" s="100" t="s">
        <v>126</v>
      </c>
    </row>
    <row r="25" spans="1:1" x14ac:dyDescent="0.35">
      <c r="A25" s="100"/>
    </row>
    <row r="26" spans="1:1" ht="29" x14ac:dyDescent="0.35">
      <c r="A26" s="100" t="s">
        <v>91</v>
      </c>
    </row>
    <row r="27" spans="1:1" x14ac:dyDescent="0.35">
      <c r="A27" s="100"/>
    </row>
    <row r="28" spans="1:1" ht="58" x14ac:dyDescent="0.35">
      <c r="A28" s="100" t="s">
        <v>127</v>
      </c>
    </row>
    <row r="29" spans="1:1" x14ac:dyDescent="0.35">
      <c r="A29" s="100"/>
    </row>
    <row r="30" spans="1:1" ht="58" x14ac:dyDescent="0.35">
      <c r="A30" s="100" t="s">
        <v>128</v>
      </c>
    </row>
    <row r="31" spans="1:1" x14ac:dyDescent="0.35">
      <c r="A31" s="100"/>
    </row>
    <row r="32" spans="1:1" ht="29" x14ac:dyDescent="0.35">
      <c r="A32" s="153" t="s">
        <v>180</v>
      </c>
    </row>
    <row r="33" spans="1:1" x14ac:dyDescent="0.35">
      <c r="A33" s="100"/>
    </row>
    <row r="34" spans="1:1" ht="43.5" x14ac:dyDescent="0.35">
      <c r="A34" s="102" t="s">
        <v>129</v>
      </c>
    </row>
    <row r="35" spans="1:1" ht="43.5" x14ac:dyDescent="0.35">
      <c r="A35" s="102" t="s">
        <v>130</v>
      </c>
    </row>
    <row r="36" spans="1:1" ht="43.5" x14ac:dyDescent="0.35">
      <c r="A36" s="102" t="s">
        <v>131</v>
      </c>
    </row>
    <row r="37" spans="1:1" x14ac:dyDescent="0.35">
      <c r="A37" s="100"/>
    </row>
    <row r="38" spans="1:1" ht="29" x14ac:dyDescent="0.35">
      <c r="A38" s="102" t="s">
        <v>132</v>
      </c>
    </row>
    <row r="39" spans="1:1" x14ac:dyDescent="0.35">
      <c r="A39" s="100"/>
    </row>
    <row r="40" spans="1:1" ht="58" x14ac:dyDescent="0.35">
      <c r="A40" s="102" t="s">
        <v>179</v>
      </c>
    </row>
    <row r="42" spans="1:1" ht="18.5" x14ac:dyDescent="0.45">
      <c r="A42" s="154"/>
    </row>
    <row r="43" spans="1:1" ht="58" x14ac:dyDescent="0.35">
      <c r="A43" s="155" t="s">
        <v>181</v>
      </c>
    </row>
    <row r="44" spans="1:1" x14ac:dyDescent="0.35">
      <c r="A44" s="100"/>
    </row>
    <row r="45" spans="1:1" ht="29" x14ac:dyDescent="0.35">
      <c r="A45" s="100" t="s">
        <v>182</v>
      </c>
    </row>
    <row r="46" spans="1:1" x14ac:dyDescent="0.35">
      <c r="A46" s="100"/>
    </row>
    <row r="47" spans="1:1" ht="58" x14ac:dyDescent="0.35">
      <c r="A47" s="102" t="s">
        <v>183</v>
      </c>
    </row>
    <row r="48" spans="1:1" ht="43.5" x14ac:dyDescent="0.35">
      <c r="A48" s="102" t="s">
        <v>184</v>
      </c>
    </row>
    <row r="49" spans="1:1" x14ac:dyDescent="0.35">
      <c r="A49" s="100"/>
    </row>
    <row r="50" spans="1:1" ht="29" x14ac:dyDescent="0.35">
      <c r="A50" s="102" t="s">
        <v>185</v>
      </c>
    </row>
    <row r="52" spans="1:1" x14ac:dyDescent="0.35">
      <c r="A52" s="155" t="s">
        <v>192</v>
      </c>
    </row>
    <row r="53" spans="1:1" ht="29" x14ac:dyDescent="0.35">
      <c r="A53" s="155" t="s">
        <v>193</v>
      </c>
    </row>
    <row r="54" spans="1:1" x14ac:dyDescent="0.35">
      <c r="A54" s="98" t="s">
        <v>194</v>
      </c>
    </row>
    <row r="55" spans="1:1" x14ac:dyDescent="0.35">
      <c r="A55" s="98" t="s">
        <v>195</v>
      </c>
    </row>
    <row r="56" spans="1:1" ht="29" x14ac:dyDescent="0.35">
      <c r="A56" s="157" t="s">
        <v>196</v>
      </c>
    </row>
    <row r="57" spans="1:1" ht="29" x14ac:dyDescent="0.35">
      <c r="A57" s="157" t="s">
        <v>197</v>
      </c>
    </row>
    <row r="58" spans="1:1" ht="29" x14ac:dyDescent="0.35">
      <c r="A58" s="157" t="s">
        <v>198</v>
      </c>
    </row>
    <row r="59" spans="1:1" x14ac:dyDescent="0.35">
      <c r="A59" s="98" t="s">
        <v>199</v>
      </c>
    </row>
    <row r="62" spans="1:1" x14ac:dyDescent="0.35">
      <c r="A62" s="155" t="s">
        <v>200</v>
      </c>
    </row>
    <row r="63" spans="1:1" ht="29" x14ac:dyDescent="0.35">
      <c r="A63" s="158" t="s">
        <v>201</v>
      </c>
    </row>
    <row r="64" spans="1:1" ht="29" x14ac:dyDescent="0.35">
      <c r="A64" s="158" t="s">
        <v>202</v>
      </c>
    </row>
    <row r="65" spans="1:1" ht="87" x14ac:dyDescent="0.35">
      <c r="A65" s="158" t="s">
        <v>203</v>
      </c>
    </row>
    <row r="66" spans="1:1" ht="43.5" x14ac:dyDescent="0.35">
      <c r="A66" s="158" t="s">
        <v>204</v>
      </c>
    </row>
    <row r="67" spans="1:1" ht="43.5" x14ac:dyDescent="0.35">
      <c r="A67" s="158" t="s">
        <v>205</v>
      </c>
    </row>
    <row r="68" spans="1:1" ht="29" x14ac:dyDescent="0.35">
      <c r="A68" s="158" t="s">
        <v>206</v>
      </c>
    </row>
    <row r="69" spans="1:1" ht="29" x14ac:dyDescent="0.35">
      <c r="A69" s="158" t="s">
        <v>207</v>
      </c>
    </row>
    <row r="70" spans="1:1" ht="29" x14ac:dyDescent="0.35">
      <c r="A70" s="158" t="s">
        <v>215</v>
      </c>
    </row>
    <row r="71" spans="1:1" ht="29" x14ac:dyDescent="0.35">
      <c r="A71" s="158" t="s">
        <v>238</v>
      </c>
    </row>
    <row r="72" spans="1:1" ht="29" x14ac:dyDescent="0.35">
      <c r="A72" s="158" t="s">
        <v>239</v>
      </c>
    </row>
    <row r="73" spans="1:1" ht="29" x14ac:dyDescent="0.35">
      <c r="A73" s="158" t="s">
        <v>246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25"/>
  <sheetViews>
    <sheetView workbookViewId="0">
      <pane ySplit="1" topLeftCell="A98" activePane="bottomLeft" state="frozen"/>
      <selection pane="bottomLeft"/>
    </sheetView>
  </sheetViews>
  <sheetFormatPr baseColWidth="10" defaultRowHeight="14.5" x14ac:dyDescent="0.35"/>
  <cols>
    <col min="1" max="1" width="181.453125" customWidth="1"/>
  </cols>
  <sheetData>
    <row r="1" spans="1:1" ht="18.5" x14ac:dyDescent="0.45">
      <c r="A1" s="109" t="s">
        <v>140</v>
      </c>
    </row>
    <row r="3" spans="1:1" x14ac:dyDescent="0.35">
      <c r="A3" s="97" t="s">
        <v>80</v>
      </c>
    </row>
    <row r="4" spans="1:1" x14ac:dyDescent="0.35">
      <c r="A4" s="98" t="s">
        <v>92</v>
      </c>
    </row>
    <row r="5" spans="1:1" x14ac:dyDescent="0.35">
      <c r="A5" s="98" t="s">
        <v>93</v>
      </c>
    </row>
    <row r="6" spans="1:1" x14ac:dyDescent="0.35">
      <c r="A6" s="98" t="s">
        <v>94</v>
      </c>
    </row>
    <row r="7" spans="1:1" x14ac:dyDescent="0.35">
      <c r="A7" s="98" t="s">
        <v>95</v>
      </c>
    </row>
    <row r="8" spans="1:1" x14ac:dyDescent="0.35">
      <c r="A8" s="98" t="s">
        <v>142</v>
      </c>
    </row>
    <row r="9" spans="1:1" x14ac:dyDescent="0.35">
      <c r="A9" s="98"/>
    </row>
    <row r="10" spans="1:1" x14ac:dyDescent="0.35">
      <c r="A10" s="97" t="s">
        <v>81</v>
      </c>
    </row>
    <row r="11" spans="1:1" x14ac:dyDescent="0.35">
      <c r="A11" s="98" t="s">
        <v>96</v>
      </c>
    </row>
    <row r="12" spans="1:1" x14ac:dyDescent="0.35">
      <c r="A12" s="98" t="s">
        <v>93</v>
      </c>
    </row>
    <row r="13" spans="1:1" x14ac:dyDescent="0.35">
      <c r="A13" s="98" t="s">
        <v>97</v>
      </c>
    </row>
    <row r="14" spans="1:1" x14ac:dyDescent="0.35">
      <c r="A14" s="98" t="s">
        <v>98</v>
      </c>
    </row>
    <row r="15" spans="1:1" x14ac:dyDescent="0.35">
      <c r="A15" s="98" t="s">
        <v>99</v>
      </c>
    </row>
    <row r="16" spans="1:1" x14ac:dyDescent="0.35">
      <c r="A16" s="98"/>
    </row>
    <row r="17" spans="1:1" x14ac:dyDescent="0.35">
      <c r="A17" s="99">
        <v>2014</v>
      </c>
    </row>
    <row r="18" spans="1:1" x14ac:dyDescent="0.35">
      <c r="A18" s="98" t="s">
        <v>100</v>
      </c>
    </row>
    <row r="19" spans="1:1" x14ac:dyDescent="0.35">
      <c r="A19" s="98" t="s">
        <v>93</v>
      </c>
    </row>
    <row r="20" spans="1:1" x14ac:dyDescent="0.35">
      <c r="A20" s="98" t="s">
        <v>101</v>
      </c>
    </row>
    <row r="21" spans="1:1" x14ac:dyDescent="0.35">
      <c r="A21" s="98" t="s">
        <v>102</v>
      </c>
    </row>
    <row r="22" spans="1:1" x14ac:dyDescent="0.35">
      <c r="A22" s="98"/>
    </row>
    <row r="23" spans="1:1" x14ac:dyDescent="0.35">
      <c r="A23" s="99">
        <v>2015</v>
      </c>
    </row>
    <row r="24" spans="1:1" x14ac:dyDescent="0.35">
      <c r="A24" s="98" t="s">
        <v>103</v>
      </c>
    </row>
    <row r="25" spans="1:1" x14ac:dyDescent="0.35">
      <c r="A25" s="98" t="s">
        <v>104</v>
      </c>
    </row>
    <row r="26" spans="1:1" x14ac:dyDescent="0.35">
      <c r="A26" s="98" t="s">
        <v>105</v>
      </c>
    </row>
    <row r="27" spans="1:1" x14ac:dyDescent="0.35">
      <c r="A27" s="98" t="s">
        <v>106</v>
      </c>
    </row>
    <row r="28" spans="1:1" x14ac:dyDescent="0.35">
      <c r="A28" s="98" t="s">
        <v>107</v>
      </c>
    </row>
    <row r="29" spans="1:1" x14ac:dyDescent="0.35">
      <c r="A29" s="98" t="s">
        <v>143</v>
      </c>
    </row>
    <row r="30" spans="1:1" x14ac:dyDescent="0.35">
      <c r="A30" s="98" t="s">
        <v>108</v>
      </c>
    </row>
    <row r="31" spans="1:1" x14ac:dyDescent="0.35">
      <c r="A31" s="98" t="s">
        <v>186</v>
      </c>
    </row>
    <row r="32" spans="1:1" x14ac:dyDescent="0.35">
      <c r="A32" s="98" t="s">
        <v>109</v>
      </c>
    </row>
    <row r="33" spans="1:1" x14ac:dyDescent="0.35">
      <c r="A33" s="98" t="s">
        <v>187</v>
      </c>
    </row>
    <row r="34" spans="1:1" x14ac:dyDescent="0.35">
      <c r="A34" s="98" t="s">
        <v>110</v>
      </c>
    </row>
    <row r="35" spans="1:1" x14ac:dyDescent="0.35">
      <c r="A35" s="98"/>
    </row>
    <row r="36" spans="1:1" x14ac:dyDescent="0.35">
      <c r="A36" s="99">
        <v>2016</v>
      </c>
    </row>
    <row r="37" spans="1:1" x14ac:dyDescent="0.35">
      <c r="A37" s="98" t="s">
        <v>103</v>
      </c>
    </row>
    <row r="38" spans="1:1" x14ac:dyDescent="0.35">
      <c r="A38" s="98" t="s">
        <v>111</v>
      </c>
    </row>
    <row r="39" spans="1:1" x14ac:dyDescent="0.35">
      <c r="A39" s="98" t="s">
        <v>112</v>
      </c>
    </row>
    <row r="40" spans="1:1" x14ac:dyDescent="0.35">
      <c r="A40" s="98" t="s">
        <v>113</v>
      </c>
    </row>
    <row r="41" spans="1:1" x14ac:dyDescent="0.35">
      <c r="A41" s="98" t="s">
        <v>177</v>
      </c>
    </row>
    <row r="42" spans="1:1" x14ac:dyDescent="0.35">
      <c r="A42" s="98" t="s">
        <v>114</v>
      </c>
    </row>
    <row r="43" spans="1:1" x14ac:dyDescent="0.35">
      <c r="A43" s="98" t="s">
        <v>188</v>
      </c>
    </row>
    <row r="44" spans="1:1" x14ac:dyDescent="0.35">
      <c r="A44" s="98" t="s">
        <v>115</v>
      </c>
    </row>
    <row r="45" spans="1:1" x14ac:dyDescent="0.35">
      <c r="A45" s="98"/>
    </row>
    <row r="46" spans="1:1" x14ac:dyDescent="0.35">
      <c r="A46" s="99">
        <v>2017</v>
      </c>
    </row>
    <row r="47" spans="1:1" x14ac:dyDescent="0.35">
      <c r="A47" s="98" t="s">
        <v>103</v>
      </c>
    </row>
    <row r="48" spans="1:1" x14ac:dyDescent="0.35">
      <c r="A48" s="98" t="s">
        <v>111</v>
      </c>
    </row>
    <row r="49" spans="1:1" x14ac:dyDescent="0.35">
      <c r="A49" s="98" t="s">
        <v>112</v>
      </c>
    </row>
    <row r="50" spans="1:1" x14ac:dyDescent="0.35">
      <c r="A50" s="98" t="s">
        <v>113</v>
      </c>
    </row>
    <row r="51" spans="1:1" x14ac:dyDescent="0.35">
      <c r="A51" s="98" t="s">
        <v>177</v>
      </c>
    </row>
    <row r="52" spans="1:1" x14ac:dyDescent="0.35">
      <c r="A52" s="98" t="s">
        <v>114</v>
      </c>
    </row>
    <row r="53" spans="1:1" x14ac:dyDescent="0.35">
      <c r="A53" s="98" t="s">
        <v>115</v>
      </c>
    </row>
    <row r="54" spans="1:1" x14ac:dyDescent="0.35">
      <c r="A54" s="98" t="s">
        <v>189</v>
      </c>
    </row>
    <row r="55" spans="1:1" x14ac:dyDescent="0.35">
      <c r="A55" s="98" t="s">
        <v>190</v>
      </c>
    </row>
    <row r="56" spans="1:1" x14ac:dyDescent="0.35">
      <c r="A56" s="156"/>
    </row>
    <row r="57" spans="1:1" x14ac:dyDescent="0.35">
      <c r="A57" s="99">
        <v>2018</v>
      </c>
    </row>
    <row r="58" spans="1:1" x14ac:dyDescent="0.35">
      <c r="A58" s="98" t="s">
        <v>103</v>
      </c>
    </row>
    <row r="59" spans="1:1" x14ac:dyDescent="0.35">
      <c r="A59" s="98" t="s">
        <v>111</v>
      </c>
    </row>
    <row r="60" spans="1:1" x14ac:dyDescent="0.35">
      <c r="A60" s="98" t="s">
        <v>112</v>
      </c>
    </row>
    <row r="61" spans="1:1" x14ac:dyDescent="0.35">
      <c r="A61" s="98" t="s">
        <v>113</v>
      </c>
    </row>
    <row r="62" spans="1:1" x14ac:dyDescent="0.35">
      <c r="A62" s="98" t="s">
        <v>177</v>
      </c>
    </row>
    <row r="63" spans="1:1" x14ac:dyDescent="0.35">
      <c r="A63" s="98" t="s">
        <v>114</v>
      </c>
    </row>
    <row r="64" spans="1:1" x14ac:dyDescent="0.35">
      <c r="A64" s="98" t="s">
        <v>115</v>
      </c>
    </row>
    <row r="65" spans="1:1" x14ac:dyDescent="0.35">
      <c r="A65" s="98" t="s">
        <v>189</v>
      </c>
    </row>
    <row r="66" spans="1:1" x14ac:dyDescent="0.35">
      <c r="A66" s="98" t="s">
        <v>190</v>
      </c>
    </row>
    <row r="67" spans="1:1" x14ac:dyDescent="0.35">
      <c r="A67" s="156"/>
    </row>
    <row r="68" spans="1:1" x14ac:dyDescent="0.35">
      <c r="A68" s="99">
        <v>2019</v>
      </c>
    </row>
    <row r="69" spans="1:1" x14ac:dyDescent="0.35">
      <c r="A69" s="98" t="s">
        <v>113</v>
      </c>
    </row>
    <row r="70" spans="1:1" x14ac:dyDescent="0.35">
      <c r="A70" s="98" t="s">
        <v>177</v>
      </c>
    </row>
    <row r="71" spans="1:1" x14ac:dyDescent="0.35">
      <c r="A71" s="98" t="s">
        <v>114</v>
      </c>
    </row>
    <row r="72" spans="1:1" x14ac:dyDescent="0.35">
      <c r="A72" s="98" t="s">
        <v>115</v>
      </c>
    </row>
    <row r="73" spans="1:1" x14ac:dyDescent="0.35">
      <c r="A73" s="98" t="s">
        <v>189</v>
      </c>
    </row>
    <row r="74" spans="1:1" x14ac:dyDescent="0.35">
      <c r="A74" s="98" t="s">
        <v>190</v>
      </c>
    </row>
    <row r="75" spans="1:1" x14ac:dyDescent="0.35">
      <c r="A75" s="156"/>
    </row>
    <row r="76" spans="1:1" x14ac:dyDescent="0.35">
      <c r="A76" s="99">
        <v>2020</v>
      </c>
    </row>
    <row r="77" spans="1:1" x14ac:dyDescent="0.35">
      <c r="A77" s="98" t="s">
        <v>113</v>
      </c>
    </row>
    <row r="78" spans="1:1" x14ac:dyDescent="0.35">
      <c r="A78" s="98" t="s">
        <v>177</v>
      </c>
    </row>
    <row r="79" spans="1:1" x14ac:dyDescent="0.35">
      <c r="A79" s="98" t="s">
        <v>114</v>
      </c>
    </row>
    <row r="80" spans="1:1" x14ac:dyDescent="0.35">
      <c r="A80" s="98" t="s">
        <v>115</v>
      </c>
    </row>
    <row r="81" spans="1:1" x14ac:dyDescent="0.35">
      <c r="A81" s="98" t="s">
        <v>189</v>
      </c>
    </row>
    <row r="82" spans="1:1" x14ac:dyDescent="0.35">
      <c r="A82" s="98" t="s">
        <v>190</v>
      </c>
    </row>
    <row r="83" spans="1:1" x14ac:dyDescent="0.35">
      <c r="A83" s="156"/>
    </row>
    <row r="84" spans="1:1" x14ac:dyDescent="0.35">
      <c r="A84" s="99">
        <v>2021</v>
      </c>
    </row>
    <row r="85" spans="1:1" x14ac:dyDescent="0.35">
      <c r="A85" s="98" t="s">
        <v>113</v>
      </c>
    </row>
    <row r="86" spans="1:1" x14ac:dyDescent="0.35">
      <c r="A86" s="98" t="s">
        <v>177</v>
      </c>
    </row>
    <row r="87" spans="1:1" x14ac:dyDescent="0.35">
      <c r="A87" s="98" t="s">
        <v>178</v>
      </c>
    </row>
    <row r="88" spans="1:1" x14ac:dyDescent="0.35">
      <c r="A88" s="98" t="s">
        <v>114</v>
      </c>
    </row>
    <row r="89" spans="1:1" x14ac:dyDescent="0.35">
      <c r="A89" s="98" t="s">
        <v>115</v>
      </c>
    </row>
    <row r="90" spans="1:1" x14ac:dyDescent="0.35">
      <c r="A90" s="98" t="s">
        <v>189</v>
      </c>
    </row>
    <row r="91" spans="1:1" x14ac:dyDescent="0.35">
      <c r="A91" s="98"/>
    </row>
    <row r="92" spans="1:1" x14ac:dyDescent="0.35">
      <c r="A92" s="99">
        <v>2022</v>
      </c>
    </row>
    <row r="93" spans="1:1" x14ac:dyDescent="0.35">
      <c r="A93" s="98" t="s">
        <v>113</v>
      </c>
    </row>
    <row r="94" spans="1:1" x14ac:dyDescent="0.35">
      <c r="A94" s="98" t="s">
        <v>177</v>
      </c>
    </row>
    <row r="95" spans="1:1" x14ac:dyDescent="0.35">
      <c r="A95" s="98" t="s">
        <v>178</v>
      </c>
    </row>
    <row r="96" spans="1:1" x14ac:dyDescent="0.35">
      <c r="A96" s="98" t="s">
        <v>114</v>
      </c>
    </row>
    <row r="97" spans="1:1" x14ac:dyDescent="0.35">
      <c r="A97" s="98" t="s">
        <v>115</v>
      </c>
    </row>
    <row r="98" spans="1:1" x14ac:dyDescent="0.35">
      <c r="A98" s="98" t="s">
        <v>191</v>
      </c>
    </row>
    <row r="99" spans="1:1" x14ac:dyDescent="0.35">
      <c r="A99" s="98" t="s">
        <v>209</v>
      </c>
    </row>
    <row r="100" spans="1:1" x14ac:dyDescent="0.35">
      <c r="A100" s="98" t="s">
        <v>216</v>
      </c>
    </row>
    <row r="102" spans="1:1" x14ac:dyDescent="0.35">
      <c r="A102" s="99">
        <v>2023</v>
      </c>
    </row>
    <row r="103" spans="1:1" x14ac:dyDescent="0.35">
      <c r="A103" s="98" t="s">
        <v>113</v>
      </c>
    </row>
    <row r="104" spans="1:1" x14ac:dyDescent="0.35">
      <c r="A104" s="98" t="s">
        <v>177</v>
      </c>
    </row>
    <row r="105" spans="1:1" x14ac:dyDescent="0.35">
      <c r="A105" s="98" t="s">
        <v>178</v>
      </c>
    </row>
    <row r="106" spans="1:1" x14ac:dyDescent="0.35">
      <c r="A106" s="98" t="s">
        <v>114</v>
      </c>
    </row>
    <row r="107" spans="1:1" x14ac:dyDescent="0.35">
      <c r="A107" s="98" t="s">
        <v>115</v>
      </c>
    </row>
    <row r="109" spans="1:1" x14ac:dyDescent="0.35">
      <c r="A109" s="99">
        <v>2024</v>
      </c>
    </row>
    <row r="110" spans="1:1" x14ac:dyDescent="0.35">
      <c r="A110" s="98" t="s">
        <v>113</v>
      </c>
    </row>
    <row r="111" spans="1:1" x14ac:dyDescent="0.35">
      <c r="A111" s="98" t="s">
        <v>177</v>
      </c>
    </row>
    <row r="112" spans="1:1" x14ac:dyDescent="0.35">
      <c r="A112" s="98" t="s">
        <v>178</v>
      </c>
    </row>
    <row r="113" spans="1:1" x14ac:dyDescent="0.35">
      <c r="A113" s="98" t="s">
        <v>114</v>
      </c>
    </row>
    <row r="114" spans="1:1" x14ac:dyDescent="0.35">
      <c r="A114" s="98" t="s">
        <v>115</v>
      </c>
    </row>
    <row r="115" spans="1:1" x14ac:dyDescent="0.35">
      <c r="A115" s="98" t="s">
        <v>242</v>
      </c>
    </row>
    <row r="116" spans="1:1" x14ac:dyDescent="0.35">
      <c r="A116" s="98" t="s">
        <v>240</v>
      </c>
    </row>
    <row r="118" spans="1:1" x14ac:dyDescent="0.35">
      <c r="A118" s="99">
        <v>2025</v>
      </c>
    </row>
    <row r="119" spans="1:1" x14ac:dyDescent="0.35">
      <c r="A119" s="98" t="s">
        <v>113</v>
      </c>
    </row>
    <row r="120" spans="1:1" x14ac:dyDescent="0.35">
      <c r="A120" s="98" t="s">
        <v>177</v>
      </c>
    </row>
    <row r="121" spans="1:1" x14ac:dyDescent="0.35">
      <c r="A121" s="98" t="s">
        <v>178</v>
      </c>
    </row>
    <row r="122" spans="1:1" x14ac:dyDescent="0.35">
      <c r="A122" s="98" t="s">
        <v>114</v>
      </c>
    </row>
    <row r="123" spans="1:1" x14ac:dyDescent="0.35">
      <c r="A123" s="98" t="s">
        <v>115</v>
      </c>
    </row>
    <row r="124" spans="1:1" x14ac:dyDescent="0.35">
      <c r="A124" s="98" t="s">
        <v>240</v>
      </c>
    </row>
    <row r="125" spans="1:1" x14ac:dyDescent="0.35">
      <c r="A125" s="98" t="s">
        <v>241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CategoriasPorOrganigrama xmlns="25d85ab0-3809-4eca-a8fb-a26131ff49e9">
      <Value>115</Value>
      <Value>117</Value>
      <Value>46</Value>
      <Value>61</Value>
    </MinhacCategoriasPorOrganigrama>
    <MinhacFechaInfo xmlns="25d85ab0-3809-4eca-a8fb-a26131ff49e9">2025-09-29T22:00:00+00:00</MinhacFechaInfo>
    <MinhacPalabras_x005f_x0020_clave xmlns="25d85ab0-3809-4eca-a8fb-a26131ff49e9"/>
    <MinhacDescripci_x005f_x00f3_n xmlns="25d85ab0-3809-4eca-a8fb-a26131ff49e9" xsi:nil="true"/>
    <MinhacFecha_x005f_x0020_Caducidad xmlns="25d85ab0-3809-4eca-a8fb-a26131ff49e9" xsi:nil="true"/>
    <MinhacCategoriasGeneral xmlns="25d85ab0-3809-4eca-a8fb-a26131ff49e9">
      <Value>175</Value>
      <Value>186</Value>
      <Value>187</Value>
    </MinhacCategoriasGeneral>
    <MinhacCentroDirectivo xmlns="25d85ab0-3809-4eca-a8fb-a26131ff49e9"/>
    <MinhacAutor xmlns="25d85ab0-3809-4eca-a8fb-a26131ff49e9">Hacienda</MinhacAutor>
    <MinhacCargo_x005f_x0020_del_x005f_x0020_Responsable xmlns="25d85ab0-3809-4eca-a8fb-a26131ff49e9" xsi:nil="true"/>
    <MinhacUnidad_x005f_x0020_Responsable xmlns="25d85ab0-3809-4eca-a8fb-a26131ff49e9" xsi:nil="true"/>
    <MinPortalIdiomaDocumentos xmlns="25d85ab0-3809-4eca-a8fb-a26131ff49e9">Español</MinPortalIdiomaDocumentos>
  </documentManagement>
</p:properties>
</file>

<file path=customXml/itemProps1.xml><?xml version="1.0" encoding="utf-8"?>
<ds:datastoreItem xmlns:ds="http://schemas.openxmlformats.org/officeDocument/2006/customXml" ds:itemID="{F4C54F01-38DC-43A2-B4F0-F59427524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d85ab0-3809-4eca-a8fb-a26131ff49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69C8AF-6FAF-4F83-895A-0C084EE002B6}">
  <ds:schemaRefs>
    <ds:schemaRef ds:uri="http://schemas.microsoft.com/sharepoint/v3/contenttype/forms"/>
  </ds:schemaRefs>
</ds:datastoreItem>
</file>

<file path=customXml/itemProps3.xml><?xml version="1.0" encoding="utf-8"?>
<ds:datastoreItem xmlns:ds="http://schemas.openxmlformats.org/officeDocument/2006/customXml" ds:itemID="{CECF36A0-9D09-4B82-AA95-63004144FAEF}">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 ds:uri="25d85ab0-3809-4eca-a8fb-a26131ff49e9"/>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Indice</vt:lpstr>
      <vt:lpstr>Resumen Total liquidez</vt:lpstr>
      <vt:lpstr>Detalle Otras Medidas Liquidez</vt:lpstr>
      <vt:lpstr>Detalle Mec Extraordinarios</vt:lpstr>
      <vt:lpstr>Descripción Medidas</vt:lpstr>
      <vt:lpstr>Normativa</vt:lpstr>
      <vt:lpstr>'Detalle Mec Extraordinarios'!Área_de_impresión</vt:lpstr>
      <vt:lpstr>Indice!Área_de_impresión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Mecanismos de Financiación CCAA y CCLL</dc:title>
  <dc:creator>MINHAC</dc:creator>
  <cp:lastModifiedBy>MINHAC</cp:lastModifiedBy>
  <cp:lastPrinted>2020-02-21T08:36:33Z</cp:lastPrinted>
  <dcterms:created xsi:type="dcterms:W3CDTF">2016-06-07T07:25:33Z</dcterms:created>
  <dcterms:modified xsi:type="dcterms:W3CDTF">2025-09-30T12:53:07Z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Order">
    <vt:r8>10442300</vt:r8>
  </property>
  <property fmtid="{D5CDD505-2E9C-101B-9397-08002B2CF9AE}" pid="4" name="ActoRecurrido">
    <vt:lpwstr/>
  </property>
  <property fmtid="{D5CDD505-2E9C-101B-9397-08002B2CF9AE}" pid="5" name="Clave">
    <vt:lpwstr/>
  </property>
  <property fmtid="{D5CDD505-2E9C-101B-9397-08002B2CF9AE}" pid="6" name="AmbitoTerritorial">
    <vt:lpwstr/>
  </property>
  <property fmtid="{D5CDD505-2E9C-101B-9397-08002B2CF9AE}" pid="7" name="xd_Signature">
    <vt:bool>false</vt:bool>
  </property>
  <property fmtid="{D5CDD505-2E9C-101B-9397-08002B2CF9AE}" pid="8" name="NumNorma">
    <vt:lpwstr/>
  </property>
  <property fmtid="{D5CDD505-2E9C-101B-9397-08002B2CF9AE}" pid="9" name="NumeroExpedienteRecurso">
    <vt:lpwstr/>
  </property>
  <property fmtid="{D5CDD505-2E9C-101B-9397-08002B2CF9AE}" pid="10" name="TipoResolucion">
    <vt:lpwstr/>
  </property>
  <property fmtid="{D5CDD505-2E9C-101B-9397-08002B2CF9AE}" pid="11" name="xd_ProgID">
    <vt:lpwstr/>
  </property>
  <property fmtid="{D5CDD505-2E9C-101B-9397-08002B2CF9AE}" pid="12" name="CategoriasNormas">
    <vt:lpwstr/>
  </property>
  <property fmtid="{D5CDD505-2E9C-101B-9397-08002B2CF9AE}" pid="13" name="CategoriasPrensa">
    <vt:lpwstr/>
  </property>
  <property fmtid="{D5CDD505-2E9C-101B-9397-08002B2CF9AE}" pid="14" name="TipoProcedimiento">
    <vt:lpwstr/>
  </property>
  <property fmtid="{D5CDD505-2E9C-101B-9397-08002B2CF9AE}" pid="15" name="TemplateUrl">
    <vt:lpwstr/>
  </property>
  <property fmtid="{D5CDD505-2E9C-101B-9397-08002B2CF9AE}" pid="16" name="NumeroResolucion">
    <vt:lpwstr/>
  </property>
  <property fmtid="{D5CDD505-2E9C-101B-9397-08002B2CF9AE}" pid="17" name="CorreoElectronico">
    <vt:lpwstr/>
  </property>
  <property fmtid="{D5CDD505-2E9C-101B-9397-08002B2CF9AE}" pid="18" name="Caracter">
    <vt:lpwstr/>
  </property>
  <property fmtid="{D5CDD505-2E9C-101B-9397-08002B2CF9AE}" pid="19" name="Pais">
    <vt:lpwstr/>
  </property>
  <property fmtid="{D5CDD505-2E9C-101B-9397-08002B2CF9AE}" pid="20" name="Solicitante">
    <vt:lpwstr/>
  </property>
  <property fmtid="{D5CDD505-2E9C-101B-9397-08002B2CF9AE}" pid="21" name="Descripcion">
    <vt:lpwstr/>
  </property>
  <property fmtid="{D5CDD505-2E9C-101B-9397-08002B2CF9AE}" pid="22" name="NumeroInforme">
    <vt:lpwstr/>
  </property>
  <property fmtid="{D5CDD505-2E9C-101B-9397-08002B2CF9AE}" pid="23" name="Idioma_Noticia_Prensa">
    <vt:lpwstr/>
  </property>
  <property fmtid="{D5CDD505-2E9C-101B-9397-08002B2CF9AE}" pid="24" name="TipoContratoTACRC">
    <vt:lpwstr/>
  </property>
  <property fmtid="{D5CDD505-2E9C-101B-9397-08002B2CF9AE}" pid="25" name="DescripcionNormasTramitacion">
    <vt:lpwstr/>
  </property>
  <property fmtid="{D5CDD505-2E9C-101B-9397-08002B2CF9AE}" pid="26" name="Materias">
    <vt:lpwstr/>
  </property>
  <property fmtid="{D5CDD505-2E9C-101B-9397-08002B2CF9AE}" pid="27" name="DescripcionDocumentoAdjunto">
    <vt:lpwstr/>
  </property>
  <property fmtid="{D5CDD505-2E9C-101B-9397-08002B2CF9AE}" pid="28" name="Organismo">
    <vt:lpwstr/>
  </property>
  <property fmtid="{D5CDD505-2E9C-101B-9397-08002B2CF9AE}" pid="29" name="DocumentoAdjunto">
    <vt:lpwstr/>
  </property>
  <property fmtid="{D5CDD505-2E9C-101B-9397-08002B2CF9AE}" pid="30" name="Tipo Trámite">
    <vt:lpwstr/>
  </property>
  <property fmtid="{D5CDD505-2E9C-101B-9397-08002B2CF9AE}" pid="31" name="CategoriasPorOrganigrama">
    <vt:lpwstr>115;#;#106;#</vt:lpwstr>
  </property>
  <property fmtid="{D5CDD505-2E9C-101B-9397-08002B2CF9AE}" pid="32" name="FechaInfo">
    <vt:filetime>2018-07-31T22:00:00Z</vt:filetime>
  </property>
  <property fmtid="{D5CDD505-2E9C-101B-9397-08002B2CF9AE}" pid="33" name="CategoriasGeneral">
    <vt:lpwstr>175;#;#186;#;#187;#</vt:lpwstr>
  </property>
  <property fmtid="{D5CDD505-2E9C-101B-9397-08002B2CF9AE}" pid="34" name="MinhacCaracter">
    <vt:lpwstr/>
  </property>
  <property fmtid="{D5CDD505-2E9C-101B-9397-08002B2CF9AE}" pid="35" name="_SourceUrl">
    <vt:lpwstr/>
  </property>
  <property fmtid="{D5CDD505-2E9C-101B-9397-08002B2CF9AE}" pid="36" name="_SharedFileIndex">
    <vt:lpwstr/>
  </property>
  <property fmtid="{D5CDD505-2E9C-101B-9397-08002B2CF9AE}" pid="37" name="Palabras clave">
    <vt:lpwstr/>
  </property>
  <property fmtid="{D5CDD505-2E9C-101B-9397-08002B2CF9AE}" pid="38" name="Cargo del Responsable">
    <vt:lpwstr/>
  </property>
  <property fmtid="{D5CDD505-2E9C-101B-9397-08002B2CF9AE}" pid="39" name="MinhacIdioma_Noticia_Prensa">
    <vt:lpwstr/>
  </property>
  <property fmtid="{D5CDD505-2E9C-101B-9397-08002B2CF9AE}" pid="40" name="Descripción">
    <vt:lpwstr/>
  </property>
  <property fmtid="{D5CDD505-2E9C-101B-9397-08002B2CF9AE}" pid="41" name="MinhacClave">
    <vt:lpwstr/>
  </property>
  <property fmtid="{D5CDD505-2E9C-101B-9397-08002B2CF9AE}" pid="42" name="Unidad Responsable">
    <vt:lpwstr/>
  </property>
  <property fmtid="{D5CDD505-2E9C-101B-9397-08002B2CF9AE}" pid="43" name="MinhacCategoriasPrensa">
    <vt:lpwstr/>
  </property>
  <property fmtid="{D5CDD505-2E9C-101B-9397-08002B2CF9AE}" pid="44" name="MinhacCategoriasNormas">
    <vt:lpwstr/>
  </property>
  <property fmtid="{D5CDD505-2E9C-101B-9397-08002B2CF9AE}" pid="45" name="MinhacPais">
    <vt:lpwstr/>
  </property>
  <property fmtid="{D5CDD505-2E9C-101B-9397-08002B2CF9AE}" pid="46" name="MinhacNumNorma">
    <vt:lpwstr/>
  </property>
  <property fmtid="{D5CDD505-2E9C-101B-9397-08002B2CF9AE}" pid="47" name="CentroDirectivo">
    <vt:lpwstr/>
  </property>
  <property fmtid="{D5CDD505-2E9C-101B-9397-08002B2CF9AE}" pid="48" name="MinhacDocumentoAdjunto">
    <vt:lpwstr/>
  </property>
  <property fmtid="{D5CDD505-2E9C-101B-9397-08002B2CF9AE}" pid="49" name="MinhacDescripcionDocumentoAdjunto">
    <vt:lpwstr/>
  </property>
</Properties>
</file>