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GCIEF\2.- PUBLICACIONES\Planes\Planes Presupuestarios\2017\"/>
    </mc:Choice>
  </mc:AlternateContent>
  <bookViews>
    <workbookView xWindow="0" yWindow="0" windowWidth="21600" windowHeight="9000"/>
  </bookViews>
  <sheets>
    <sheet name="Indice" sheetId="11" r:id="rId1"/>
    <sheet name="A.1 DeflactorPIB" sheetId="1" r:id="rId2"/>
    <sheet name="A2- Garantías" sheetId="2" r:id="rId3"/>
    <sheet name="A3 TechoGasto" sheetId="3" r:id="rId4"/>
    <sheet name="Cuadro 4a" sheetId="4" r:id="rId5"/>
    <sheet name="Cuadro 4b" sheetId="5" r:id="rId6"/>
    <sheet name="Cuadro 4c" sheetId="6" r:id="rId7"/>
    <sheet name="A.5. Medidas Tributario" sheetId="7" r:id="rId8"/>
    <sheet name="A.6-Estado y SS" sheetId="8" r:id="rId9"/>
    <sheet name="A. 7- Medidas CCAA " sheetId="9" r:id="rId10"/>
    <sheet name="A. 8 EELL"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 localSheetId="9">'[1]Cap. - 3'!#REF!</definedName>
    <definedName name="\A" localSheetId="8">'[1]Cap. - 3'!#REF!</definedName>
    <definedName name="\A" localSheetId="2">'[1]Cap. - 3'!#REF!</definedName>
    <definedName name="\A">'[1]Cap. - 3'!#REF!</definedName>
    <definedName name="\B" localSheetId="9">'[1]Cap. - 3'!#REF!</definedName>
    <definedName name="\B" localSheetId="8">'[1]Cap. - 3'!#REF!</definedName>
    <definedName name="\B" localSheetId="2">'[1]Cap. - 3'!#REF!</definedName>
    <definedName name="\B">'[1]Cap. - 3'!#REF!</definedName>
    <definedName name="\C" localSheetId="9">'[1]Cap. - 3'!#REF!</definedName>
    <definedName name="\C" localSheetId="8">'[1]Cap. - 3'!#REF!</definedName>
    <definedName name="\C" localSheetId="2">'[1]Cap. - 3'!#REF!</definedName>
    <definedName name="\C">'[1]Cap. - 3'!#REF!</definedName>
    <definedName name="\D" localSheetId="9">'[1]Cap- 1 '!#REF!</definedName>
    <definedName name="\D" localSheetId="8">'[1]Cap- 1 '!#REF!</definedName>
    <definedName name="\D" localSheetId="2">'[1]Cap- 1 '!#REF!</definedName>
    <definedName name="\D">'[1]Cap- 1 '!#REF!</definedName>
    <definedName name="\E" localSheetId="9">'[1]Cap- 1 '!#REF!</definedName>
    <definedName name="\E" localSheetId="8">'[1]Cap- 1 '!#REF!</definedName>
    <definedName name="\E" localSheetId="2">'[1]Cap- 1 '!#REF!</definedName>
    <definedName name="\E">'[1]Cap- 1 '!#REF!</definedName>
    <definedName name="\F" localSheetId="9">'[1]Cap- 1 '!#REF!</definedName>
    <definedName name="\F" localSheetId="8">'[1]Cap- 1 '!#REF!</definedName>
    <definedName name="\F" localSheetId="2">'[1]Cap- 1 '!#REF!</definedName>
    <definedName name="\F">'[1]Cap- 1 '!#REF!</definedName>
    <definedName name="\K" localSheetId="9">'[1]Cap- 1 '!#REF!</definedName>
    <definedName name="\K" localSheetId="8">'[1]Cap- 1 '!#REF!</definedName>
    <definedName name="\K" localSheetId="2">'[1]Cap- 1 '!#REF!</definedName>
    <definedName name="\K">'[1]Cap- 1 '!#REF!</definedName>
    <definedName name="\L" localSheetId="9">'[1]Cap- 1 '!#REF!</definedName>
    <definedName name="\L" localSheetId="8">'[1]Cap- 1 '!#REF!</definedName>
    <definedName name="\L" localSheetId="2">'[1]Cap- 1 '!#REF!</definedName>
    <definedName name="\L">'[1]Cap- 1 '!#REF!</definedName>
    <definedName name="\Z" localSheetId="9">'[1]Cap. - 3'!#REF!</definedName>
    <definedName name="\Z" localSheetId="8">'[1]Cap. - 3'!#REF!</definedName>
    <definedName name="\Z" localSheetId="2">'[1]Cap. - 3'!#REF!</definedName>
    <definedName name="\Z">'[1]Cap. - 3'!#REF!</definedName>
    <definedName name="__123Graph_APRINCIPAL" localSheetId="9" hidden="1">[2]FOMENTO!#REF!</definedName>
    <definedName name="__123Graph_APRINCIPAL" localSheetId="8" hidden="1">[2]FOMENTO!#REF!</definedName>
    <definedName name="__123Graph_APRINCIPAL" localSheetId="2" hidden="1">[2]FOMENTO!#REF!</definedName>
    <definedName name="__123Graph_APRINCIPAL" hidden="1">[2]FOMENTO!#REF!</definedName>
    <definedName name="__123Graph_BPRINCIPAL" localSheetId="9" hidden="1">[2]FOMENTO!#REF!</definedName>
    <definedName name="__123Graph_BPRINCIPAL" localSheetId="8" hidden="1">[2]FOMENTO!#REF!</definedName>
    <definedName name="__123Graph_BPRINCIPAL" localSheetId="2" hidden="1">[2]FOMENTO!#REF!</definedName>
    <definedName name="__123Graph_BPRINCIPAL" hidden="1">[2]FOMENTO!#REF!</definedName>
    <definedName name="_PGE2011" localSheetId="9">#REF!</definedName>
    <definedName name="_PGE2011" localSheetId="8">#REF!</definedName>
    <definedName name="_PGE2011" localSheetId="2">#REF!</definedName>
    <definedName name="_PGE2011">#REF!</definedName>
    <definedName name="_Regression_Out" localSheetId="9" hidden="1">[3]Hoja1!#REF!</definedName>
    <definedName name="_Regression_Out" localSheetId="8" hidden="1">[3]Hoja1!#REF!</definedName>
    <definedName name="_Regression_Out" localSheetId="2" hidden="1">[3]Hoja1!#REF!</definedName>
    <definedName name="_Regression_Out" hidden="1">[3]Hoja1!#REF!</definedName>
    <definedName name="_SIM2" localSheetId="9">[4]PENSION!#REF!</definedName>
    <definedName name="_SIM2" localSheetId="8">[4]PENSION!#REF!</definedName>
    <definedName name="_SIM2" localSheetId="2">[4]PENSION!#REF!</definedName>
    <definedName name="_SIM2">[5]PENSION!#REF!</definedName>
    <definedName name="_TCI1" localSheetId="9">[4]PENSION!#REF!</definedName>
    <definedName name="_TCI1" localSheetId="8">[4]PENSION!#REF!</definedName>
    <definedName name="_TCI1" localSheetId="2">[4]PENSION!#REF!</definedName>
    <definedName name="_TCI1">[5]PENSION!#REF!</definedName>
    <definedName name="_TCI2" localSheetId="9">[4]PENSION!#REF!</definedName>
    <definedName name="_TCI2" localSheetId="8">[4]PENSION!#REF!</definedName>
    <definedName name="_TCI2" localSheetId="2">[4]PENSION!#REF!</definedName>
    <definedName name="_TCI2">[5]PENSION!#REF!</definedName>
    <definedName name="_Z" localSheetId="9">'[1]Cap. - 3'!#REF!</definedName>
    <definedName name="_Z" localSheetId="8">'[1]Cap. - 3'!#REF!</definedName>
    <definedName name="_Z" localSheetId="2">'[1]Cap. - 3'!#REF!</definedName>
    <definedName name="_Z">'[1]Cap. - 3'!#REF!</definedName>
    <definedName name="AÑO" localSheetId="9">[4]PENSION!#REF!</definedName>
    <definedName name="AÑO" localSheetId="8">[4]PENSION!#REF!</definedName>
    <definedName name="AÑO" localSheetId="2">[4]PENSION!#REF!</definedName>
    <definedName name="AÑO">[5]PENSION!#REF!</definedName>
    <definedName name="_xlnm.Extract" localSheetId="9">'[1]Cap- 1 '!#REF!</definedName>
    <definedName name="_xlnm.Extract" localSheetId="8">'[1]Cap- 1 '!#REF!</definedName>
    <definedName name="_xlnm.Extract" localSheetId="2">'[1]Cap- 1 '!#REF!</definedName>
    <definedName name="_xlnm.Extract">'[1]Cap- 1 '!#REF!</definedName>
    <definedName name="_xlnm.Print_Area" localSheetId="9">#REF!</definedName>
    <definedName name="_xlnm.Print_Area" localSheetId="8">'A.6-Estado y SS'!$B$2:$H$24</definedName>
    <definedName name="_xlnm.Print_Area" localSheetId="2">'A2- Garantías'!#REF!</definedName>
    <definedName name="_xlnm.Print_Area" localSheetId="4">'Cuadro 4a'!$A$1:$M$13</definedName>
    <definedName name="_xlnm.Print_Area" localSheetId="5">'Cuadro 4b'!$B$1:$J$16</definedName>
    <definedName name="_xlnm.Print_Area">#REF!</definedName>
    <definedName name="autonomia" localSheetId="9">#REF!</definedName>
    <definedName name="autonomia" localSheetId="8">#REF!</definedName>
    <definedName name="autonomia" localSheetId="2">#REF!</definedName>
    <definedName name="autonomia">#REF!</definedName>
    <definedName name="_xlnm.Database" localSheetId="9">#REF!</definedName>
    <definedName name="_xlnm.Database" localSheetId="8">#REF!</definedName>
    <definedName name="_xlnm.Database" localSheetId="2">#REF!</definedName>
    <definedName name="_xlnm.Database">#REF!</definedName>
    <definedName name="copiar" localSheetId="9">#REF!</definedName>
    <definedName name="copiar" localSheetId="8">#REF!</definedName>
    <definedName name="copiar" localSheetId="2">#REF!</definedName>
    <definedName name="copiar">#REF!</definedName>
    <definedName name="copiar2" localSheetId="9">#REF!</definedName>
    <definedName name="copiar2" localSheetId="8">#REF!</definedName>
    <definedName name="copiar2" localSheetId="2">#REF!</definedName>
    <definedName name="copiar2">#REF!</definedName>
    <definedName name="CUADRO7" localSheetId="9">[4]PENSION!#REF!</definedName>
    <definedName name="CUADRO7" localSheetId="8">[4]PENSION!#REF!</definedName>
    <definedName name="CUADRO7" localSheetId="2">[4]PENSION!#REF!</definedName>
    <definedName name="CUADRO7">[5]PENSION!#REF!</definedName>
    <definedName name="CUADRO8" localSheetId="9">[4]PENSION!#REF!</definedName>
    <definedName name="CUADRO8" localSheetId="8">[4]PENSION!#REF!</definedName>
    <definedName name="CUADRO8" localSheetId="2">[4]PENSION!#REF!</definedName>
    <definedName name="CUADRO8">[5]PENSION!#REF!</definedName>
    <definedName name="czv" localSheetId="9">[6]Indice!#REF!</definedName>
    <definedName name="czv" localSheetId="8">[6]Indice!#REF!</definedName>
    <definedName name="czv" localSheetId="2">[6]Indice!#REF!</definedName>
    <definedName name="czv">[6]Indice!#REF!</definedName>
    <definedName name="d" localSheetId="9" hidden="1">[3]Hoja1!#REF!</definedName>
    <definedName name="d" localSheetId="8" hidden="1">[3]Hoja1!#REF!</definedName>
    <definedName name="d" hidden="1">[3]Hoja1!#REF!</definedName>
    <definedName name="dd" hidden="1">[7]FOMENTO!#REF!</definedName>
    <definedName name="dddddf" localSheetId="8">'[8]cuadro 2.3'!$B$1:$W$57</definedName>
    <definedName name="dddddf">'[8]cuadro 2.3'!$B$1:$W$57</definedName>
    <definedName name="delegacion" localSheetId="9">#REF!</definedName>
    <definedName name="delegacion" localSheetId="8">#REF!</definedName>
    <definedName name="delegacion" localSheetId="2">#REF!</definedName>
    <definedName name="delegacion">#REF!</definedName>
    <definedName name="EFSUST" localSheetId="9">[4]PENSION!#REF!</definedName>
    <definedName name="EFSUST" localSheetId="8">[4]PENSION!#REF!</definedName>
    <definedName name="EFSUST" localSheetId="2">[4]PENSION!#REF!</definedName>
    <definedName name="EFSUST">[5]PENSION!#REF!</definedName>
    <definedName name="est2d99" localSheetId="9">#REF!</definedName>
    <definedName name="est2d99" localSheetId="8">#REF!</definedName>
    <definedName name="est2d99" localSheetId="2">#REF!</definedName>
    <definedName name="est2d99">#REF!</definedName>
    <definedName name="est2dap" localSheetId="9">#REF!</definedName>
    <definedName name="est2dap" localSheetId="8">#REF!</definedName>
    <definedName name="est2dap" localSheetId="2">#REF!</definedName>
    <definedName name="est2dap">#REF!</definedName>
    <definedName name="est2i99" localSheetId="9">#REF!</definedName>
    <definedName name="est2i99" localSheetId="8">#REF!</definedName>
    <definedName name="est2i99" localSheetId="2">#REF!</definedName>
    <definedName name="est2i99">#REF!</definedName>
    <definedName name="GGG" localSheetId="8">'[8]cuadro 2.3'!$B$1:$W$57</definedName>
    <definedName name="GGG">'[8]cuadro 2.3'!$B$1:$W$57</definedName>
    <definedName name="GGGG" localSheetId="8">'[8]cuadro 2.3'!$B$1:$W$57</definedName>
    <definedName name="GGGG">'[8]cuadro 2.3'!$B$1:$W$57</definedName>
    <definedName name="ñ" localSheetId="9">'[1]Cap- 1 '!#REF!</definedName>
    <definedName name="ñ" localSheetId="8">'[1]Cap- 1 '!#REF!</definedName>
    <definedName name="ñ" localSheetId="2">'[1]Cap- 1 '!#REF!</definedName>
    <definedName name="ñ">'[1]Cap- 1 '!#REF!</definedName>
    <definedName name="PE_CN_T" localSheetId="9">[4]PENSION!#REF!</definedName>
    <definedName name="PE_CN_T" localSheetId="8">[4]PENSION!#REF!</definedName>
    <definedName name="PE_CN_T" localSheetId="2">[4]PENSION!#REF!</definedName>
    <definedName name="PE_CN_T">[5]PENSION!#REF!</definedName>
    <definedName name="REC" localSheetId="9">'[9]c4.3.1'!$A$1:$C$21</definedName>
    <definedName name="REC">'[9]c4.3.1'!$A$1:$C$21</definedName>
    <definedName name="RESULT" localSheetId="9">[4]PENSION!#REF!</definedName>
    <definedName name="RESULT" localSheetId="8">[4]PENSION!#REF!</definedName>
    <definedName name="RESULT" localSheetId="2">[4]PENSION!#REF!</definedName>
    <definedName name="RESULT">[5]PENSION!#REF!</definedName>
    <definedName name="Resumen" localSheetId="9">[4]PENSION!#REF!</definedName>
    <definedName name="Resumen" localSheetId="8">[4]PENSION!#REF!</definedName>
    <definedName name="Resumen" localSheetId="2">[4]PENSION!#REF!</definedName>
    <definedName name="Resumen">[5]PENSION!#REF!</definedName>
    <definedName name="s" localSheetId="9" hidden="1">[2]FOMENTO!#REF!</definedName>
    <definedName name="s" localSheetId="8" hidden="1">[2]FOMENTO!#REF!</definedName>
    <definedName name="s" hidden="1">[2]FOMENTO!#REF!</definedName>
    <definedName name="SALIDA" localSheetId="9">[4]PENSION!#REF!</definedName>
    <definedName name="SALIDA" localSheetId="8">[4]PENSION!#REF!</definedName>
    <definedName name="SALIDA" localSheetId="2">[4]PENSION!#REF!</definedName>
    <definedName name="SALIDA">[5]PENSION!#REF!</definedName>
    <definedName name="SIM" localSheetId="9">[4]PENSION!#REF!</definedName>
    <definedName name="SIM" localSheetId="8">[4]PENSION!#REF!</definedName>
    <definedName name="SIM" localSheetId="2">[4]PENSION!#REF!</definedName>
    <definedName name="SIM">[5]PENSION!#REF!</definedName>
    <definedName name="t">'[1]Cap. - 3'!#REF!</definedName>
    <definedName name="TABLA1" localSheetId="9">#REF!</definedName>
    <definedName name="TABLA1" localSheetId="8">#REF!</definedName>
    <definedName name="TABLA1" localSheetId="2">#REF!</definedName>
    <definedName name="TABLA1">#REF!</definedName>
    <definedName name="TABLA2" localSheetId="9">#REF!</definedName>
    <definedName name="TABLA2" localSheetId="8">#REF!</definedName>
    <definedName name="TABLA2" localSheetId="2">#REF!</definedName>
    <definedName name="TABLA2">#REF!</definedName>
    <definedName name="TABLA3" localSheetId="9">#REF!</definedName>
    <definedName name="TABLA3" localSheetId="8">#REF!</definedName>
    <definedName name="TABLA3" localSheetId="2">#REF!</definedName>
    <definedName name="TABLA3">#REF!</definedName>
    <definedName name="TABLA4" localSheetId="9">#REF!</definedName>
    <definedName name="TABLA4" localSheetId="8">#REF!</definedName>
    <definedName name="TABLA4" localSheetId="2">#REF!</definedName>
    <definedName name="TABLA4">#REF!</definedName>
    <definedName name="TABLA5" localSheetId="9">#REF!</definedName>
    <definedName name="TABLA5" localSheetId="8">#REF!</definedName>
    <definedName name="TABLA5" localSheetId="2">#REF!</definedName>
    <definedName name="TABLA5">#REF!</definedName>
    <definedName name="TABLA6A" localSheetId="9">#REF!</definedName>
    <definedName name="TABLA6A" localSheetId="8">#REF!</definedName>
    <definedName name="TABLA6A" localSheetId="2">#REF!</definedName>
    <definedName name="TABLA6A">#REF!</definedName>
    <definedName name="TABLA6B" localSheetId="9">#REF!</definedName>
    <definedName name="TABLA6B" localSheetId="8">#REF!</definedName>
    <definedName name="TABLA6B" localSheetId="2">#REF!</definedName>
    <definedName name="TABLA6B">#REF!</definedName>
    <definedName name="TABLA6C" localSheetId="9">#REF!</definedName>
    <definedName name="TABLA6C" localSheetId="8">#REF!</definedName>
    <definedName name="TABLA6C" localSheetId="2">#REF!</definedName>
    <definedName name="TABLA6C">#REF!</definedName>
    <definedName name="TABLA7" localSheetId="9">#REF!</definedName>
    <definedName name="TABLA7" localSheetId="8">#REF!</definedName>
    <definedName name="TABLA7" localSheetId="2">#REF!</definedName>
    <definedName name="TABLA7">#REF!</definedName>
    <definedName name="TABLA8" localSheetId="9">#REF!</definedName>
    <definedName name="TABLA8" localSheetId="8">#REF!</definedName>
    <definedName name="TABLA8" localSheetId="2">#REF!</definedName>
    <definedName name="TABLA8">#REF!</definedName>
    <definedName name="_xlnm.Print_Titles" localSheetId="5">'Cuadro 4b'!$B:$B</definedName>
    <definedName name="wrn.Diferencias." localSheetId="9" hidden="1">{"Dif tabajo",#N/A,FALSE,"C. mobiliario";"Difi mobiliario",#N/A,FALSE,"C. mobiliario"}</definedName>
    <definedName name="wrn.Diferencias." localSheetId="8" hidden="1">{"Dif tabajo",#N/A,FALSE,"C. mobiliario";"Difi mobiliario",#N/A,FALSE,"C. mobiliario"}</definedName>
    <definedName name="wrn.Diferencias." localSheetId="2" hidden="1">{"Dif tabajo",#N/A,FALSE,"C. mobiliario";"Difi mobiliario",#N/A,FALSE,"C. mobiliario"}</definedName>
    <definedName name="wrn.Diferencias." hidden="1">{"Dif tabajo",#N/A,FALSE,"C. mobiliario";"Difi mobiliario",#N/A,FALSE,"C. mobiliario"}</definedName>
    <definedName name="wrn.Prevision." localSheetId="9" hidden="1">{"Mobiliario",#N/A,FALSE,"C. mobiliario";"Trabajo",#N/A,FALSE,"C. mobiliario"}</definedName>
    <definedName name="wrn.Prevision." localSheetId="8" hidden="1">{"Mobiliario",#N/A,FALSE,"C. mobiliario";"Trabajo",#N/A,FALSE,"C. mobiliario"}</definedName>
    <definedName name="wrn.Prevision." localSheetId="2" hidden="1">{"Mobiliario",#N/A,FALSE,"C. mobiliario";"Trabajo",#N/A,FALSE,"C. mobiliario"}</definedName>
    <definedName name="wrn.Prevision." hidden="1">{"Mobiliario",#N/A,FALSE,"C. mobiliario";"Trabajo",#N/A,FALSE,"C. mobiliario"}</definedName>
    <definedName name="Y" localSheetId="9">[4]PENSION!#REF!</definedName>
    <definedName name="Y" localSheetId="8">[4]PENSION!#REF!</definedName>
    <definedName name="Y" localSheetId="2">[4]PENSION!#REF!</definedName>
    <definedName name="Y">[5]PENSION!#REF!</definedName>
    <definedName name="Z" localSheetId="9">[4]PENSION!#REF!</definedName>
    <definedName name="Z" localSheetId="8">[4]PENSION!#REF!</definedName>
    <definedName name="Z" localSheetId="2">[4]PENSION!#REF!</definedName>
    <definedName name="Z">[5]PENSION!#REF!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0" l="1"/>
  <c r="G15" i="10" s="1"/>
  <c r="I37" i="7"/>
  <c r="H37" i="7"/>
  <c r="J31" i="7"/>
  <c r="J35" i="7" s="1"/>
  <c r="J38" i="7" s="1"/>
  <c r="I31" i="7"/>
  <c r="I35" i="7" s="1"/>
  <c r="I38" i="7" s="1"/>
  <c r="H31" i="7"/>
  <c r="G31" i="7"/>
  <c r="G35" i="7" s="1"/>
  <c r="G38" i="7" s="1"/>
  <c r="J28" i="7"/>
  <c r="I28" i="7"/>
  <c r="H28" i="7"/>
  <c r="G28" i="7"/>
  <c r="H27" i="7"/>
  <c r="J24" i="7"/>
  <c r="I24" i="7"/>
  <c r="H24" i="7"/>
  <c r="G24" i="7"/>
  <c r="J21" i="7"/>
  <c r="I21" i="7"/>
  <c r="H21" i="7"/>
  <c r="G21" i="7"/>
  <c r="I15" i="7"/>
  <c r="H15" i="7"/>
  <c r="H12" i="7" s="1"/>
  <c r="J12" i="7"/>
  <c r="I12" i="7"/>
  <c r="G12" i="7"/>
  <c r="H9" i="7"/>
  <c r="G9" i="7"/>
  <c r="G8" i="7"/>
  <c r="H5" i="7"/>
  <c r="G5" i="7"/>
  <c r="J17" i="6"/>
  <c r="I17" i="6"/>
  <c r="H17" i="6"/>
  <c r="G17" i="6"/>
  <c r="F17" i="6"/>
  <c r="E17" i="6"/>
  <c r="D17" i="6"/>
  <c r="H35" i="7" l="1"/>
  <c r="H38" i="7" s="1"/>
</calcChain>
</file>

<file path=xl/sharedStrings.xml><?xml version="1.0" encoding="utf-8"?>
<sst xmlns="http://schemas.openxmlformats.org/spreadsheetml/2006/main" count="431" uniqueCount="281">
  <si>
    <t>Cuadro A.1. Deflactor del PIB</t>
  </si>
  <si>
    <t>ESA Code</t>
  </si>
  <si>
    <t>Nivel</t>
  </si>
  <si>
    <t>% Variación</t>
  </si>
  <si>
    <t>1. Deflactor del PIB</t>
  </si>
  <si>
    <t>Fuentes: Instituto Nacional de Estadística y Ministerio de Economía, Industria y Competitividad.</t>
  </si>
  <si>
    <t>Cuadro A.2. Saldo vivo en garantías de las Administraciones Públicas (*)</t>
  </si>
  <si>
    <t>En millones de euros</t>
  </si>
  <si>
    <t>Total Administraciones públicas</t>
  </si>
  <si>
    <t>Garantías one-off</t>
  </si>
  <si>
    <t>Stock total, excluyendo deuda asumida por el Gobierno del cual:</t>
  </si>
  <si>
    <t>empresas públicas</t>
  </si>
  <si>
    <t>sociedades financieras</t>
  </si>
  <si>
    <t>garantías otorgadas en el contexto de la crisis financiera</t>
  </si>
  <si>
    <t>Garantías estandarizadas</t>
  </si>
  <si>
    <t>Stock total</t>
  </si>
  <si>
    <t>Administración Central</t>
  </si>
  <si>
    <t>Comunidades Autónomas</t>
  </si>
  <si>
    <t>Entidades Locales</t>
  </si>
  <si>
    <t>(*) Notas:</t>
  </si>
  <si>
    <t>1.  Sólo existen "one-off guarantees"</t>
  </si>
  <si>
    <t>2. Según las conclusiones de la "Task Force on the implications of Council Directive 2011/85 on the collection and dissemination of fiscal data",  en el "Total Stock of guarantees, excluding debt asumed by government", no se incluye la deuda avalada de unidades incluidas en el sector de las AAPP (S.13) (FROB, FTDSE…), ni la deuda avalada del EFSF.</t>
  </si>
  <si>
    <t>3. El importe de la garantía sólo incluye el principal avalado, no la carga financiera</t>
  </si>
  <si>
    <t>Fuentes: Ministerio de Economía, Industria y Competitividad y Ministerio de Hacienda y Función Pública.</t>
  </si>
  <si>
    <t>Cuadro A.3 Cuantías a excluir del techo de gasto</t>
  </si>
  <si>
    <t>Nivel*</t>
  </si>
  <si>
    <t xml:space="preserve">  % PIB</t>
  </si>
  <si>
    <t>Gasto en programas comunitarios financiado con ingresos de los fondos estructurales</t>
  </si>
  <si>
    <t>Gasto cíclico en prestaciones por desempleo</t>
  </si>
  <si>
    <t>Efecto de las medidas discrecionales de ingresos</t>
  </si>
  <si>
    <t>* Millones de euros.</t>
  </si>
  <si>
    <t>Cuadro A.4.a Gasto de las Administraciones Públicas en educación, sanidad y empleo</t>
  </si>
  <si>
    <t>% PIB</t>
  </si>
  <si>
    <t>% gasto total</t>
  </si>
  <si>
    <r>
      <t>Educación</t>
    </r>
    <r>
      <rPr>
        <b/>
        <vertAlign val="superscript"/>
        <sz val="10"/>
        <color theme="1"/>
        <rFont val="Century Gothic"/>
        <family val="2"/>
      </rPr>
      <t>1</t>
    </r>
  </si>
  <si>
    <r>
      <t>Sanidad</t>
    </r>
    <r>
      <rPr>
        <b/>
        <vertAlign val="superscript"/>
        <sz val="10"/>
        <color theme="1"/>
        <rFont val="Century Gothic"/>
        <family val="2"/>
      </rPr>
      <t>1</t>
    </r>
  </si>
  <si>
    <r>
      <t>Empleo</t>
    </r>
    <r>
      <rPr>
        <b/>
        <vertAlign val="superscript"/>
        <sz val="10"/>
        <color theme="1"/>
        <rFont val="Century Gothic"/>
        <family val="2"/>
      </rPr>
      <t>2</t>
    </r>
  </si>
  <si>
    <r>
      <rPr>
        <vertAlign val="superscript"/>
        <sz val="11"/>
        <color theme="1"/>
        <rFont val="Calibri"/>
        <family val="2"/>
        <scheme val="minor"/>
      </rPr>
      <t xml:space="preserve">1 </t>
    </r>
    <r>
      <rPr>
        <sz val="11"/>
        <color theme="1"/>
        <rFont val="Calibri"/>
        <family val="2"/>
        <scheme val="minor"/>
      </rPr>
      <t>Estas cifras deben coincidir con las del cuadro 4b</t>
    </r>
  </si>
  <si>
    <r>
      <rPr>
        <vertAlign val="superscript"/>
        <sz val="11"/>
        <color theme="1"/>
        <rFont val="Calibri"/>
        <family val="2"/>
        <scheme val="minor"/>
      </rPr>
      <t>2</t>
    </r>
    <r>
      <rPr>
        <sz val="11"/>
        <color theme="1"/>
        <rFont val="Calibri"/>
        <family val="2"/>
        <scheme val="minor"/>
      </rPr>
      <t xml:space="preserve"> Esta categoría de gasto incluye el gasto relacionado con las políticas activas de empleo, incluyendo los servicios públicos de empleo</t>
    </r>
  </si>
  <si>
    <r>
      <rPr>
        <vertAlign val="superscript"/>
        <sz val="11"/>
        <color theme="1"/>
        <rFont val="Calibri"/>
        <family val="2"/>
        <scheme val="minor"/>
      </rPr>
      <t>3</t>
    </r>
    <r>
      <rPr>
        <sz val="11"/>
        <color theme="1"/>
        <rFont val="Calibri"/>
        <family val="2"/>
        <scheme val="minor"/>
      </rPr>
      <t xml:space="preserve"> Esta categoría de gasto incluye el gasto relacionado con las políticas activas de empleo, incluyendo los servicios públicos de empleo</t>
    </r>
  </si>
  <si>
    <t xml:space="preserve">Cuadro A.4.b. Clasificación del gasto por funciones </t>
  </si>
  <si>
    <t>Funciones</t>
  </si>
  <si>
    <t>Código COFOG</t>
  </si>
  <si>
    <t>1. Servicios públicos generales</t>
  </si>
  <si>
    <t>2. Defensa</t>
  </si>
  <si>
    <t>3. Orden Público y seguridad</t>
  </si>
  <si>
    <t>4. Asuntos económicos</t>
  </si>
  <si>
    <t>5. Protección del medio ambiente</t>
  </si>
  <si>
    <t>6. Vivienda y servicios comunitarios</t>
  </si>
  <si>
    <t>7. Sanidad</t>
  </si>
  <si>
    <t>8. Actividades recreativas, cultura y religión</t>
  </si>
  <si>
    <t>9. Educación</t>
  </si>
  <si>
    <t>10. Protección social</t>
  </si>
  <si>
    <t>11. Gasto total</t>
  </si>
  <si>
    <t>TE</t>
  </si>
  <si>
    <t>Cuadro A.4.c. Clasificación del gasto por funciones en Millones de euros</t>
  </si>
  <si>
    <t>FUNCIONES</t>
  </si>
  <si>
    <t>2013(D)</t>
  </si>
  <si>
    <t>2014(D)</t>
  </si>
  <si>
    <t>2015(P)</t>
  </si>
  <si>
    <t>2016dic</t>
  </si>
  <si>
    <t>2017dic</t>
  </si>
  <si>
    <t>Millones €</t>
  </si>
  <si>
    <t>Cuadro A.5. Impacto presupuestario esperado de las medidas adoptadas y previstas</t>
  </si>
  <si>
    <t>Medidas</t>
  </si>
  <si>
    <t>Descripción</t>
  </si>
  <si>
    <t>Objetivo (gasto/ingreso)</t>
  </si>
  <si>
    <t>Principio contable</t>
  </si>
  <si>
    <t>Estado de adopción</t>
  </si>
  <si>
    <t>Impacto presupuestario adicional cada año         (millones €)</t>
  </si>
  <si>
    <t>IRPF</t>
  </si>
  <si>
    <t>Medidas de 2012 y 2013</t>
  </si>
  <si>
    <t xml:space="preserve">La eliminación de la deducción de vivienda, la eliminación y reintegro parcial de la paga extra de los empleados públicos, reducción 20% rendimiento neto positivo en dos primeros ejercicios (est. directa), "Business angels": deducción 20% inversión y exención ganancias patrimoniales
</t>
  </si>
  <si>
    <t>Ingresos</t>
  </si>
  <si>
    <t>Caja y CN</t>
  </si>
  <si>
    <t>Real Decreto Ley  20/2012 de 13 de julio. Ley 16/2012, de 27 de diciembre.Ley 11/2013, de 26 de julio, de medidas de apoyo al emprendedor y de estímulo del crecimiento y de la creación de empleo. Ley 14/2013 de emprendedores.</t>
  </si>
  <si>
    <t>Cambio en los límites de estimación objetiva a efectos del pago fraccionado de IRPF</t>
  </si>
  <si>
    <t>Limitación de los beneficiasrios que pueden aplicar los criterios de estimación objetiva.</t>
  </si>
  <si>
    <t>Ley 48/2015, de 29 de octubre, de Presupuestos Generales del Estado para el año 2016.</t>
  </si>
  <si>
    <t>Reforma IRPF</t>
  </si>
  <si>
    <t>Se modifica numerosos aspectos del impuesto tales como los tramos de renta, los tipos de gravamen, el tratamiento de determinados productos de inversión e introducen nuevas deducciones familiares.</t>
  </si>
  <si>
    <t xml:space="preserve">Caja y CN </t>
  </si>
  <si>
    <t>Ley 26/2014, de  27 de noviembre, por la que se modifican la Ley 35/2006, de 28 de noviembre, del Impuesto sobre la Renta de las Personas Físicas, el texto refundido de la Ley del Impuesto sobre la Renta de No Residentes, aprobado por el Real Decreto Legislativo 5/2004, de 5 de marzo, RDL 1/2015 y otras normas tributarias</t>
  </si>
  <si>
    <t>Impacto total</t>
  </si>
  <si>
    <t>Impuesto Sociedades</t>
  </si>
  <si>
    <t>Cambios de pagos fraccionados</t>
  </si>
  <si>
    <t>Modificación del regimen de pagos fraccionados incrementandolo al 23% para empresas no financieras de más de 10Me de resultado contable y del 25% para empresas fiancieras. Así como tipos incrementado para qeullas que declaren por la base imponible de 19/20.</t>
  </si>
  <si>
    <t>Real Decreto Ley 2/2016</t>
  </si>
  <si>
    <t>Reforma IS</t>
  </si>
  <si>
    <t xml:space="preserve">Bajada de tipos al 25% en dos años, creación de reserva de capitalización y reserva de nivelación. </t>
  </si>
  <si>
    <t xml:space="preserve"> Ley 27/2014 de 27 de noviembre, del Impuesto sobre Sociedades</t>
  </si>
  <si>
    <t>Medidas 2017</t>
  </si>
  <si>
    <t>Limitacón de deudcibilidad de bases imponibles negativas y de la deducción por doble imposición. Limitación sobre deteriores. Limitación de la deducibilidad de perdidas sobre fondos propios.</t>
  </si>
  <si>
    <t>NUEVA FISCALIDAD MEDIOAMBIENTAL</t>
  </si>
  <si>
    <t xml:space="preserve"> Impuesto sobre el Valor de la Extracción de Gas, Petróleo y Condensados </t>
  </si>
  <si>
    <t>Ley 8/2015, de 21 de mayo.</t>
  </si>
  <si>
    <t>OTROS IMPUESTOS DIRECTOS</t>
  </si>
  <si>
    <t xml:space="preserve"> IRNR</t>
  </si>
  <si>
    <t>IVA</t>
  </si>
  <si>
    <t>IVA importación nuevo regimen</t>
  </si>
  <si>
    <t>A raíz de la modificación operada en la Ley del IVA por la Ley 28/2014 de 27 de noviembre se ha incluido la posibilidad de que, bajo ciertos requisitos, las cuotas del Impuesto a la importación se ingresen en la declaración-liquidación correspondiente al período en que se reciba el documento en el que conste la liquidación practicada por la Administración.</t>
  </si>
  <si>
    <t>Caja</t>
  </si>
  <si>
    <t>Real Decreto-ley 9/2011, de 19 de agosto</t>
  </si>
  <si>
    <t>Sanitarios y notarías. IVA de caja</t>
  </si>
  <si>
    <t>IMPUESTOS ESPECIALES</t>
  </si>
  <si>
    <t>Hidrocarburos</t>
  </si>
  <si>
    <t>Devolucion del Centimo Sanitario</t>
  </si>
  <si>
    <t>Gasto</t>
  </si>
  <si>
    <t xml:space="preserve"> CN</t>
  </si>
  <si>
    <t>Sentencia judicial que obliga a devolucion del "centimo sanitario " devuelto en 2014.</t>
  </si>
  <si>
    <t xml:space="preserve">Electricidad </t>
  </si>
  <si>
    <t xml:space="preserve">Exención partcial para consumidores industriales. </t>
  </si>
  <si>
    <t>Ley 16/2013 de fiscalidad medioambiental</t>
  </si>
  <si>
    <t>Labores del Tabaco, Alcohol y Bebidas Azucaradas.</t>
  </si>
  <si>
    <t>Cambio del doble mínimo en las labores del tabaco, Incremento de un 5% del tipo de productos intermedios en el I.E. sobre le alcohol y creación de un nuevo tributo sobre bebidas azucaradas. Sin efecto IVA.</t>
  </si>
  <si>
    <t xml:space="preserve">OTROS IMPUESTOS INDIRECTOS y MEDIOAMBIENTALES; </t>
  </si>
  <si>
    <t xml:space="preserve"> Impuestos sobre gases fluorados.</t>
  </si>
  <si>
    <t>Nuevo tributo medioambiental sobre determinados consumos.</t>
  </si>
  <si>
    <t xml:space="preserve">Ley 16/2013 de fiscalidad medioambiental, </t>
  </si>
  <si>
    <t xml:space="preserve">Reforma en el ámbito de la tributación medioambiental </t>
  </si>
  <si>
    <t xml:space="preserve">Asegurar el cumplimiento de los objetivos nacionales de emisiones de gases invernadero y converger con la media de la UE en materia de tributación ambiental </t>
  </si>
  <si>
    <t>TASAS Y OTROS INGRESOS</t>
  </si>
  <si>
    <t>Canon por la utilización del agua en producción electrica.</t>
  </si>
  <si>
    <t>Canon sobre el uso del agua. El objeto es establecer una tasa destinada a la protección y mejora del dominio público hidráulico a través de las Confederaciones Hidrográficas</t>
  </si>
  <si>
    <t>Proyecto de Real Decreto por el que se desarrolla el artículo 112 bis del texto refundido de la Ley de Aguas y se regula el canon por utilización de las aguas continentales para la producción de energía eléctrica en las demarcaciones intercomunitarias</t>
  </si>
  <si>
    <t>Tasas Judicales</t>
  </si>
  <si>
    <t>Ley 10/2012, de 20 de noviembre y modificaciones de 2013 y 2015.</t>
  </si>
  <si>
    <t>Prestación Patrimonial por conversiónde DTA</t>
  </si>
  <si>
    <t>Prestación patrimonial de tipo no tributario sobre la conversión de DTA en creditos fiscales.</t>
  </si>
  <si>
    <t>TOTAL</t>
  </si>
  <si>
    <t>Plan lucha contra el fraude</t>
  </si>
  <si>
    <t>Ley General tributaria</t>
  </si>
  <si>
    <t>Paquete de medidas lucha contra el fraude 2017</t>
  </si>
  <si>
    <t>Suministro Inmediato de Información de IVA,  aplazamientos, medidas del art. 95 bis y limitación de pagos en efectivo. La mayoria de medidas afectan a la recuadación por IVA.</t>
  </si>
  <si>
    <t xml:space="preserve">TOTAL Medidas Tributarias </t>
  </si>
  <si>
    <t>Impacto presupuestario esperado de las medidas de gasto e ingreso adoptadas y previstas - Estado y Empleo y Seguridad Social                                                                                                                                                                                                                                                                                                                  (+) ahorro de gasto o aumento de ingreso; (-) viceversa</t>
  </si>
  <si>
    <t>Estado de adopción (aprobado, proyecto)</t>
  </si>
  <si>
    <t xml:space="preserve">Acuerdo de no disponibilidad de créditos      </t>
  </si>
  <si>
    <t>Acuerdo de no disponibilidad de créditos de 2000 M€ en el Presupuesto del Estado para garantizar los compromisos de consolidación fiscal con la Unión Europoea que se reparte de forma equilibrada entre los departamentos ministeriales</t>
  </si>
  <si>
    <t>Acuerdo de Consejo de Ministros+Orden de cierre</t>
  </si>
  <si>
    <t>Reparación de los daños causados por las inundaciones y otros efectos de los temporales de lluvia, nieve y viento acaecidos en los meses de enero, febrero y marzo de 2015</t>
  </si>
  <si>
    <t xml:space="preserve">Medidas urgentes, que tengan como causa directa los temporales, fuerza mayor.                                     </t>
  </si>
  <si>
    <t>Real Decreto-ley 2/2015, de 6 de marzo, por el que se adoptan medidas urgentes para reparar los daños causados por las inundaciones y otros efectos de los temporales de lluvia, nieve y viento acaecidos en los meses de enero, febrero y marzo de 2015</t>
  </si>
  <si>
    <t>Devolución paga extra y aumento 1% salarios</t>
  </si>
  <si>
    <t>Se reintegra a los trabajadores públicos el 50% restante de la paga extra correspondiente a diciembre de 2012</t>
  </si>
  <si>
    <t>Tasa de reposición</t>
  </si>
  <si>
    <t>La tasa de reposición durante 2015 será 0, salvo en sectores prioritarios en los que será del 50%. Aumenta la tasa en Proyecto de Ley PGE 2016.</t>
  </si>
  <si>
    <t>Establecimiento de una TARIFA PLANA en las cotizaciones empresariales a la Seguridad Social y prorroga 2015 y Mínimo exento desde 2015</t>
  </si>
  <si>
    <t>Con el objetivo de incentivar la contratación indefinida y que supongan creación de empleo neto se creó una tarifa plana de cotización, hasta marzo 2015. Con objeto de consolidar la evolución positiva de la contratación indefinida y potenciar su impacto para los colectivos con mayores dificultades para la inserción laboral estable, se fija un mínimo exento en la cotización empresarial por contingencias comunes a la Seguridad Social, del que se beneficiarán todas las empresas que contraten de forma indefinida y creen empleo neto. Los primeros 500 euros de la base mensual correspondiente a contingencias comunes quedarán exentos de cotización empresarial cuando el contrato se celebre a tiempo completo. Cuando el contrato se celebre a tiempo parcial, dicha cuantía se reducirá en proporción al porcentaje en que disminuya la jornada de trabajo, que no podrá ser inferior al 50 por 100 de la jornada de un trabajador a tiempo completo. Duración 1-3-2015 a 31-8-2016.</t>
  </si>
  <si>
    <t xml:space="preserve">Ingreso </t>
  </si>
  <si>
    <t>Real Decreto Ley  3/2014, de 28 de febrero, de medidas urgentes para el fomento del empleo y la contratación indefinida. Real Decreto-ley 17/2014, de 26 de diciembre, de medidas de sostenibilidad financiera de las comunidades autónomas y entidades locales y otras de carácter económico. Real Decreto-ley 1/2015, de 27 de febrero, de mecanismo de segunda oportunidad, reducción de carga financiera y otras medidas de orden social</t>
  </si>
  <si>
    <t xml:space="preserve">Sistema de liquidación directa de las cotizaciones a la Seguridad Social </t>
  </si>
  <si>
    <t>El nuevo sistema de liquidación directa de cotizaciones a la Seguridad Social permitirá adoptar un papel activo en el proceso de recaudación, pasando de un modelo de autoliquidación de cuotas por parte de las empresas a un modelo de facturación.</t>
  </si>
  <si>
    <t>Ley 34/2014, de 26 de diciembre, de medidas en materia de liquidación e ingreso de cuotas de la Seguridad Social</t>
  </si>
  <si>
    <t xml:space="preserve">Ley de Mutuas  </t>
  </si>
  <si>
    <t xml:space="preserve">Supone una modernización del funcionamiento y gestión de estas entidades, reforzando los niveles de transparencia y eficiencia, y contribuyendo en mayor medida a una mejor utilización de los recursos y la lucha contra el absentismo laboral injustificado y a la sostenibilidad del sistema de la Seguridad Social. IT 206M y  330M  ingresos utilización de servicios sanitarios por terceros y venta servicios de prevención; 25M  ahorro control gestión.
</t>
  </si>
  <si>
    <t>Ingreso / gasto</t>
  </si>
  <si>
    <t>Ley 35/2014, de 26 de diciembre, por la que se modifica el texto refundido de la Ley General de la Seguridad Social en relación con el régimen jurídico de las Mutuas de Accidentes de Trabajo y Enfermedades Profesionales de la Seguridad Social</t>
  </si>
  <si>
    <t>Actualización del tope máximo y de las bases máximas de cotización en el sistema de Seguridad Social</t>
  </si>
  <si>
    <t>Las cuantías del tope máximo de la base de cotización a la Seguridad Social, en los regímenes que lo tengan establecido, así como las bases máximas de cotización en cada uno de ellos, incrementándolas en un 3 por ciento respecto a las vigentes en el ejercicio 2016</t>
  </si>
  <si>
    <t>Ingreso</t>
  </si>
  <si>
    <t>Decreto Ley 3/2016, de 2 de diciembre, por el que se adoptan medidas en el ámbito tributario dirigidas a la consolidación de las finanzas públicas y otras medidas urgentes en materia social</t>
  </si>
  <si>
    <t>Programa extraordinario de activación para el empleo</t>
  </si>
  <si>
    <t>Programa de activación de desempleados de larga duración que hayan agotado otras prestaciones y subsidios y tengan cargas familiares. El programa combina acciones específicas de activación y una ayuda económica temporal de seis meses de duración, compatible con el empleo. Contribuye así a dos objetivos. Por un lado, atender la situación de estos desempleados y contribuir a mantenerlos en activo. Por otro, impulsar la modernización de los servicios públicos de empleo, garantizando un tratamiento personalizado de los beneficiarios y una mayor vinculación entre políticas activas y pasivas. La duración del Programa está prevista hasta el 15 de abril de 2016 y se prevé una evaluación del impacto del mismo en términos de empleabilidad.</t>
  </si>
  <si>
    <t>Real Decreto-ley 16/2014, de 19 de diciembre, por el que se regula el Programa de Activación para el Empleo</t>
  </si>
  <si>
    <t>Nuevos requisitos de acceso a la Renta activa de inserción</t>
  </si>
  <si>
    <t xml:space="preserve">Los requisitos de acceso a la RAI fueron modificados para incrementar su vinculación con las políticas activas de empleo y fortalecer el cumplimiento del compromiso de actividad. </t>
  </si>
  <si>
    <t>Real Decreto-ley 16/2014, de 19 de diciembre, por el que se regula el Programa de Activación para el Empleo. Disposición final tercera.</t>
  </si>
  <si>
    <t>Finalización del programa de bonificaciones y reposición de medidas de regulación de empleo suspensivas</t>
  </si>
  <si>
    <t xml:space="preserve">La bonificación y el derecho de reposición de prestaciones no fueron prorrogadas en 2014 dadas las previsiones de mejora de la actividad económica. </t>
  </si>
  <si>
    <t xml:space="preserve"> RD-ley 1/2013, de 25 de enero. Ley 3/2012, de 6 de julio</t>
  </si>
  <si>
    <t>Racionalización orgánica en la AGE prevista en CORA</t>
  </si>
  <si>
    <t>Supone la adopción de medidas de supresión, fusión, integración o racionalización de entes del sector público estatal.</t>
  </si>
  <si>
    <t>Ley 15/2014 de racionalización del sector público estatal y otras medidas de reforma administrativa; RD 701/2013 de racionalización; Diversos Acuerdos del CM</t>
  </si>
  <si>
    <t>Medidas CORA de Eliminación de duplicidades administrativas</t>
  </si>
  <si>
    <t xml:space="preserve">Supone la ejecución de 120 medidas de diagnóstico y eliminación de duplicidades, tanto en el seno de la AGE como con CCAA y EELL, en su caso. Ejemplos: planificación conjunta de contribuciones a Organismos Internacionales; plataforma de contratación única; centralización de encuestas </t>
  </si>
  <si>
    <t>70 medidas CORA, (de 120 de eliminación de duplicidades) implantadas. 30 en fase muy avanzada y 20 en ejecución.</t>
  </si>
  <si>
    <t>Mejoras CORA en la gestión de la AGE</t>
  </si>
  <si>
    <t>Medidas de racionalización interna de la AGE: plan inmobiliario, parques móviles, centralización de la contratación, viajes y dietas; Mejora en gestión de Tesorería</t>
  </si>
  <si>
    <t>Racionalización arrendamientos de inmuebles y venta de patrimonio infrautilizado; Ley 15/2014 de Racionalización del SP estatal y otras medidas de reforma administrativa: creación del Inventario de Vehículos Oficiales; Instrucción MINHAP viajes y dietas 2013; RD 256/2012 modificado: creación de la DG de Racionalización y centralización de la contratación; acuerdos marco y contratos centralizados; modificación Reglamento General de Recaudación</t>
  </si>
  <si>
    <t>Mejoras TIC en la gestión del Estado</t>
  </si>
  <si>
    <t>Medidas de desarrollo TIC para la prestación más eficiente de servicios a los ciudadanos: citas previas, portales, servicios compartidos entre Administraciones. Produce ahorros para ciudadanos y empresas, y AGE.</t>
  </si>
  <si>
    <t>Creación de la DGTIC (modificación de RD 256/2012), desarrollos informáticos</t>
  </si>
  <si>
    <t>Medidas CORA de simplificación TIC en el ámbito sanitario: Receta electrónica interoperable; Historia clínica digital; BD de tarjeta sanitaria</t>
  </si>
  <si>
    <t>Extensión de la receta electrónica interoperable desde cualquier CCAA, con disponibilidad de la historia clínica digital, potenciando la base de datos de tarjeta sanitaria electrónica</t>
  </si>
  <si>
    <t>Real Decreto 702/2013, de 20 de septiembre, por el que se modifica el Real Decreto 183/2004, de 30 de enero, por el que se regula la tarjeta sanitaria individual. Convenios con CCAA; medida en avanzado estado de implantación.</t>
  </si>
  <si>
    <t>Nuevo Plan Estratégico de Impulso y Transformación de la Administración Pública para el período 2017-2019</t>
  </si>
  <si>
    <t>PEIT a desarrollar</t>
  </si>
  <si>
    <t xml:space="preserve">Reformas de pensiones </t>
  </si>
  <si>
    <t>Reformas de pensiones desde 2011 y 2013 (jubilación, jubilación anticipada, índice de revalorización y factor de sostenibilidad), con impacto diferencial sobre gasto futuro en pensiones.</t>
  </si>
  <si>
    <t xml:space="preserve">Gasto </t>
  </si>
  <si>
    <t>Ley 27/2011, de reforma de la Seguridad Social; RDL 5/2013; Ley 23/2013, de 23 de diciembre, reguladora del Factor de Sostenibilidad y del Índice de Revalorización.</t>
  </si>
  <si>
    <t>Fuente: Ministerio de Hacienda y Función Pública</t>
  </si>
  <si>
    <t>GASTOS DE PERSONAL</t>
  </si>
  <si>
    <t>Medidas de gestion/planificacion personal y retribuciones</t>
  </si>
  <si>
    <t>D1</t>
  </si>
  <si>
    <t>No reposición</t>
  </si>
  <si>
    <t>ACUERDOS DE NO DISPONIBILIDAD (Art. 25 LOEPSF)Y MEDIDAS DE CONTROL DE CUENTAS NO PRESUPUESTARIAS (1)</t>
  </si>
  <si>
    <t>Acuerdos de no disponibilidad</t>
  </si>
  <si>
    <t>Varios</t>
  </si>
  <si>
    <t>GASTOS FARMACÉUTICOS Y EN PRODUCTOS SANITARIOS</t>
  </si>
  <si>
    <t>Gastos farmacéuticos derivados de la compra centralizada de medicamentos</t>
  </si>
  <si>
    <t>D63</t>
  </si>
  <si>
    <t>Otras medidas en materia de farmacia y productos sanitarios</t>
  </si>
  <si>
    <t>MEDIDAS EN GASTOS CORRIENTES Y CONCIERTOS</t>
  </si>
  <si>
    <t>Medidas de ahorro relacionadas con prestación de servicios y suministros</t>
  </si>
  <si>
    <t>P2</t>
  </si>
  <si>
    <t>Otras medidas del capítulo II</t>
  </si>
  <si>
    <t>GASTOS FINANCIEROS E INTERESES</t>
  </si>
  <si>
    <t>Ahorro intereses mejora condiciones mecanismos de financiación</t>
  </si>
  <si>
    <t>D41</t>
  </si>
  <si>
    <t>TRANSFERENCIAS CORRIENTES</t>
  </si>
  <si>
    <t>Otras del capítulo IV</t>
  </si>
  <si>
    <t>Otro gasto corriente</t>
  </si>
  <si>
    <t>TRANSFERENCIAS DE CAPITAL</t>
  </si>
  <si>
    <t>Otras del Capítulo VII</t>
  </si>
  <si>
    <t>D92,D99</t>
  </si>
  <si>
    <t>RESTO DE MEDIDAS</t>
  </si>
  <si>
    <t>Resto de medidas (inversiones)</t>
  </si>
  <si>
    <t>P51</t>
  </si>
  <si>
    <t>TOTAL MEDIDAS GASTOS</t>
  </si>
  <si>
    <t>Impuesto Renta Personas Físicas y otros directos</t>
  </si>
  <si>
    <t>D51</t>
  </si>
  <si>
    <t>Impuesto sobre Sucesiones y Donaciones</t>
  </si>
  <si>
    <t>D91</t>
  </si>
  <si>
    <t>Impuesto sobre el Patrimonio</t>
  </si>
  <si>
    <t>D5</t>
  </si>
  <si>
    <t>Impuestos medioambientales</t>
  </si>
  <si>
    <t>D29</t>
  </si>
  <si>
    <t>Impuesto sobre Transmisiones Patrimoniales
y Actos Jurídicos Domumentados</t>
  </si>
  <si>
    <t>D21</t>
  </si>
  <si>
    <t>Impuesto sobre  hidrocarburos</t>
  </si>
  <si>
    <t>IGIC AIEM</t>
  </si>
  <si>
    <t>Tasas</t>
  </si>
  <si>
    <t>Otros tributos (IDEC, otros)</t>
  </si>
  <si>
    <t>Naturaleza no tributaria</t>
  </si>
  <si>
    <t>-P51</t>
  </si>
  <si>
    <t>TOTAL MEDIDAS INGRESOS</t>
  </si>
  <si>
    <t xml:space="preserve">TOTAL MEDIDAS CCAA </t>
  </si>
  <si>
    <t>(1) El ejercicio 2017 contempla la consolidación de las medidas adoptadas en el ejercicio 2016 relativas a los Acuerdos de no disponibilidad (efecto diferencial nulo), si bien su alcance quedará finalmente condicionado por el contenido de los Presupuestos Generales aprobados  o prorrogados por las CCAA. No obstante, se han adoptado medidas relativas al control de las cuentas auxiliares de carácter no presupuestario a fin de garantizar la completa efectividad de los acuerdos que finalmente fuera necesario adoptar.</t>
  </si>
  <si>
    <t>8. Impacto presupuestario esperado de las medidas adoptadas y previstas por las Entidades Locales</t>
  </si>
  <si>
    <t xml:space="preserve">Medidas </t>
  </si>
  <si>
    <t>Impacto presupuestario adicional (millones €)</t>
  </si>
  <si>
    <t>Gasto personal</t>
  </si>
  <si>
    <t xml:space="preserve">Retribuciones </t>
  </si>
  <si>
    <t>Gasto                               D1</t>
  </si>
  <si>
    <t>Gasto corriente</t>
  </si>
  <si>
    <t>Reducción de gastos en compras de bienes y por servicios recibidos</t>
  </si>
  <si>
    <t>Gasto                               P2</t>
  </si>
  <si>
    <t>Sector público empresarial</t>
  </si>
  <si>
    <t xml:space="preserve">Disolución de  empresas </t>
  </si>
  <si>
    <t>Supresión de servicios</t>
  </si>
  <si>
    <t>Otras medidas por el lado de los gastos. Desaparición de Entidades locales menores y supresión de servicios que no son de competencia local</t>
  </si>
  <si>
    <t>Gasto             P2,  otro gasto corriente</t>
  </si>
  <si>
    <t>Sanidad, educación, servicios sociales</t>
  </si>
  <si>
    <t xml:space="preserve">Traspaso de competencias en materia de sanidad, educación y servicios sociales </t>
  </si>
  <si>
    <t>Gasto                              D1,  P2</t>
  </si>
  <si>
    <t xml:space="preserve">Gestión integrada y fusiones </t>
  </si>
  <si>
    <t xml:space="preserve">Gestión integrada de servicios públicos y fusiones de municipios </t>
  </si>
  <si>
    <t>TOTAL GASTOS</t>
  </si>
  <si>
    <t>Tributos</t>
  </si>
  <si>
    <t>Subidas tributarias, supresión de exenciones y bonificaciones voluntarias</t>
  </si>
  <si>
    <t>Ingreso                D29</t>
  </si>
  <si>
    <t xml:space="preserve">Tasas y precios públicos </t>
  </si>
  <si>
    <t>Ingreso                D29, P11</t>
  </si>
  <si>
    <t>TOTAL INGRESOS</t>
  </si>
  <si>
    <t>TOTAL ENTIDADES LOCALES</t>
  </si>
  <si>
    <t>Plan presupuestario 2017 (cuadros incluidos en el informe)</t>
  </si>
  <si>
    <t>A.1. Deflactor del PIB</t>
  </si>
  <si>
    <t>A.2. Saldo vivo en garantías de las Administraciones Públicas</t>
  </si>
  <si>
    <t>A.3 Cuantías a excluir del techo de gasto</t>
  </si>
  <si>
    <t>A.4.a Gasto de las Administraciones Públicas en educación, sanidad y empleo</t>
  </si>
  <si>
    <t xml:space="preserve">A.4.b. Clasificación del gasto por funciones </t>
  </si>
  <si>
    <t>A.4.c. Clasificación del gasto por funciones en Millones de euros</t>
  </si>
  <si>
    <t>A.5. Impacto presupuestario esperado de las medidas adoptadas y previstas</t>
  </si>
  <si>
    <t>A.6 Impacto presupuestario esperado de las medidas de gasto e ingreso adoptadas y previstas - Estado y Empleo y Seguridad Social</t>
  </si>
  <si>
    <t>A.7. Impacto presupuestario esperado de las medidas de gasto e ingreso adoptadas y previstas - CCAA</t>
  </si>
  <si>
    <t>A.8. Impacto presupuestario esperado de las medidas adoptadas y previstas - Entidades Locales</t>
  </si>
  <si>
    <t>&lt;&lt;</t>
  </si>
  <si>
    <t>Acceso a informe completo del Plan presupuestario 2017</t>
  </si>
  <si>
    <t>Acceso a informes presupuestarios de otros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</si>
</sst>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9" x14ac:knownFonts="1">
    <font>
      <sz val="11"/>
      <color theme="1"/>
      <name val="Calibri"/>
      <family val="2"/>
      <scheme val="minor"/>
    </font>
    <font>
      <sz val="11"/>
      <color theme="1"/>
      <name val="Calibri"/>
      <family val="2"/>
      <scheme val="minor"/>
    </font>
    <font>
      <sz val="10"/>
      <name val="Arial"/>
      <family val="2"/>
    </font>
    <font>
      <b/>
      <sz val="11"/>
      <color indexed="8"/>
      <name val="Century Gothic"/>
      <family val="2"/>
    </font>
    <font>
      <sz val="11"/>
      <color theme="1"/>
      <name val="Century Gothic"/>
      <family val="2"/>
    </font>
    <font>
      <sz val="11"/>
      <color indexed="8"/>
      <name val="Century Gothic"/>
      <family val="2"/>
    </font>
    <font>
      <b/>
      <sz val="11"/>
      <color theme="1"/>
      <name val="Century Gothic"/>
      <family val="2"/>
    </font>
    <font>
      <b/>
      <sz val="14"/>
      <color indexed="8"/>
      <name val="Century Gothic"/>
      <family val="2"/>
    </font>
    <font>
      <sz val="10"/>
      <color theme="1"/>
      <name val="Arial"/>
      <family val="2"/>
    </font>
    <font>
      <sz val="14"/>
      <color theme="1"/>
      <name val="Century Gothic"/>
      <family val="2"/>
    </font>
    <font>
      <sz val="14"/>
      <color indexed="8"/>
      <name val="Century Gothic"/>
      <family val="2"/>
    </font>
    <font>
      <b/>
      <sz val="11"/>
      <color rgb="FF000000"/>
      <name val="Century Gothic"/>
      <family val="2"/>
    </font>
    <font>
      <sz val="11"/>
      <name val="Century Gothic"/>
      <family val="2"/>
    </font>
    <font>
      <sz val="11"/>
      <color rgb="FF000000"/>
      <name val="Century Gothic"/>
      <family val="2"/>
    </font>
    <font>
      <b/>
      <i/>
      <sz val="11"/>
      <color indexed="8"/>
      <name val="Century Gothic"/>
      <family val="2"/>
    </font>
    <font>
      <b/>
      <i/>
      <sz val="11"/>
      <color rgb="FFFF0000"/>
      <name val="Century Gothic"/>
      <family val="2"/>
    </font>
    <font>
      <sz val="10"/>
      <color theme="1"/>
      <name val="Century Gothic"/>
      <family val="2"/>
    </font>
    <font>
      <b/>
      <sz val="10"/>
      <color theme="1"/>
      <name val="Century Gothic"/>
      <family val="2"/>
    </font>
    <font>
      <b/>
      <vertAlign val="superscript"/>
      <sz val="10"/>
      <color theme="1"/>
      <name val="Century Gothic"/>
      <family val="2"/>
    </font>
    <font>
      <vertAlign val="superscript"/>
      <sz val="11"/>
      <color theme="1"/>
      <name val="Calibri"/>
      <family val="2"/>
      <scheme val="minor"/>
    </font>
    <font>
      <sz val="8"/>
      <color theme="1"/>
      <name val="Calibri"/>
      <family val="2"/>
      <scheme val="minor"/>
    </font>
    <font>
      <sz val="10"/>
      <color theme="1"/>
      <name val="Times New Roman"/>
      <family val="1"/>
    </font>
    <font>
      <sz val="11"/>
      <color rgb="FF00B050"/>
      <name val="Calibri"/>
      <family val="2"/>
    </font>
    <font>
      <b/>
      <sz val="10"/>
      <color rgb="FF000000"/>
      <name val="Century Gothic"/>
      <family val="2"/>
    </font>
    <font>
      <sz val="10"/>
      <color rgb="FF000000"/>
      <name val="Century Gothic"/>
      <family val="2"/>
    </font>
    <font>
      <sz val="11"/>
      <color rgb="FF000000"/>
      <name val="Calibri"/>
      <family val="2"/>
    </font>
    <font>
      <sz val="11"/>
      <color rgb="FFFF0000"/>
      <name val="Calibri"/>
      <family val="2"/>
    </font>
    <font>
      <sz val="11"/>
      <color rgb="FF7030A0"/>
      <name val="Calibri"/>
      <family val="2"/>
    </font>
    <font>
      <sz val="11"/>
      <name val="Calibri"/>
      <family val="2"/>
      <scheme val="minor"/>
    </font>
    <font>
      <b/>
      <sz val="11"/>
      <name val="Arial"/>
      <family val="2"/>
    </font>
    <font>
      <b/>
      <sz val="11"/>
      <name val="Century Gothic"/>
      <family val="2"/>
    </font>
    <font>
      <sz val="11"/>
      <name val="Calibri"/>
      <family val="2"/>
    </font>
    <font>
      <sz val="9"/>
      <color indexed="8"/>
      <name val="Century Gothic"/>
      <family val="2"/>
    </font>
    <font>
      <sz val="9"/>
      <color theme="1"/>
      <name val="Century Gothic"/>
      <family val="2"/>
    </font>
    <font>
      <b/>
      <sz val="9"/>
      <color indexed="8"/>
      <name val="Century Gothic"/>
      <family val="2"/>
    </font>
    <font>
      <b/>
      <sz val="9"/>
      <name val="Century Gothic"/>
      <family val="2"/>
    </font>
    <font>
      <sz val="9"/>
      <name val="Century Gothic"/>
      <family val="2"/>
    </font>
    <font>
      <sz val="9"/>
      <color rgb="FFFF0000"/>
      <name val="Century Gothic"/>
      <family val="2"/>
    </font>
    <font>
      <sz val="9"/>
      <color indexed="10"/>
      <name val="Century Gothic"/>
      <family val="2"/>
    </font>
    <font>
      <sz val="9"/>
      <color rgb="FF7030A0"/>
      <name val="Century Gothic"/>
      <family val="2"/>
    </font>
    <font>
      <b/>
      <sz val="9"/>
      <color theme="1"/>
      <name val="Century Gothic"/>
      <family val="2"/>
    </font>
    <font>
      <b/>
      <sz val="12"/>
      <color theme="1"/>
      <name val="Century Gothic"/>
      <family val="2"/>
    </font>
    <font>
      <b/>
      <sz val="6"/>
      <color rgb="FF000000"/>
      <name val="Century Gothic"/>
      <family val="2"/>
    </font>
    <font>
      <sz val="6"/>
      <color rgb="FF000000"/>
      <name val="Century Gothic"/>
      <family val="2"/>
    </font>
    <font>
      <sz val="10"/>
      <color theme="1"/>
      <name val="Calibri"/>
      <family val="2"/>
      <scheme val="minor"/>
    </font>
    <font>
      <b/>
      <sz val="16"/>
      <color theme="1"/>
      <name val="Arial"/>
      <family val="2"/>
    </font>
    <font>
      <u/>
      <sz val="11"/>
      <color theme="10"/>
      <name val="Calibri"/>
      <family val="2"/>
      <scheme val="minor"/>
    </font>
    <font>
      <b/>
      <u/>
      <sz val="12"/>
      <color theme="10"/>
      <name val="Arial"/>
      <family val="2"/>
    </font>
    <font>
      <i/>
      <u/>
      <sz val="11"/>
      <color theme="10"/>
      <name val="Calibri"/>
      <family val="2"/>
      <scheme val="minor"/>
    </font>
  </fonts>
  <fills count="11">
    <fill>
      <patternFill patternType="none"/>
    </fill>
    <fill>
      <patternFill patternType="gray125"/>
    </fill>
    <fill>
      <patternFill patternType="solid">
        <fgColor rgb="FFC6D9F1"/>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indexed="44"/>
        <bgColor indexed="64"/>
      </patternFill>
    </fill>
    <fill>
      <patternFill patternType="solid">
        <fgColor rgb="FFB8CCE4"/>
        <bgColor indexed="64"/>
      </patternFill>
    </fill>
    <fill>
      <patternFill patternType="solid">
        <fgColor theme="0" tint="-0.14999847407452621"/>
        <bgColor indexed="64"/>
      </patternFill>
    </fill>
  </fills>
  <borders count="10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indexed="64"/>
      </right>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right/>
      <top/>
      <bottom style="thin">
        <color indexed="8"/>
      </bottom>
      <diagonal/>
    </border>
    <border>
      <left/>
      <right style="medium">
        <color indexed="64"/>
      </right>
      <top/>
      <bottom style="thin">
        <color indexed="8"/>
      </bottom>
      <diagonal/>
    </border>
    <border>
      <left style="thin">
        <color indexed="8"/>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bottom/>
      <diagonal/>
    </border>
    <border>
      <left/>
      <right style="medium">
        <color indexed="64"/>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thin">
        <color indexed="8"/>
      </top>
      <bottom/>
      <diagonal/>
    </border>
    <border>
      <left style="medium">
        <color indexed="64"/>
      </left>
      <right/>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right style="thin">
        <color indexed="64"/>
      </right>
      <top style="thin">
        <color indexed="64"/>
      </top>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2" fillId="0" borderId="0"/>
    <xf numFmtId="0" fontId="8" fillId="0" borderId="0"/>
    <xf numFmtId="0" fontId="2" fillId="0" borderId="0"/>
    <xf numFmtId="0" fontId="46" fillId="0" borderId="0" applyNumberFormat="0" applyFill="0" applyBorder="0" applyAlignment="0" applyProtection="0"/>
  </cellStyleXfs>
  <cellXfs count="379">
    <xf numFmtId="0" fontId="0" fillId="0" borderId="0" xfId="0"/>
    <xf numFmtId="0" fontId="4" fillId="0" borderId="0" xfId="0" applyFont="1" applyFill="1" applyBorder="1"/>
    <xf numFmtId="0" fontId="3" fillId="0" borderId="0" xfId="2" applyFont="1" applyFill="1" applyBorder="1" applyAlignment="1">
      <alignment horizontal="center" vertical="center"/>
    </xf>
    <xf numFmtId="0" fontId="6" fillId="2" borderId="2" xfId="0" applyFont="1" applyFill="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3" fillId="3" borderId="2" xfId="0" applyFont="1" applyFill="1" applyBorder="1" applyAlignment="1">
      <alignment vertical="center" wrapText="1"/>
    </xf>
    <xf numFmtId="0" fontId="5" fillId="3" borderId="2" xfId="0" applyFont="1" applyFill="1" applyBorder="1" applyAlignment="1">
      <alignment horizontal="center" vertical="center" wrapText="1"/>
    </xf>
    <xf numFmtId="164" fontId="5" fillId="3" borderId="2" xfId="0" applyNumberFormat="1" applyFont="1" applyFill="1" applyBorder="1" applyAlignment="1">
      <alignment horizontal="right" vertical="center" wrapText="1" indent="3"/>
    </xf>
    <xf numFmtId="0" fontId="9" fillId="0" borderId="0" xfId="3" applyFont="1" applyAlignment="1">
      <alignment vertical="center"/>
    </xf>
    <xf numFmtId="0" fontId="3" fillId="4" borderId="1" xfId="4" applyFont="1" applyFill="1" applyBorder="1" applyAlignment="1">
      <alignment vertical="center"/>
    </xf>
    <xf numFmtId="0" fontId="3" fillId="4" borderId="2" xfId="4" applyFont="1" applyFill="1" applyBorder="1" applyAlignment="1">
      <alignment horizontal="center" vertical="center"/>
    </xf>
    <xf numFmtId="3" fontId="5" fillId="0" borderId="1" xfId="4" applyNumberFormat="1" applyFont="1" applyFill="1" applyBorder="1" applyAlignment="1">
      <alignment horizontal="right" vertical="center" indent="1"/>
    </xf>
    <xf numFmtId="0" fontId="11" fillId="5" borderId="8" xfId="3" applyFont="1" applyFill="1" applyBorder="1" applyAlignment="1">
      <alignment vertical="center" wrapText="1"/>
    </xf>
    <xf numFmtId="3" fontId="12" fillId="3" borderId="9" xfId="4" applyNumberFormat="1" applyFont="1" applyFill="1" applyBorder="1" applyAlignment="1">
      <alignment horizontal="right" vertical="center" indent="1"/>
    </xf>
    <xf numFmtId="0" fontId="13" fillId="5" borderId="8" xfId="3" applyFont="1" applyFill="1" applyBorder="1" applyAlignment="1">
      <alignment vertical="center" wrapText="1"/>
    </xf>
    <xf numFmtId="3" fontId="3" fillId="3" borderId="9" xfId="4" applyNumberFormat="1" applyFont="1" applyFill="1" applyBorder="1" applyAlignment="1">
      <alignment horizontal="right" vertical="center" indent="1"/>
    </xf>
    <xf numFmtId="0" fontId="13" fillId="5" borderId="8" xfId="3" applyFont="1" applyFill="1" applyBorder="1" applyAlignment="1">
      <alignment horizontal="left" vertical="center" wrapText="1"/>
    </xf>
    <xf numFmtId="3" fontId="5" fillId="3" borderId="9" xfId="4" applyNumberFormat="1" applyFont="1" applyFill="1" applyBorder="1" applyAlignment="1">
      <alignment horizontal="right" vertical="center" indent="1"/>
    </xf>
    <xf numFmtId="0" fontId="6" fillId="5" borderId="8" xfId="3" applyFont="1" applyFill="1" applyBorder="1" applyAlignment="1">
      <alignment vertical="center"/>
    </xf>
    <xf numFmtId="0" fontId="13" fillId="5" borderId="10" xfId="3" applyFont="1" applyFill="1" applyBorder="1" applyAlignment="1">
      <alignment vertical="center" wrapText="1"/>
    </xf>
    <xf numFmtId="3" fontId="5" fillId="3" borderId="3" xfId="4" applyNumberFormat="1" applyFont="1" applyFill="1" applyBorder="1" applyAlignment="1">
      <alignment horizontal="right" vertical="center" indent="1"/>
    </xf>
    <xf numFmtId="0" fontId="14" fillId="4" borderId="1" xfId="4" applyFont="1" applyFill="1" applyBorder="1" applyAlignment="1">
      <alignment vertical="center"/>
    </xf>
    <xf numFmtId="0" fontId="5" fillId="5" borderId="11" xfId="4" applyFont="1" applyFill="1" applyBorder="1" applyAlignment="1">
      <alignment vertical="center"/>
    </xf>
    <xf numFmtId="3" fontId="5" fillId="0" borderId="12" xfId="4" applyNumberFormat="1" applyFont="1" applyFill="1" applyBorder="1" applyAlignment="1">
      <alignment horizontal="right" vertical="center" indent="2"/>
    </xf>
    <xf numFmtId="3" fontId="5" fillId="0" borderId="13" xfId="4" applyNumberFormat="1" applyFont="1" applyFill="1" applyBorder="1" applyAlignment="1">
      <alignment horizontal="right" vertical="center" indent="2"/>
    </xf>
    <xf numFmtId="0" fontId="5" fillId="5" borderId="8" xfId="4" applyFont="1" applyFill="1" applyBorder="1" applyAlignment="1">
      <alignment vertical="center" wrapText="1"/>
    </xf>
    <xf numFmtId="3" fontId="5" fillId="0" borderId="0" xfId="4" applyNumberFormat="1" applyFont="1" applyFill="1" applyBorder="1" applyAlignment="1">
      <alignment horizontal="right" vertical="center" wrapText="1"/>
    </xf>
    <xf numFmtId="3" fontId="5" fillId="0" borderId="14" xfId="4" applyNumberFormat="1" applyFont="1" applyFill="1" applyBorder="1" applyAlignment="1">
      <alignment horizontal="right" vertical="center" wrapText="1"/>
    </xf>
    <xf numFmtId="0" fontId="9" fillId="0" borderId="0" xfId="3" applyFont="1" applyAlignment="1">
      <alignment vertical="center" wrapText="1"/>
    </xf>
    <xf numFmtId="0" fontId="4" fillId="0" borderId="15" xfId="3"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6" fillId="2" borderId="4"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0" fontId="4" fillId="0" borderId="1" xfId="0" applyFont="1" applyFill="1" applyBorder="1" applyAlignment="1">
      <alignment horizontal="left" vertical="center" wrapText="1"/>
    </xf>
    <xf numFmtId="3" fontId="4" fillId="0" borderId="11" xfId="0" applyNumberFormat="1" applyFont="1" applyFill="1" applyBorder="1" applyAlignment="1">
      <alignment horizontal="right" vertical="center" indent="2"/>
    </xf>
    <xf numFmtId="164" fontId="4" fillId="0" borderId="1" xfId="0" applyNumberFormat="1" applyFont="1" applyFill="1" applyBorder="1" applyAlignment="1">
      <alignment horizontal="right" vertical="center" indent="3"/>
    </xf>
    <xf numFmtId="0" fontId="4" fillId="0" borderId="9" xfId="0" applyFont="1" applyFill="1" applyBorder="1" applyAlignment="1">
      <alignment horizontal="left" vertical="center"/>
    </xf>
    <xf numFmtId="3" fontId="13" fillId="0" borderId="8" xfId="0" applyNumberFormat="1" applyFont="1" applyFill="1" applyBorder="1" applyAlignment="1">
      <alignment horizontal="right" vertical="center" wrapText="1" indent="2"/>
    </xf>
    <xf numFmtId="164" fontId="13" fillId="0" borderId="9" xfId="0" applyNumberFormat="1" applyFont="1" applyFill="1" applyBorder="1" applyAlignment="1">
      <alignment horizontal="right" vertical="center" wrapText="1" indent="3"/>
    </xf>
    <xf numFmtId="0" fontId="15" fillId="0" borderId="0" xfId="0" applyFont="1" applyAlignment="1">
      <alignment vertical="center"/>
    </xf>
    <xf numFmtId="0" fontId="4" fillId="0" borderId="3" xfId="0" applyFont="1" applyFill="1" applyBorder="1" applyAlignment="1">
      <alignment horizontal="left" vertical="center"/>
    </xf>
    <xf numFmtId="3" fontId="4" fillId="0" borderId="3" xfId="0" applyNumberFormat="1" applyFont="1" applyFill="1" applyBorder="1" applyAlignment="1">
      <alignment horizontal="right" vertical="center" indent="2"/>
    </xf>
    <xf numFmtId="164" fontId="4" fillId="0" borderId="3" xfId="0" applyNumberFormat="1" applyFont="1" applyFill="1" applyBorder="1" applyAlignment="1">
      <alignment horizontal="right" vertical="center" indent="3"/>
    </xf>
    <xf numFmtId="0" fontId="4" fillId="0" borderId="11" xfId="0" applyFont="1" applyFill="1" applyBorder="1" applyAlignment="1">
      <alignment horizontal="lef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0" xfId="0" applyFont="1" applyFill="1" applyBorder="1" applyAlignment="1">
      <alignment horizontal="left" vertical="center"/>
    </xf>
    <xf numFmtId="0" fontId="4" fillId="0" borderId="7" xfId="0" applyFont="1" applyFill="1" applyBorder="1" applyAlignment="1">
      <alignment horizontal="left" vertical="center"/>
    </xf>
    <xf numFmtId="0" fontId="4" fillId="0" borderId="15" xfId="0" applyFont="1" applyFill="1" applyBorder="1" applyAlignment="1">
      <alignment horizontal="left" vertical="center"/>
    </xf>
    <xf numFmtId="0" fontId="16" fillId="0" borderId="0" xfId="0" applyFont="1"/>
    <xf numFmtId="0" fontId="17" fillId="0" borderId="0" xfId="0" applyFont="1"/>
    <xf numFmtId="0" fontId="17" fillId="2" borderId="2" xfId="0" applyFont="1" applyFill="1" applyBorder="1" applyAlignment="1">
      <alignment horizontal="center" vertical="center"/>
    </xf>
    <xf numFmtId="0" fontId="17" fillId="2" borderId="4" xfId="0" applyFont="1" applyFill="1" applyBorder="1" applyAlignment="1">
      <alignment vertical="center"/>
    </xf>
    <xf numFmtId="2" fontId="16" fillId="0" borderId="2" xfId="0" applyNumberFormat="1" applyFont="1" applyBorder="1"/>
    <xf numFmtId="0" fontId="0" fillId="0" borderId="0" xfId="0" applyBorder="1"/>
    <xf numFmtId="0" fontId="17" fillId="2" borderId="2" xfId="0" applyFont="1" applyFill="1" applyBorder="1"/>
    <xf numFmtId="0" fontId="16" fillId="0" borderId="2" xfId="0" applyFont="1" applyBorder="1" applyAlignment="1">
      <alignment horizontal="center" vertical="center"/>
    </xf>
    <xf numFmtId="2" fontId="16" fillId="0" borderId="2" xfId="0" applyNumberFormat="1" applyFont="1" applyBorder="1" applyAlignment="1">
      <alignment horizontal="center" vertical="center"/>
    </xf>
    <xf numFmtId="2" fontId="0" fillId="0" borderId="0" xfId="0" applyNumberFormat="1"/>
    <xf numFmtId="0" fontId="17" fillId="0" borderId="2" xfId="0" applyFont="1" applyBorder="1" applyAlignment="1">
      <alignment horizontal="center" vertical="center"/>
    </xf>
    <xf numFmtId="2" fontId="17" fillId="0" borderId="2" xfId="0" applyNumberFormat="1" applyFont="1" applyBorder="1" applyAlignment="1">
      <alignment horizontal="center" vertical="center"/>
    </xf>
    <xf numFmtId="0" fontId="20" fillId="0" borderId="0" xfId="0" applyFont="1" applyFill="1" applyAlignment="1">
      <alignment horizontal="right"/>
    </xf>
    <xf numFmtId="3" fontId="20" fillId="0" borderId="0" xfId="0" applyNumberFormat="1" applyFont="1" applyFill="1"/>
    <xf numFmtId="0" fontId="0" fillId="0" borderId="0" xfId="0" applyFill="1"/>
    <xf numFmtId="2" fontId="20" fillId="0" borderId="0" xfId="0" applyNumberFormat="1" applyFont="1" applyFill="1" applyAlignment="1">
      <alignment horizontal="right" vertical="top"/>
    </xf>
    <xf numFmtId="0" fontId="21" fillId="0" borderId="0" xfId="0" applyFont="1"/>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3" fontId="13" fillId="0" borderId="22" xfId="0" applyNumberFormat="1" applyFont="1" applyBorder="1" applyAlignment="1">
      <alignment horizontal="center" vertical="center"/>
    </xf>
    <xf numFmtId="10" fontId="11" fillId="2" borderId="16" xfId="1" applyNumberFormat="1" applyFont="1" applyFill="1" applyBorder="1" applyAlignment="1">
      <alignment vertical="center"/>
    </xf>
    <xf numFmtId="10" fontId="23" fillId="2" borderId="22" xfId="1" applyNumberFormat="1" applyFont="1" applyFill="1" applyBorder="1" applyAlignment="1">
      <alignment horizontal="right" vertical="center"/>
    </xf>
    <xf numFmtId="2" fontId="24" fillId="0" borderId="28" xfId="1" applyNumberFormat="1"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vertical="center"/>
    </xf>
    <xf numFmtId="0" fontId="11" fillId="2" borderId="0" xfId="0" applyFont="1" applyFill="1" applyBorder="1" applyAlignment="1">
      <alignment vertical="center"/>
    </xf>
    <xf numFmtId="3" fontId="20" fillId="0" borderId="0" xfId="0" applyNumberFormat="1" applyFont="1"/>
    <xf numFmtId="3" fontId="20" fillId="6" borderId="0" xfId="0" applyNumberFormat="1" applyFont="1" applyFill="1"/>
    <xf numFmtId="0" fontId="25" fillId="0" borderId="0" xfId="0" applyFont="1" applyAlignment="1">
      <alignment horizontal="right" vertical="center"/>
    </xf>
    <xf numFmtId="0" fontId="26" fillId="0" borderId="0" xfId="0" applyFont="1" applyAlignment="1">
      <alignment horizontal="right" vertical="center"/>
    </xf>
    <xf numFmtId="0" fontId="27" fillId="0" borderId="0" xfId="0" applyFont="1" applyAlignment="1">
      <alignment horizontal="right" vertical="center"/>
    </xf>
    <xf numFmtId="0" fontId="28" fillId="0" borderId="0" xfId="0" applyFont="1" applyBorder="1"/>
    <xf numFmtId="0" fontId="28" fillId="0" borderId="0" xfId="0" applyFont="1"/>
    <xf numFmtId="0" fontId="28" fillId="7" borderId="0" xfId="0" applyFont="1" applyFill="1"/>
    <xf numFmtId="0" fontId="28" fillId="0" borderId="0" xfId="0" applyFont="1" applyFill="1"/>
    <xf numFmtId="0" fontId="30" fillId="8" borderId="41" xfId="0" applyFont="1" applyFill="1" applyBorder="1" applyAlignment="1">
      <alignment horizontal="center" vertical="center" wrapText="1"/>
    </xf>
    <xf numFmtId="0" fontId="30" fillId="8" borderId="42" xfId="0" applyFont="1" applyFill="1" applyBorder="1" applyAlignment="1">
      <alignment horizontal="center" vertical="center" wrapText="1"/>
    </xf>
    <xf numFmtId="0" fontId="30" fillId="8" borderId="43" xfId="0" applyFont="1" applyFill="1" applyBorder="1" applyAlignment="1">
      <alignment horizontal="center" vertical="center" wrapText="1"/>
    </xf>
    <xf numFmtId="3" fontId="30" fillId="7" borderId="47" xfId="0" applyNumberFormat="1" applyFont="1" applyFill="1" applyBorder="1" applyAlignment="1">
      <alignment horizontal="center" vertical="center" wrapText="1"/>
    </xf>
    <xf numFmtId="3" fontId="30" fillId="7" borderId="48" xfId="0" applyNumberFormat="1" applyFont="1" applyFill="1" applyBorder="1" applyAlignment="1">
      <alignment horizontal="center" vertical="center" wrapText="1"/>
    </xf>
    <xf numFmtId="0" fontId="30" fillId="0" borderId="49" xfId="0" applyFont="1" applyFill="1" applyBorder="1" applyAlignment="1">
      <alignment vertical="center" wrapText="1"/>
    </xf>
    <xf numFmtId="0" fontId="12" fillId="0" borderId="46" xfId="0" applyFont="1" applyFill="1" applyBorder="1" applyAlignment="1">
      <alignment vertical="center" wrapText="1"/>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30" fillId="0" borderId="50" xfId="0" applyFont="1" applyFill="1" applyBorder="1" applyAlignment="1">
      <alignment vertical="center" wrapText="1"/>
    </xf>
    <xf numFmtId="1" fontId="12" fillId="0" borderId="47" xfId="0" applyNumberFormat="1" applyFont="1" applyFill="1" applyBorder="1" applyAlignment="1">
      <alignment horizontal="center" vertical="center" wrapText="1"/>
    </xf>
    <xf numFmtId="0" fontId="30" fillId="0" borderId="37" xfId="0" applyFont="1" applyFill="1" applyBorder="1" applyAlignment="1">
      <alignment vertical="center" wrapText="1"/>
    </xf>
    <xf numFmtId="0" fontId="30" fillId="0" borderId="47" xfId="0" applyFont="1" applyFill="1" applyBorder="1" applyAlignment="1">
      <alignment horizontal="center" vertical="center" wrapText="1"/>
    </xf>
    <xf numFmtId="0" fontId="30" fillId="0" borderId="48" xfId="0" applyFont="1" applyFill="1" applyBorder="1" applyAlignment="1">
      <alignment horizontal="center" vertical="center" wrapText="1"/>
    </xf>
    <xf numFmtId="0" fontId="30" fillId="8" borderId="51"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47" xfId="0" applyFont="1" applyFill="1" applyBorder="1" applyAlignment="1">
      <alignment horizontal="center" vertical="center" wrapText="1"/>
    </xf>
    <xf numFmtId="0" fontId="30" fillId="8" borderId="48" xfId="0" applyFont="1" applyFill="1" applyBorder="1" applyAlignment="1">
      <alignment horizontal="center" vertical="center" wrapText="1"/>
    </xf>
    <xf numFmtId="0" fontId="30" fillId="0" borderId="49" xfId="0" applyFont="1"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horizontal="center" vertical="center" wrapText="1"/>
    </xf>
    <xf numFmtId="0" fontId="12" fillId="0" borderId="53" xfId="0" applyFont="1" applyFill="1" applyBorder="1" applyAlignment="1">
      <alignment horizontal="center" vertical="center" wrapText="1"/>
    </xf>
    <xf numFmtId="3" fontId="12" fillId="0" borderId="47" xfId="0" applyNumberFormat="1" applyFont="1" applyBorder="1" applyAlignment="1">
      <alignment horizontal="center" vertical="center" wrapText="1"/>
    </xf>
    <xf numFmtId="3" fontId="12" fillId="0" borderId="54" xfId="0" applyNumberFormat="1" applyFont="1" applyBorder="1" applyAlignment="1">
      <alignment horizontal="center" vertical="center" wrapText="1"/>
    </xf>
    <xf numFmtId="3" fontId="12" fillId="0" borderId="55" xfId="0" applyNumberFormat="1" applyFont="1" applyBorder="1" applyAlignment="1">
      <alignment horizontal="center" vertical="center" wrapText="1"/>
    </xf>
    <xf numFmtId="0" fontId="30" fillId="0" borderId="5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6" xfId="0" applyFont="1" applyFill="1" applyBorder="1" applyAlignment="1">
      <alignment horizontal="center" vertical="center" wrapText="1"/>
    </xf>
    <xf numFmtId="3" fontId="12" fillId="0" borderId="56" xfId="0" applyNumberFormat="1" applyFont="1" applyFill="1" applyBorder="1" applyAlignment="1">
      <alignment horizontal="center" vertical="center" wrapText="1"/>
    </xf>
    <xf numFmtId="3" fontId="12" fillId="0" borderId="57" xfId="0" applyNumberFormat="1" applyFont="1" applyFill="1" applyBorder="1" applyAlignment="1">
      <alignment horizontal="center" vertical="center" wrapText="1"/>
    </xf>
    <xf numFmtId="3" fontId="12" fillId="0" borderId="58" xfId="0" applyNumberFormat="1" applyFont="1" applyFill="1" applyBorder="1" applyAlignment="1">
      <alignment horizontal="center" vertical="center" wrapText="1"/>
    </xf>
    <xf numFmtId="0" fontId="12" fillId="0" borderId="59" xfId="0" applyFont="1" applyFill="1" applyBorder="1" applyAlignment="1">
      <alignment vertical="center" wrapText="1"/>
    </xf>
    <xf numFmtId="3" fontId="12" fillId="0" borderId="47" xfId="0" applyNumberFormat="1"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2" xfId="0" applyFont="1" applyFill="1" applyBorder="1" applyAlignment="1">
      <alignment horizontal="center" vertical="center" wrapText="1"/>
    </xf>
    <xf numFmtId="3" fontId="12" fillId="0" borderId="32"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3" fontId="12" fillId="0" borderId="63" xfId="0" applyNumberFormat="1" applyFont="1" applyFill="1" applyBorder="1" applyAlignment="1">
      <alignment horizontal="center" vertical="center" wrapText="1"/>
    </xf>
    <xf numFmtId="0" fontId="30" fillId="7" borderId="50" xfId="0" applyFont="1" applyFill="1" applyBorder="1" applyAlignment="1">
      <alignment vertical="center" wrapText="1"/>
    </xf>
    <xf numFmtId="0" fontId="12" fillId="7" borderId="54" xfId="0" applyFont="1" applyFill="1" applyBorder="1" applyAlignment="1">
      <alignment vertical="center" wrapText="1"/>
    </xf>
    <xf numFmtId="0" fontId="12" fillId="7" borderId="54"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30" fillId="7" borderId="68" xfId="0" applyFont="1" applyFill="1" applyBorder="1" applyAlignment="1">
      <alignment horizontal="center" vertical="center" wrapText="1"/>
    </xf>
    <xf numFmtId="0" fontId="30" fillId="7" borderId="49" xfId="0" applyFont="1" applyFill="1" applyBorder="1" applyAlignment="1">
      <alignment vertical="center" wrapText="1"/>
    </xf>
    <xf numFmtId="0" fontId="12" fillId="7" borderId="46" xfId="0" applyFont="1" applyFill="1" applyBorder="1" applyAlignment="1">
      <alignment vertical="center" wrapText="1"/>
    </xf>
    <xf numFmtId="0" fontId="12" fillId="7" borderId="4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48" xfId="0" applyFont="1" applyFill="1" applyBorder="1" applyAlignment="1">
      <alignment horizontal="center" vertical="center" wrapText="1"/>
    </xf>
    <xf numFmtId="0" fontId="12" fillId="0" borderId="49" xfId="0" applyFont="1" applyBorder="1" applyAlignment="1">
      <alignment vertical="center" wrapText="1"/>
    </xf>
    <xf numFmtId="0" fontId="12" fillId="3" borderId="47" xfId="0" applyFont="1" applyFill="1" applyBorder="1" applyAlignment="1">
      <alignment horizontal="center" vertical="center" wrapText="1"/>
    </xf>
    <xf numFmtId="3" fontId="12" fillId="0" borderId="48" xfId="0" applyNumberFormat="1" applyFont="1" applyBorder="1" applyAlignment="1">
      <alignment horizontal="center" vertical="center" wrapText="1"/>
    </xf>
    <xf numFmtId="0" fontId="12" fillId="0" borderId="50" xfId="0" applyFont="1" applyFill="1" applyBorder="1" applyAlignment="1">
      <alignment vertical="center" wrapText="1"/>
    </xf>
    <xf numFmtId="0" fontId="12" fillId="0" borderId="50" xfId="0" applyFont="1" applyBorder="1" applyAlignment="1">
      <alignment vertical="center" wrapText="1"/>
    </xf>
    <xf numFmtId="0" fontId="12" fillId="0" borderId="48" xfId="0" applyFont="1" applyBorder="1" applyAlignment="1">
      <alignment horizontal="center" vertical="center" wrapText="1"/>
    </xf>
    <xf numFmtId="0" fontId="12" fillId="0" borderId="55" xfId="0" applyFont="1" applyFill="1" applyBorder="1" applyAlignment="1">
      <alignment horizontal="center" vertical="center" wrapText="1"/>
    </xf>
    <xf numFmtId="0" fontId="30" fillId="7" borderId="54"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12" fillId="0" borderId="69" xfId="0" applyFont="1" applyFill="1" applyBorder="1" applyAlignment="1">
      <alignment vertical="center" wrapText="1"/>
    </xf>
    <xf numFmtId="0" fontId="12" fillId="0" borderId="57" xfId="0" applyFont="1" applyFill="1" applyBorder="1" applyAlignment="1">
      <alignment vertical="center" wrapText="1"/>
    </xf>
    <xf numFmtId="0" fontId="12" fillId="0" borderId="57"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Fill="1" applyBorder="1" applyAlignment="1">
      <alignment horizontal="center" vertical="center" wrapText="1"/>
    </xf>
    <xf numFmtId="0" fontId="12" fillId="0" borderId="73" xfId="0" applyFont="1" applyFill="1" applyBorder="1" applyAlignment="1">
      <alignment horizontal="center" vertical="center" wrapText="1"/>
    </xf>
    <xf numFmtId="0" fontId="12" fillId="0" borderId="74"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30" fillId="7" borderId="59" xfId="0" applyFont="1" applyFill="1" applyBorder="1" applyAlignment="1">
      <alignment horizontal="center" vertical="center" wrapText="1"/>
    </xf>
    <xf numFmtId="0" fontId="30" fillId="7" borderId="77" xfId="0" applyFont="1" applyFill="1" applyBorder="1" applyAlignment="1">
      <alignment horizontal="center" vertical="center" wrapText="1"/>
    </xf>
    <xf numFmtId="0" fontId="12" fillId="0" borderId="69" xfId="0" applyFont="1" applyBorder="1" applyAlignment="1">
      <alignment vertical="center" wrapText="1"/>
    </xf>
    <xf numFmtId="0" fontId="12" fillId="0" borderId="57" xfId="0" applyFont="1" applyBorder="1" applyAlignment="1">
      <alignment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3" fontId="30" fillId="7" borderId="38" xfId="0" applyNumberFormat="1" applyFont="1" applyFill="1" applyBorder="1" applyAlignment="1">
      <alignment horizontal="center" vertical="center" wrapText="1"/>
    </xf>
    <xf numFmtId="3" fontId="30" fillId="7" borderId="80" xfId="0" applyNumberFormat="1" applyFont="1" applyFill="1" applyBorder="1" applyAlignment="1">
      <alignment horizontal="center" vertical="center" wrapText="1"/>
    </xf>
    <xf numFmtId="0" fontId="30" fillId="0" borderId="78" xfId="0" applyFont="1" applyFill="1" applyBorder="1" applyAlignment="1">
      <alignment horizontal="left" vertical="center" wrapText="1"/>
    </xf>
    <xf numFmtId="0" fontId="12" fillId="0" borderId="46" xfId="0" applyFont="1" applyFill="1" applyBorder="1" applyAlignment="1">
      <alignment horizontal="center" vertical="center" wrapText="1"/>
    </xf>
    <xf numFmtId="0" fontId="12" fillId="0" borderId="45" xfId="0" applyFont="1" applyFill="1" applyBorder="1" applyAlignment="1">
      <alignment horizontal="center" vertical="center" wrapText="1"/>
    </xf>
    <xf numFmtId="1" fontId="30" fillId="0" borderId="47" xfId="0" applyNumberFormat="1" applyFont="1" applyFill="1" applyBorder="1" applyAlignment="1">
      <alignment horizontal="center" vertical="center" wrapText="1"/>
    </xf>
    <xf numFmtId="3" fontId="30" fillId="7" borderId="84" xfId="0" applyNumberFormat="1" applyFont="1" applyFill="1" applyBorder="1" applyAlignment="1">
      <alignment horizontal="center" vertical="center" wrapText="1"/>
    </xf>
    <xf numFmtId="3" fontId="30" fillId="7" borderId="85" xfId="0" applyNumberFormat="1" applyFont="1" applyFill="1" applyBorder="1" applyAlignment="1">
      <alignment horizontal="center" vertical="center" wrapText="1"/>
    </xf>
    <xf numFmtId="0" fontId="31" fillId="0" borderId="0" xfId="0" applyFont="1" applyAlignment="1">
      <alignment horizontal="center"/>
    </xf>
    <xf numFmtId="0" fontId="32" fillId="0" borderId="0" xfId="0" applyFont="1" applyFill="1" applyAlignment="1">
      <alignment vertical="center"/>
    </xf>
    <xf numFmtId="1" fontId="32" fillId="0" borderId="0" xfId="0" applyNumberFormat="1" applyFont="1" applyFill="1" applyAlignment="1">
      <alignment vertical="center"/>
    </xf>
    <xf numFmtId="0" fontId="33" fillId="0" borderId="0" xfId="0" applyFont="1" applyFill="1" applyAlignment="1">
      <alignment vertical="center"/>
    </xf>
    <xf numFmtId="1" fontId="34" fillId="7" borderId="38" xfId="0" applyNumberFormat="1" applyFont="1" applyFill="1" applyBorder="1" applyAlignment="1">
      <alignment horizontal="center" vertical="center" wrapText="1"/>
    </xf>
    <xf numFmtId="1" fontId="34" fillId="7" borderId="88" xfId="0" applyNumberFormat="1" applyFont="1" applyFill="1" applyBorder="1" applyAlignment="1">
      <alignment horizontal="center" vertical="center" wrapText="1"/>
    </xf>
    <xf numFmtId="0" fontId="35" fillId="0" borderId="73" xfId="0" applyFont="1" applyFill="1" applyBorder="1" applyAlignment="1">
      <alignment horizontal="left" vertical="center" wrapText="1"/>
    </xf>
    <xf numFmtId="0" fontId="36" fillId="0" borderId="73" xfId="0" applyFont="1" applyFill="1" applyBorder="1" applyAlignment="1">
      <alignment horizontal="left" vertical="center" wrapText="1"/>
    </xf>
    <xf numFmtId="0" fontId="36" fillId="0" borderId="59" xfId="0" applyFont="1" applyFill="1" applyBorder="1" applyAlignment="1">
      <alignment horizontal="center" vertical="center" wrapText="1"/>
    </xf>
    <xf numFmtId="0" fontId="36" fillId="0" borderId="47" xfId="0" applyFont="1" applyFill="1" applyBorder="1" applyAlignment="1">
      <alignment horizontal="center" vertical="center" wrapText="1"/>
    </xf>
    <xf numFmtId="3" fontId="36" fillId="0" borderId="54" xfId="0" applyNumberFormat="1" applyFont="1" applyFill="1" applyBorder="1" applyAlignment="1">
      <alignment horizontal="center" vertical="center" wrapText="1"/>
    </xf>
    <xf numFmtId="3" fontId="36" fillId="0" borderId="38" xfId="0" applyNumberFormat="1" applyFont="1" applyFill="1" applyBorder="1" applyAlignment="1">
      <alignment horizontal="center" vertical="center" wrapText="1"/>
    </xf>
    <xf numFmtId="0" fontId="36" fillId="0" borderId="0" xfId="0" applyFont="1" applyFill="1" applyAlignment="1">
      <alignment vertical="center"/>
    </xf>
    <xf numFmtId="0" fontId="37" fillId="0" borderId="0" xfId="0" applyFont="1" applyFill="1" applyAlignment="1">
      <alignment vertical="center"/>
    </xf>
    <xf numFmtId="0" fontId="34" fillId="0" borderId="73" xfId="0" applyFont="1" applyFill="1" applyBorder="1" applyAlignment="1">
      <alignment horizontal="left" vertical="center" wrapText="1"/>
    </xf>
    <xf numFmtId="0" fontId="32" fillId="0" borderId="46" xfId="0" applyFont="1" applyFill="1" applyBorder="1" applyAlignment="1">
      <alignment horizontal="left" vertical="center" wrapText="1"/>
    </xf>
    <xf numFmtId="3" fontId="36" fillId="0" borderId="89" xfId="0" applyNumberFormat="1" applyFont="1" applyFill="1" applyBorder="1" applyAlignment="1">
      <alignment horizontal="center" vertical="center" wrapText="1"/>
    </xf>
    <xf numFmtId="0" fontId="35" fillId="0" borderId="90"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4" fillId="0" borderId="90" xfId="0" applyFont="1" applyFill="1" applyBorder="1" applyAlignment="1">
      <alignment horizontal="left" vertical="center" wrapText="1"/>
    </xf>
    <xf numFmtId="0" fontId="32" fillId="0" borderId="90" xfId="0" applyFont="1" applyFill="1" applyBorder="1" applyAlignment="1">
      <alignment horizontal="left" vertical="center" wrapText="1"/>
    </xf>
    <xf numFmtId="0" fontId="36" fillId="0" borderId="47" xfId="0" applyFont="1" applyFill="1" applyBorder="1" applyAlignment="1">
      <alignment horizontal="left" vertical="center" wrapText="1"/>
    </xf>
    <xf numFmtId="3" fontId="36" fillId="0" borderId="47" xfId="0" applyNumberFormat="1" applyFont="1" applyFill="1" applyBorder="1" applyAlignment="1">
      <alignment horizontal="center" vertical="center" wrapText="1"/>
    </xf>
    <xf numFmtId="0" fontId="38" fillId="0" borderId="0" xfId="0" applyFont="1" applyFill="1" applyAlignment="1">
      <alignment vertical="center"/>
    </xf>
    <xf numFmtId="0" fontId="36" fillId="0" borderId="90" xfId="0" applyFont="1" applyFill="1" applyBorder="1" applyAlignment="1">
      <alignment horizontal="left" vertical="center" wrapText="1"/>
    </xf>
    <xf numFmtId="0" fontId="32" fillId="0" borderId="45" xfId="0" applyFont="1" applyFill="1" applyBorder="1" applyAlignment="1">
      <alignment horizontal="left" vertical="center" wrapText="1"/>
    </xf>
    <xf numFmtId="0" fontId="36" fillId="0" borderId="91" xfId="0" applyFont="1" applyFill="1" applyBorder="1" applyAlignment="1">
      <alignment horizontal="center" vertical="center" wrapText="1"/>
    </xf>
    <xf numFmtId="3" fontId="36" fillId="0" borderId="92" xfId="0" applyNumberFormat="1" applyFont="1" applyFill="1" applyBorder="1" applyAlignment="1">
      <alignment horizontal="center" vertical="center" wrapText="1"/>
    </xf>
    <xf numFmtId="0" fontId="35" fillId="0" borderId="93" xfId="0" applyFont="1" applyFill="1" applyBorder="1" applyAlignment="1">
      <alignment horizontal="left" vertical="center" wrapText="1"/>
    </xf>
    <xf numFmtId="0" fontId="36" fillId="0" borderId="59" xfId="0" applyFont="1" applyFill="1" applyBorder="1" applyAlignment="1">
      <alignment horizontal="left" vertical="center" wrapText="1"/>
    </xf>
    <xf numFmtId="0" fontId="36" fillId="0" borderId="54" xfId="0" applyFont="1" applyFill="1" applyBorder="1" applyAlignment="1">
      <alignment horizontal="left" vertical="center" wrapText="1"/>
    </xf>
    <xf numFmtId="3" fontId="36" fillId="0" borderId="41" xfId="0" applyNumberFormat="1" applyFont="1" applyFill="1" applyBorder="1" applyAlignment="1">
      <alignment vertical="center" wrapText="1"/>
    </xf>
    <xf numFmtId="3" fontId="36" fillId="0" borderId="38" xfId="0" applyNumberFormat="1" applyFont="1" applyFill="1" applyBorder="1" applyAlignment="1">
      <alignment vertical="center" wrapText="1"/>
    </xf>
    <xf numFmtId="0" fontId="34" fillId="0" borderId="93" xfId="0" applyFont="1" applyFill="1" applyBorder="1" applyAlignment="1">
      <alignment horizontal="center" vertical="center" wrapText="1"/>
    </xf>
    <xf numFmtId="0" fontId="36" fillId="0" borderId="94" xfId="0" applyFont="1" applyFill="1" applyBorder="1" applyAlignment="1">
      <alignment horizontal="left" vertical="center" wrapText="1"/>
    </xf>
    <xf numFmtId="0" fontId="36" fillId="0" borderId="95" xfId="0" applyFont="1" applyFill="1" applyBorder="1" applyAlignment="1">
      <alignment horizontal="center" vertical="center" wrapText="1"/>
    </xf>
    <xf numFmtId="3" fontId="36" fillId="0" borderId="57" xfId="0" applyNumberFormat="1" applyFont="1" applyFill="1" applyBorder="1" applyAlignment="1">
      <alignment horizontal="center" vertical="center" wrapText="1"/>
    </xf>
    <xf numFmtId="0" fontId="36" fillId="0" borderId="96" xfId="0" applyFont="1" applyFill="1" applyBorder="1" applyAlignment="1">
      <alignment horizontal="left" vertical="center" wrapText="1"/>
    </xf>
    <xf numFmtId="0" fontId="36" fillId="0" borderId="62" xfId="0" applyFont="1" applyFill="1" applyBorder="1" applyAlignment="1">
      <alignment horizontal="center" vertical="center" wrapText="1"/>
    </xf>
    <xf numFmtId="0" fontId="36" fillId="0" borderId="57" xfId="0" applyFont="1" applyFill="1" applyBorder="1" applyAlignment="1">
      <alignment horizontal="left" vertical="center" wrapText="1"/>
    </xf>
    <xf numFmtId="0" fontId="35" fillId="0" borderId="72" xfId="0" applyFont="1" applyFill="1" applyBorder="1" applyAlignment="1">
      <alignment horizontal="left" vertical="center" wrapText="1"/>
    </xf>
    <xf numFmtId="0" fontId="36" fillId="0" borderId="41" xfId="0" applyFont="1" applyFill="1" applyBorder="1" applyAlignment="1">
      <alignment horizontal="center" vertical="center" wrapText="1"/>
    </xf>
    <xf numFmtId="3" fontId="36" fillId="0" borderId="41" xfId="0" applyNumberFormat="1" applyFont="1" applyFill="1" applyBorder="1" applyAlignment="1">
      <alignment horizontal="left" vertical="center" wrapText="1"/>
    </xf>
    <xf numFmtId="0" fontId="39" fillId="0" borderId="0" xfId="0" applyFont="1" applyFill="1" applyAlignment="1">
      <alignment vertical="center"/>
    </xf>
    <xf numFmtId="0" fontId="35" fillId="7" borderId="57" xfId="0" applyFont="1" applyFill="1" applyBorder="1" applyAlignment="1">
      <alignment horizontal="left" vertical="center" wrapText="1"/>
    </xf>
    <xf numFmtId="0" fontId="35" fillId="7" borderId="71" xfId="0" applyFont="1" applyFill="1" applyBorder="1" applyAlignment="1">
      <alignment horizontal="left" vertical="center" wrapText="1"/>
    </xf>
    <xf numFmtId="0" fontId="35" fillId="7" borderId="71" xfId="0" applyFont="1" applyFill="1" applyBorder="1" applyAlignment="1">
      <alignment horizontal="center" vertical="center" wrapText="1"/>
    </xf>
    <xf numFmtId="3" fontId="35" fillId="7" borderId="57" xfId="0" applyNumberFormat="1" applyFont="1" applyFill="1" applyBorder="1" applyAlignment="1">
      <alignment horizontal="center" vertical="center" wrapText="1"/>
    </xf>
    <xf numFmtId="1" fontId="33" fillId="0" borderId="0" xfId="0" applyNumberFormat="1" applyFont="1" applyFill="1" applyAlignment="1">
      <alignment vertical="center"/>
    </xf>
    <xf numFmtId="0" fontId="33" fillId="0" borderId="0" xfId="0" applyFont="1"/>
    <xf numFmtId="3" fontId="33" fillId="0" borderId="0" xfId="0" applyNumberFormat="1" applyFont="1"/>
    <xf numFmtId="0" fontId="35" fillId="2" borderId="99" xfId="0" applyFont="1" applyFill="1" applyBorder="1" applyAlignment="1">
      <alignment horizontal="center" vertical="center" wrapText="1"/>
    </xf>
    <xf numFmtId="0" fontId="35" fillId="2" borderId="2" xfId="0" applyFont="1" applyFill="1" applyBorder="1" applyAlignment="1">
      <alignment horizontal="center" vertical="center" wrapText="1"/>
    </xf>
    <xf numFmtId="1" fontId="35" fillId="2" borderId="5" xfId="0" applyNumberFormat="1" applyFont="1" applyFill="1" applyBorder="1" applyAlignment="1">
      <alignment horizontal="center" wrapText="1"/>
    </xf>
    <xf numFmtId="1" fontId="35" fillId="2" borderId="4" xfId="0" applyNumberFormat="1" applyFont="1" applyFill="1" applyBorder="1" applyAlignment="1">
      <alignment horizontal="center" wrapText="1"/>
    </xf>
    <xf numFmtId="1" fontId="35" fillId="2" borderId="2" xfId="0" applyNumberFormat="1" applyFont="1" applyFill="1" applyBorder="1" applyAlignment="1">
      <alignment horizontal="center" wrapText="1"/>
    </xf>
    <xf numFmtId="0" fontId="36" fillId="0" borderId="3" xfId="0" applyFont="1" applyFill="1" applyBorder="1" applyAlignment="1">
      <alignment wrapText="1"/>
    </xf>
    <xf numFmtId="0" fontId="36" fillId="5" borderId="3" xfId="0" applyFont="1" applyFill="1" applyBorder="1" applyAlignment="1">
      <alignment horizontal="center" wrapText="1"/>
    </xf>
    <xf numFmtId="3" fontId="36" fillId="5" borderId="3" xfId="0" applyNumberFormat="1" applyFont="1" applyFill="1" applyBorder="1"/>
    <xf numFmtId="0" fontId="36" fillId="0" borderId="2" xfId="0" applyFont="1" applyFill="1" applyBorder="1" applyAlignment="1">
      <alignment wrapText="1"/>
    </xf>
    <xf numFmtId="3" fontId="36" fillId="5" borderId="2" xfId="0" applyNumberFormat="1" applyFont="1" applyFill="1" applyBorder="1"/>
    <xf numFmtId="3" fontId="36" fillId="0" borderId="0" xfId="0" applyNumberFormat="1" applyFont="1" applyFill="1" applyBorder="1"/>
    <xf numFmtId="0" fontId="35" fillId="5" borderId="2" xfId="0" applyFont="1" applyFill="1" applyBorder="1" applyAlignment="1">
      <alignment horizontal="left" vertical="center" wrapText="1"/>
    </xf>
    <xf numFmtId="0" fontId="36" fillId="5" borderId="2" xfId="0" applyFont="1" applyFill="1" applyBorder="1" applyAlignment="1">
      <alignment horizontal="center" wrapText="1"/>
    </xf>
    <xf numFmtId="0" fontId="36" fillId="0" borderId="2" xfId="0" applyFont="1" applyFill="1" applyBorder="1" applyAlignment="1">
      <alignment vertical="top" wrapText="1"/>
    </xf>
    <xf numFmtId="0" fontId="36" fillId="5" borderId="2" xfId="0" applyFont="1" applyFill="1" applyBorder="1" applyAlignment="1">
      <alignment horizontal="center" vertical="top" wrapText="1"/>
    </xf>
    <xf numFmtId="0" fontId="35" fillId="0" borderId="2" xfId="0" applyFont="1" applyFill="1" applyBorder="1" applyAlignment="1">
      <alignment horizontal="left" vertical="center" wrapText="1"/>
    </xf>
    <xf numFmtId="0" fontId="36" fillId="5" borderId="2" xfId="0" applyFont="1" applyFill="1" applyBorder="1" applyAlignment="1">
      <alignment horizontal="center" vertical="center" wrapText="1"/>
    </xf>
    <xf numFmtId="0" fontId="35" fillId="0" borderId="10" xfId="0" applyFont="1" applyFill="1" applyBorder="1" applyAlignment="1">
      <alignment horizontal="left" vertical="center" wrapText="1"/>
    </xf>
    <xf numFmtId="0" fontId="35" fillId="0" borderId="2" xfId="0" applyFont="1" applyFill="1" applyBorder="1" applyAlignment="1">
      <alignment wrapText="1"/>
    </xf>
    <xf numFmtId="3" fontId="35" fillId="4" borderId="2" xfId="0" applyNumberFormat="1" applyFont="1" applyFill="1" applyBorder="1"/>
    <xf numFmtId="0" fontId="36" fillId="5" borderId="1" xfId="0" quotePrefix="1" applyFont="1" applyFill="1" applyBorder="1" applyAlignment="1">
      <alignment horizontal="center" vertical="center" wrapText="1"/>
    </xf>
    <xf numFmtId="3" fontId="36" fillId="5" borderId="1" xfId="0" applyNumberFormat="1" applyFont="1" applyFill="1" applyBorder="1"/>
    <xf numFmtId="3" fontId="36" fillId="5" borderId="11" xfId="0" applyNumberFormat="1" applyFont="1" applyFill="1" applyBorder="1"/>
    <xf numFmtId="3" fontId="35" fillId="4" borderId="1" xfId="0" applyNumberFormat="1" applyFont="1" applyFill="1" applyBorder="1"/>
    <xf numFmtId="3" fontId="36" fillId="0" borderId="0" xfId="0" applyNumberFormat="1" applyFont="1" applyFill="1"/>
    <xf numFmtId="0" fontId="42" fillId="9" borderId="19" xfId="0" applyFont="1" applyFill="1" applyBorder="1" applyAlignment="1">
      <alignment horizontal="center" vertical="center" wrapText="1"/>
    </xf>
    <xf numFmtId="0" fontId="42" fillId="9" borderId="22" xfId="0" applyFont="1" applyFill="1" applyBorder="1" applyAlignment="1">
      <alignment horizontal="center" vertical="center" wrapText="1"/>
    </xf>
    <xf numFmtId="0" fontId="43" fillId="0" borderId="104" xfId="0" applyFont="1" applyBorder="1" applyAlignment="1">
      <alignment vertical="center"/>
    </xf>
    <xf numFmtId="0" fontId="43" fillId="0" borderId="22" xfId="0" applyFont="1" applyBorder="1" applyAlignment="1">
      <alignment vertical="center" wrapText="1"/>
    </xf>
    <xf numFmtId="0" fontId="43" fillId="0" borderId="22" xfId="0" applyFont="1" applyBorder="1" applyAlignment="1">
      <alignment horizontal="center" vertical="center" wrapText="1"/>
    </xf>
    <xf numFmtId="0" fontId="43" fillId="0" borderId="22" xfId="0" applyFont="1" applyBorder="1" applyAlignment="1">
      <alignment horizontal="center" vertical="center"/>
    </xf>
    <xf numFmtId="0" fontId="43" fillId="0" borderId="106" xfId="0" applyFont="1" applyBorder="1" applyAlignment="1">
      <alignment vertical="center"/>
    </xf>
    <xf numFmtId="0" fontId="44" fillId="9" borderId="22" xfId="0" applyFont="1" applyFill="1" applyBorder="1" applyAlignment="1">
      <alignment vertical="center"/>
    </xf>
    <xf numFmtId="0" fontId="43" fillId="9" borderId="22" xfId="0" applyFont="1" applyFill="1" applyBorder="1" applyAlignment="1">
      <alignment horizontal="center" vertical="center"/>
    </xf>
    <xf numFmtId="3" fontId="43" fillId="9" borderId="22" xfId="0" applyNumberFormat="1" applyFont="1" applyFill="1" applyBorder="1" applyAlignment="1">
      <alignment horizontal="center" vertical="center"/>
    </xf>
    <xf numFmtId="0" fontId="42" fillId="9" borderId="22" xfId="0" applyFont="1" applyFill="1" applyBorder="1" applyAlignment="1">
      <alignment horizontal="center" vertical="center"/>
    </xf>
    <xf numFmtId="3" fontId="42" fillId="9" borderId="22" xfId="0" applyNumberFormat="1" applyFont="1" applyFill="1" applyBorder="1" applyAlignment="1">
      <alignment horizontal="center" vertical="center"/>
    </xf>
    <xf numFmtId="3" fontId="0" fillId="0" borderId="0" xfId="0" applyNumberFormat="1"/>
    <xf numFmtId="0" fontId="45" fillId="0" borderId="0" xfId="0" applyFont="1" applyAlignment="1">
      <alignment horizontal="left"/>
    </xf>
    <xf numFmtId="0" fontId="47" fillId="10" borderId="0" xfId="5" applyFont="1" applyFill="1" applyBorder="1" applyAlignment="1"/>
    <xf numFmtId="0" fontId="46" fillId="0" borderId="0" xfId="5" applyAlignment="1">
      <alignment vertical="center"/>
    </xf>
    <xf numFmtId="0" fontId="46" fillId="0" borderId="0" xfId="5"/>
    <xf numFmtId="0" fontId="48" fillId="0" borderId="0" xfId="5" applyFont="1"/>
    <xf numFmtId="0" fontId="3" fillId="0" borderId="0" xfId="2"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2" applyFont="1" applyFill="1" applyBorder="1" applyAlignment="1">
      <alignment horizontal="center" vertical="center"/>
    </xf>
    <xf numFmtId="0" fontId="10" fillId="0" borderId="7" xfId="2" applyFont="1" applyFill="1" applyBorder="1" applyAlignment="1">
      <alignment horizontal="center" vertical="center"/>
    </xf>
    <xf numFmtId="0" fontId="5" fillId="5" borderId="8" xfId="4" applyFont="1" applyFill="1" applyBorder="1" applyAlignment="1">
      <alignment vertical="center" wrapText="1"/>
    </xf>
    <xf numFmtId="0" fontId="5" fillId="5" borderId="0" xfId="4" applyFont="1" applyFill="1" applyBorder="1" applyAlignment="1">
      <alignment vertical="center" wrapText="1"/>
    </xf>
    <xf numFmtId="0" fontId="5" fillId="5" borderId="14" xfId="4" applyFont="1" applyFill="1" applyBorder="1" applyAlignment="1">
      <alignment vertical="center" wrapText="1"/>
    </xf>
    <xf numFmtId="0" fontId="5" fillId="5" borderId="10" xfId="4" applyFont="1" applyFill="1" applyBorder="1" applyAlignment="1">
      <alignment vertical="center" wrapText="1"/>
    </xf>
    <xf numFmtId="0" fontId="5" fillId="5" borderId="7" xfId="4" applyFont="1" applyFill="1" applyBorder="1" applyAlignment="1">
      <alignment vertical="center" wrapText="1"/>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2" xfId="0" applyBorder="1" applyAlignment="1">
      <alignment horizontal="left"/>
    </xf>
    <xf numFmtId="0" fontId="0" fillId="0" borderId="0" xfId="0" applyAlignment="1">
      <alignment horizontal="left" wrapText="1"/>
    </xf>
    <xf numFmtId="0" fontId="6" fillId="0" borderId="7" xfId="0" applyFont="1" applyBorder="1" applyAlignment="1">
      <alignment horizont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1" fillId="2" borderId="25" xfId="0" applyFont="1" applyFill="1" applyBorder="1" applyAlignment="1">
      <alignment vertical="center"/>
    </xf>
    <xf numFmtId="0" fontId="11" fillId="2" borderId="26" xfId="0" applyFont="1" applyFill="1" applyBorder="1" applyAlignment="1">
      <alignment vertical="center"/>
    </xf>
    <xf numFmtId="0" fontId="22" fillId="0" borderId="27" xfId="0"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11" fillId="0" borderId="16" xfId="0" applyFont="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3" xfId="0" applyFont="1" applyFill="1" applyBorder="1" applyAlignment="1">
      <alignment vertical="center"/>
    </xf>
    <xf numFmtId="0" fontId="11" fillId="2" borderId="24" xfId="0" applyFont="1" applyFill="1" applyBorder="1" applyAlignment="1">
      <alignment vertical="center"/>
    </xf>
    <xf numFmtId="0" fontId="30" fillId="7" borderId="81"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0" fillId="7" borderId="82" xfId="0" applyFont="1" applyFill="1" applyBorder="1" applyAlignment="1">
      <alignment horizontal="left" vertical="center" wrapText="1"/>
    </xf>
    <xf numFmtId="0" fontId="30" fillId="7" borderId="83" xfId="0" applyFont="1" applyFill="1" applyBorder="1" applyAlignment="1">
      <alignment horizontal="left" vertical="center" wrapText="1"/>
    </xf>
    <xf numFmtId="0" fontId="30" fillId="7" borderId="44" xfId="0" applyFont="1" applyFill="1" applyBorder="1" applyAlignment="1">
      <alignment horizontal="left" vertical="center" wrapText="1"/>
    </xf>
    <xf numFmtId="0" fontId="30" fillId="7" borderId="45" xfId="0" applyFont="1" applyFill="1" applyBorder="1" applyAlignment="1">
      <alignment horizontal="left" vertical="center" wrapText="1"/>
    </xf>
    <xf numFmtId="0" fontId="30" fillId="7" borderId="46" xfId="0" applyFont="1" applyFill="1" applyBorder="1" applyAlignment="1">
      <alignment horizontal="left" vertical="center" wrapText="1"/>
    </xf>
    <xf numFmtId="0" fontId="30" fillId="7" borderId="27"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30" fillId="7" borderId="62" xfId="0" applyFont="1" applyFill="1" applyBorder="1" applyAlignment="1">
      <alignment horizontal="left" vertical="center" wrapText="1"/>
    </xf>
    <xf numFmtId="0" fontId="30" fillId="7" borderId="70" xfId="0" applyFont="1" applyFill="1" applyBorder="1" applyAlignment="1">
      <alignment horizontal="left" vertical="center" wrapText="1"/>
    </xf>
    <xf numFmtId="0" fontId="30" fillId="7" borderId="75" xfId="0" applyFont="1" applyFill="1" applyBorder="1" applyAlignment="1">
      <alignment horizontal="left" vertical="center" wrapText="1"/>
    </xf>
    <xf numFmtId="0" fontId="30" fillId="7" borderId="76" xfId="0" applyFont="1" applyFill="1" applyBorder="1" applyAlignment="1">
      <alignment horizontal="left" vertical="center" wrapText="1"/>
    </xf>
    <xf numFmtId="0" fontId="30" fillId="7" borderId="78" xfId="0" applyFont="1" applyFill="1" applyBorder="1" applyAlignment="1">
      <alignment horizontal="left" vertical="center" wrapText="1"/>
    </xf>
    <xf numFmtId="0" fontId="30" fillId="7" borderId="51" xfId="0" applyFont="1" applyFill="1" applyBorder="1" applyAlignment="1">
      <alignment horizontal="left" vertical="center" wrapText="1"/>
    </xf>
    <xf numFmtId="0" fontId="30" fillId="7" borderId="79" xfId="0" applyFont="1" applyFill="1" applyBorder="1" applyAlignment="1">
      <alignment horizontal="left" vertical="center" wrapText="1"/>
    </xf>
    <xf numFmtId="0" fontId="30" fillId="8" borderId="51"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30" fillId="8" borderId="37" xfId="0" applyFont="1" applyFill="1" applyBorder="1" applyAlignment="1">
      <alignment horizontal="center" vertical="center" wrapText="1"/>
    </xf>
    <xf numFmtId="0" fontId="30" fillId="8" borderId="54" xfId="0" applyFont="1" applyFill="1" applyBorder="1" applyAlignment="1">
      <alignment horizontal="center" vertical="center" wrapText="1"/>
    </xf>
    <xf numFmtId="0" fontId="30" fillId="8" borderId="38" xfId="0" applyFont="1" applyFill="1" applyBorder="1" applyAlignment="1">
      <alignment horizontal="center" vertical="center" wrapText="1"/>
    </xf>
    <xf numFmtId="0" fontId="30" fillId="8" borderId="61" xfId="0" applyFont="1" applyFill="1" applyBorder="1" applyAlignment="1">
      <alignment horizontal="center" vertical="center" wrapText="1"/>
    </xf>
    <xf numFmtId="0" fontId="30" fillId="8" borderId="39" xfId="0" applyFont="1" applyFill="1" applyBorder="1" applyAlignment="1">
      <alignment horizontal="center" vertical="center" wrapText="1"/>
    </xf>
    <xf numFmtId="0" fontId="30" fillId="8" borderId="64" xfId="0" applyFont="1" applyFill="1" applyBorder="1" applyAlignment="1">
      <alignment horizontal="center" vertical="center" wrapText="1"/>
    </xf>
    <xf numFmtId="0" fontId="30" fillId="8" borderId="40" xfId="0" applyFont="1" applyFill="1" applyBorder="1" applyAlignment="1">
      <alignment horizontal="center" vertical="center" wrapText="1"/>
    </xf>
    <xf numFmtId="0" fontId="30" fillId="8" borderId="65" xfId="0" applyFont="1" applyFill="1" applyBorder="1" applyAlignment="1">
      <alignment horizontal="center" vertical="center" wrapText="1"/>
    </xf>
    <xf numFmtId="0" fontId="30" fillId="8" borderId="66" xfId="0" applyFont="1" applyFill="1" applyBorder="1" applyAlignment="1">
      <alignment horizontal="center" vertical="center" wrapText="1"/>
    </xf>
    <xf numFmtId="0" fontId="30" fillId="8" borderId="67" xfId="0" applyFont="1" applyFill="1" applyBorder="1" applyAlignment="1">
      <alignment horizontal="center" vertical="center" wrapText="1"/>
    </xf>
    <xf numFmtId="0" fontId="30" fillId="8" borderId="31"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30" fillId="8" borderId="30" xfId="0" applyFont="1" applyFill="1" applyBorder="1" applyAlignment="1">
      <alignment horizontal="center" vertical="center" wrapText="1"/>
    </xf>
    <xf numFmtId="0" fontId="30" fillId="8" borderId="32" xfId="0" applyFont="1" applyFill="1" applyBorder="1" applyAlignment="1">
      <alignment horizontal="center" vertical="center" wrapText="1"/>
    </xf>
    <xf numFmtId="0" fontId="30" fillId="8" borderId="33" xfId="0" applyFont="1" applyFill="1" applyBorder="1" applyAlignment="1">
      <alignment horizontal="center" vertical="center" wrapText="1"/>
    </xf>
    <xf numFmtId="0" fontId="30" fillId="8" borderId="34" xfId="0" applyFont="1" applyFill="1" applyBorder="1" applyAlignment="1">
      <alignment horizontal="center" vertical="center" wrapText="1"/>
    </xf>
    <xf numFmtId="0" fontId="30" fillId="8" borderId="35" xfId="0" applyFont="1" applyFill="1" applyBorder="1" applyAlignment="1">
      <alignment horizontal="center" vertical="center" wrapText="1"/>
    </xf>
    <xf numFmtId="0" fontId="30" fillId="8" borderId="36" xfId="0" applyFont="1" applyFill="1" applyBorder="1" applyAlignment="1">
      <alignment horizontal="center" vertical="center" wrapText="1"/>
    </xf>
    <xf numFmtId="0" fontId="34" fillId="7" borderId="86" xfId="0" applyFont="1" applyFill="1" applyBorder="1" applyAlignment="1">
      <alignment horizontal="center" wrapText="1"/>
    </xf>
    <xf numFmtId="0" fontId="34" fillId="7" borderId="45" xfId="0" applyFont="1" applyFill="1" applyBorder="1" applyAlignment="1">
      <alignment horizontal="center" wrapText="1"/>
    </xf>
    <xf numFmtId="0" fontId="34" fillId="7" borderId="87" xfId="0" applyFont="1" applyFill="1" applyBorder="1" applyAlignment="1">
      <alignment horizontal="center" wrapText="1"/>
    </xf>
    <xf numFmtId="0" fontId="34" fillId="7" borderId="3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47" xfId="0" applyFont="1" applyFill="1" applyBorder="1" applyAlignment="1">
      <alignment horizontal="center" vertical="center" wrapText="1"/>
    </xf>
    <xf numFmtId="0" fontId="34" fillId="7" borderId="54" xfId="0" applyFont="1" applyFill="1" applyBorder="1" applyAlignment="1">
      <alignment horizontal="center" vertical="center" wrapText="1"/>
    </xf>
    <xf numFmtId="1" fontId="34" fillId="7" borderId="7" xfId="0" applyNumberFormat="1" applyFont="1" applyFill="1" applyBorder="1" applyAlignment="1">
      <alignment horizontal="center" vertical="center" wrapText="1"/>
    </xf>
    <xf numFmtId="1" fontId="34" fillId="7" borderId="15" xfId="0" applyNumberFormat="1" applyFont="1" applyFill="1" applyBorder="1" applyAlignment="1">
      <alignment horizontal="center" vertical="center" wrapText="1"/>
    </xf>
    <xf numFmtId="0" fontId="35" fillId="4" borderId="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3" fillId="5" borderId="12" xfId="0" applyFont="1" applyFill="1" applyBorder="1" applyAlignment="1">
      <alignment horizontal="left" vertical="top" wrapText="1"/>
    </xf>
    <xf numFmtId="0" fontId="33" fillId="5"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6"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3" xfId="0" applyFont="1" applyFill="1" applyBorder="1" applyAlignment="1">
      <alignment horizontal="left" vertical="top" wrapText="1"/>
    </xf>
    <xf numFmtId="0" fontId="40" fillId="2" borderId="97" xfId="0" applyFont="1" applyFill="1" applyBorder="1" applyAlignment="1">
      <alignment horizontal="center" vertical="center" wrapText="1"/>
    </xf>
    <xf numFmtId="0" fontId="40" fillId="2" borderId="102" xfId="0" applyFont="1" applyFill="1" applyBorder="1" applyAlignment="1">
      <alignment horizontal="center" vertical="center" wrapText="1"/>
    </xf>
    <xf numFmtId="0" fontId="40" fillId="2" borderId="98" xfId="0" applyFont="1" applyFill="1" applyBorder="1" applyAlignment="1">
      <alignment horizontal="center" vertical="center" wrapText="1"/>
    </xf>
    <xf numFmtId="0" fontId="40" fillId="2" borderId="103" xfId="0" applyFont="1" applyFill="1" applyBorder="1" applyAlignment="1">
      <alignment horizontal="center" vertical="center" wrapText="1"/>
    </xf>
    <xf numFmtId="165" fontId="35" fillId="2" borderId="100" xfId="0" applyNumberFormat="1" applyFont="1" applyFill="1" applyBorder="1" applyAlignment="1">
      <alignment horizontal="center" vertical="top" wrapText="1"/>
    </xf>
    <xf numFmtId="165" fontId="35" fillId="2" borderId="101" xfId="0" applyNumberFormat="1" applyFont="1" applyFill="1" applyBorder="1" applyAlignment="1">
      <alignment horizontal="center" vertical="top" wrapText="1"/>
    </xf>
    <xf numFmtId="0" fontId="35" fillId="0" borderId="9"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42" fillId="9" borderId="25" xfId="0" applyFont="1" applyFill="1" applyBorder="1" applyAlignment="1">
      <alignment vertical="center"/>
    </xf>
    <xf numFmtId="0" fontId="42" fillId="9" borderId="19" xfId="0" applyFont="1" applyFill="1" applyBorder="1" applyAlignment="1">
      <alignment vertical="center"/>
    </xf>
    <xf numFmtId="0" fontId="41" fillId="0" borderId="0" xfId="0" applyFont="1" applyAlignment="1">
      <alignment horizontal="center" vertical="center" wrapText="1"/>
    </xf>
    <xf numFmtId="0" fontId="42" fillId="9" borderId="104" xfId="0" applyFont="1" applyFill="1" applyBorder="1" applyAlignment="1">
      <alignment horizontal="center" vertical="center" wrapText="1"/>
    </xf>
    <xf numFmtId="0" fontId="42" fillId="9" borderId="106"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42" fillId="9" borderId="105" xfId="0" applyFont="1" applyFill="1" applyBorder="1" applyAlignment="1">
      <alignment horizontal="center" vertical="center" wrapText="1"/>
    </xf>
    <xf numFmtId="0" fontId="42" fillId="9" borderId="19" xfId="0" applyFont="1" applyFill="1" applyBorder="1" applyAlignment="1">
      <alignment horizontal="center" vertical="center" wrapText="1"/>
    </xf>
  </cellXfs>
  <cellStyles count="6">
    <cellStyle name="Hipervínculo" xfId="5" builtinId="8"/>
    <cellStyle name="Normal" xfId="0" builtinId="0"/>
    <cellStyle name="Normal 14" xfId="3"/>
    <cellStyle name="Normal 33" xfId="2"/>
    <cellStyle name="Normal 6 2"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3877565</xdr:colOff>
      <xdr:row>5</xdr:row>
      <xdr:rowOff>161925</xdr:rowOff>
    </xdr:to>
    <xdr:pic>
      <xdr:nvPicPr>
        <xdr:cNvPr id="2" name="Imagen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71450" y="0"/>
          <a:ext cx="3877565" cy="1114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nhac.age\Ficheros\ING\PREVISIO\PREV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age\Ficheros\TRAB\PALMAM\BE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hac.age\Ficheros\Uei\RET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kg000182\MJESUS\GASTO\PTO99\PE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hac.age\Ficheros\kg000182\MJESUS\GASTO\PTO99\PEN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nhac.age\Ficheros\Users\alvaro.denia\AppData\Local\Microsoft\Windows\Temporary%20Internet%20Files\Content.Outlook\LR31Q7GY\CUADROS\EscenarioMacro_2013%204%2019%20v%2018%204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RAB\PALMAM\BEPE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inhac.age\Ficheros\Uei\CUADROS\cuadros%20renta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inhac.age\Ficheros\Tra_gabi\Rufino\PG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1ª (2)"/>
      <sheetName val="caratula Prev"/>
      <sheetName val="Resumen total 1º "/>
      <sheetName val="Resumen total 2º"/>
      <sheetName val="Resumen(1)"/>
      <sheetName val="Resumen(2)"/>
      <sheetName val="Esc. desac"/>
      <sheetName val="Cap- 1 "/>
      <sheetName val="R.  Trabajo"/>
      <sheetName val="K.M. 1"/>
      <sheetName val="K.M.2"/>
      <sheetName val="Cap.- 2"/>
      <sheetName val="Especiales"/>
      <sheetName val="Cap. - 3"/>
      <sheetName val="Cap.- 4"/>
      <sheetName val="Cap. del 5 al 7"/>
      <sheetName val="Tasas"/>
      <sheetName val="Ing no gest. por AEAT 1ª"/>
      <sheetName val="Ing. no gest. por AEAT 2ª"/>
      <sheetName val="Acum"/>
      <sheetName val="Potencial y OG_gobier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RETK"/>
      <sheetName val="MM12"/>
      <sheetName val="Datos"/>
      <sheetName val="#¡REF"/>
      <sheetName val="G34"/>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SION (2)"/>
      <sheetName val="PENSION"/>
      <sheetName val="RESTO PEC"/>
      <sheetName val="PE-PIB"/>
      <sheetName val="Macro3"/>
      <sheetName val="prueba"/>
    </sheetNames>
    <sheetDataSet>
      <sheetData sheetId="0" refreshError="1"/>
      <sheetData sheetId="1"/>
      <sheetData sheetId="2" refreshError="1"/>
      <sheetData sheetId="3" refreshError="1"/>
      <sheetData sheetId="4"/>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Hipótesis"/>
      <sheetName val="Resumen Trim"/>
      <sheetName val="cua0"/>
      <sheetName val="Gráfico1"/>
      <sheetName val="trim"/>
      <sheetName val="trim_sistema"/>
      <sheetName val="cua1"/>
      <sheetName val="cua2"/>
      <sheetName val="cua3"/>
      <sheetName val="cua4"/>
      <sheetName val="cua5"/>
      <sheetName val="cua6"/>
      <sheetName val="cua7"/>
      <sheetName val="cua8"/>
      <sheetName val="cua8a"/>
      <sheetName val="cua8b"/>
      <sheetName val="cua9"/>
      <sheetName val="Cua9a"/>
      <sheetName val="Cua9b"/>
      <sheetName val="cua10"/>
      <sheetName val="cua10b"/>
      <sheetName val="IGAE_anu"/>
      <sheetName val="IGAE_trim"/>
      <sheetName val="cua10a"/>
      <sheetName val="cua10c"/>
      <sheetName val="cua11"/>
      <sheetName val="cua11a"/>
      <sheetName val="HP"/>
      <sheetName val="rimp"/>
      <sheetName val="cuadros PE 2"/>
      <sheetName val="cuadros PE 3"/>
      <sheetName val="alq"/>
      <sheetName val="Hoja2"/>
      <sheetName val="PIB pot_NAWRU NUEVA"/>
      <sheetName val="PIBpot_NAWRU CE (old)"/>
      <sheetName val="Hoj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MENTO"/>
      <sheetName val="gtipos"/>
      <sheetName val="femp"/>
      <sheetName val="DEDSOC"/>
      <sheetName val="FOMENT"/>
      <sheetName val="pres"/>
      <sheetName val="C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nciones"/>
      <sheetName val="series"/>
      <sheetName val="otros indicadores"/>
      <sheetName val="cuadro 2.3"/>
      <sheetName val="series C2.8"/>
      <sheetName val="cuadro 2.8"/>
      <sheetName val="Gráfico1"/>
      <sheetName val="Gráfico2"/>
      <sheetName val="Gráfico3"/>
      <sheetName val="Gráfico4"/>
      <sheetName val="Gráfico5"/>
      <sheetName val="series C2.3"/>
      <sheetName val="series C2.4"/>
      <sheetName val="cuadro 2.4"/>
      <sheetName val="cuadro 2.5"/>
      <sheetName val="cuadro 2.5 (2)"/>
      <sheetName val="datagraf"/>
      <sheetName val="G34"/>
    </sheetNames>
    <sheetDataSet>
      <sheetData sheetId="0"/>
      <sheetData sheetId="1"/>
      <sheetData sheetId="2"/>
      <sheetData sheetId="3">
        <row r="1">
          <cell r="B1" t="str">
            <v>Cuadro 2.3</v>
          </cell>
        </row>
        <row r="2">
          <cell r="B2" t="str">
            <v>EVOLUCIÓN RECIENTE DE LAS RETRIBUCIONES Y RETENCIONES DEL TRABAJO. Territorio de Régimen Fiscal Común.</v>
          </cell>
        </row>
        <row r="3">
          <cell r="B3" t="str">
            <v>Territorio de Régimen Fiscal Común</v>
          </cell>
        </row>
        <row r="4">
          <cell r="C4">
            <v>2000</v>
          </cell>
          <cell r="E4" t="str">
            <v>tasas de variación anual (*)</v>
          </cell>
        </row>
        <row r="5">
          <cell r="C5">
            <v>1997</v>
          </cell>
          <cell r="D5">
            <v>1998</v>
          </cell>
          <cell r="E5" t="str">
            <v>I-99</v>
          </cell>
          <cell r="F5" t="str">
            <v>II-99</v>
          </cell>
          <cell r="G5" t="str">
            <v xml:space="preserve"> III-99</v>
          </cell>
          <cell r="H5" t="str">
            <v xml:space="preserve"> IV-99</v>
          </cell>
          <cell r="I5" t="str">
            <v>I-00</v>
          </cell>
          <cell r="J5" t="str">
            <v>II-00</v>
          </cell>
          <cell r="K5" t="str">
            <v xml:space="preserve"> III-00</v>
          </cell>
          <cell r="L5" t="str">
            <v xml:space="preserve"> IV-00</v>
          </cell>
          <cell r="M5" t="str">
            <v>I-01</v>
          </cell>
          <cell r="N5" t="str">
            <v>II-01</v>
          </cell>
          <cell r="O5" t="str">
            <v xml:space="preserve"> III-01</v>
          </cell>
          <cell r="Q5">
            <v>1998</v>
          </cell>
          <cell r="R5">
            <v>1999</v>
          </cell>
          <cell r="S5">
            <v>2000</v>
          </cell>
          <cell r="T5">
            <v>2000</v>
          </cell>
          <cell r="U5">
            <v>2001</v>
          </cell>
        </row>
        <row r="6">
          <cell r="H6" t="str">
            <v>I-98</v>
          </cell>
          <cell r="I6" t="str">
            <v>II-98</v>
          </cell>
          <cell r="J6" t="str">
            <v>III-98</v>
          </cell>
          <cell r="K6" t="str">
            <v>IV-98</v>
          </cell>
          <cell r="L6" t="str">
            <v>I-99</v>
          </cell>
          <cell r="M6" t="str">
            <v>II-99</v>
          </cell>
          <cell r="N6" t="str">
            <v>III-99</v>
          </cell>
          <cell r="O6" t="str">
            <v>IV-99</v>
          </cell>
          <cell r="P6" t="str">
            <v>I-00</v>
          </cell>
          <cell r="Q6" t="str">
            <v>II-00</v>
          </cell>
          <cell r="R6" t="str">
            <v>III-00</v>
          </cell>
          <cell r="S6" t="str">
            <v>IV-00</v>
          </cell>
          <cell r="U6">
            <v>1998</v>
          </cell>
          <cell r="V6">
            <v>1999</v>
          </cell>
          <cell r="W6" t="str">
            <v>Ene-jun 2000</v>
          </cell>
        </row>
        <row r="8">
          <cell r="B8" t="str">
            <v>RETRIBUCIONES (millardos de pesetas)</v>
          </cell>
        </row>
        <row r="9">
          <cell r="B9" t="str">
            <v>TOTAL</v>
          </cell>
          <cell r="C9">
            <v>50265.445431283282</v>
          </cell>
          <cell r="E9">
            <v>9.917785269291457</v>
          </cell>
          <cell r="F9">
            <v>7.0971653560034431</v>
          </cell>
          <cell r="G9">
            <v>6.825934685792423</v>
          </cell>
          <cell r="H9">
            <v>9.9924408542220853</v>
          </cell>
          <cell r="I9">
            <v>9.9670075882619447</v>
          </cell>
          <cell r="J9">
            <v>8.725488545347293</v>
          </cell>
          <cell r="K9">
            <v>8.8935839874983778</v>
          </cell>
          <cell r="L9">
            <v>6.9458455360928539</v>
          </cell>
          <cell r="M9">
            <v>9.057319607536396</v>
          </cell>
          <cell r="N9">
            <v>9.3639503122142855</v>
          </cell>
          <cell r="O9">
            <v>8.996285066785914</v>
          </cell>
          <cell r="Q9">
            <v>7.0605395489736322</v>
          </cell>
          <cell r="R9">
            <v>8.4949634060851764</v>
          </cell>
          <cell r="S9">
            <v>8.5200431090151962</v>
          </cell>
          <cell r="T9">
            <v>8.5200431090151962</v>
          </cell>
          <cell r="U9">
            <v>9.1409218383121207</v>
          </cell>
        </row>
        <row r="10">
          <cell r="B10" t="str">
            <v>. Mercantil (1)</v>
          </cell>
          <cell r="C10">
            <v>34169.559642193912</v>
          </cell>
          <cell r="D10">
            <v>10634.056219081127</v>
          </cell>
          <cell r="E10">
            <v>12.832390081838142</v>
          </cell>
          <cell r="F10">
            <v>8.3917304476760499</v>
          </cell>
          <cell r="G10">
            <v>8.4864470029622829</v>
          </cell>
          <cell r="H10">
            <v>12.096552383379322</v>
          </cell>
          <cell r="I10">
            <v>10.761438789274358</v>
          </cell>
          <cell r="J10">
            <v>10.306833677473604</v>
          </cell>
          <cell r="K10">
            <v>9.9534090661601127</v>
          </cell>
          <cell r="L10">
            <v>6.9409887466520992</v>
          </cell>
          <cell r="M10">
            <v>10.478415244904893</v>
          </cell>
          <cell r="N10">
            <v>10.028931944614428</v>
          </cell>
          <cell r="O10">
            <v>9.8189836824209351</v>
          </cell>
          <cell r="P10">
            <v>6.1594603659202329</v>
          </cell>
          <cell r="Q10">
            <v>8.3913650772386994</v>
          </cell>
          <cell r="R10">
            <v>10.49384010082326</v>
          </cell>
          <cell r="S10">
            <v>9.3194272142375532</v>
          </cell>
          <cell r="T10">
            <v>9.3194272142375532</v>
          </cell>
          <cell r="U10">
            <v>10.105639441984216</v>
          </cell>
          <cell r="V10">
            <v>5.6664176662280159</v>
          </cell>
          <cell r="W10">
            <v>5.9768672753114149</v>
          </cell>
        </row>
        <row r="11">
          <cell r="B11" t="str">
            <v>. No mercantil (2)</v>
          </cell>
          <cell r="C11">
            <v>16095.885789089371</v>
          </cell>
          <cell r="D11">
            <v>8603.5</v>
          </cell>
          <cell r="E11">
            <v>4.1214177193382273</v>
          </cell>
          <cell r="F11">
            <v>4.487907005997438</v>
          </cell>
          <cell r="G11">
            <v>3.8633751095713986</v>
          </cell>
          <cell r="H11">
            <v>5.6435319522260663</v>
          </cell>
          <cell r="I11">
            <v>8.254918945900469</v>
          </cell>
          <cell r="J11">
            <v>5.4191297819102591</v>
          </cell>
          <cell r="K11">
            <v>6.9185606211409789</v>
          </cell>
          <cell r="L11">
            <v>6.9564970214188282</v>
          </cell>
          <cell r="M11">
            <v>5.9237870652631974</v>
          </cell>
          <cell r="N11">
            <v>7.9091079072237447</v>
          </cell>
          <cell r="O11">
            <v>7.419638286855923</v>
          </cell>
          <cell r="P11">
            <v>7.1005476604860451</v>
          </cell>
          <cell r="Q11">
            <v>4.5398340355854661</v>
          </cell>
          <cell r="R11">
            <v>4.5694192008122636</v>
          </cell>
          <cell r="S11">
            <v>6.8612097981366471</v>
          </cell>
          <cell r="T11">
            <v>6.8612097981366471</v>
          </cell>
          <cell r="U11">
            <v>7.119668051880379</v>
          </cell>
          <cell r="V11">
            <v>6.5717440576509523</v>
          </cell>
          <cell r="W11">
            <v>6.8761313192263307</v>
          </cell>
        </row>
        <row r="12">
          <cell r="B12" t="str">
            <v>Salarios</v>
          </cell>
          <cell r="C12">
            <v>34586.685345399921</v>
          </cell>
          <cell r="D12">
            <v>2030.5562190811277</v>
          </cell>
          <cell r="E12">
            <v>11.824341621360368</v>
          </cell>
          <cell r="F12">
            <v>8.8191240959393902</v>
          </cell>
          <cell r="G12">
            <v>8.4173298400100016</v>
          </cell>
          <cell r="H12">
            <v>12.632701915801437</v>
          </cell>
          <cell r="I12">
            <v>10.942290189998838</v>
          </cell>
          <cell r="J12">
            <v>10.049434907330657</v>
          </cell>
          <cell r="K12">
            <v>9.8675128506953147</v>
          </cell>
          <cell r="L12">
            <v>7.2578954526056227</v>
          </cell>
          <cell r="M12">
            <v>10.92960207555651</v>
          </cell>
          <cell r="N12">
            <v>10.24001404294248</v>
          </cell>
          <cell r="O12">
            <v>9.889402484006693</v>
          </cell>
          <cell r="P12">
            <v>2.094518084960284</v>
          </cell>
          <cell r="Q12">
            <v>8.2716542852348862</v>
          </cell>
          <cell r="R12">
            <v>10.495191200018228</v>
          </cell>
          <cell r="S12">
            <v>9.3738981483407322</v>
          </cell>
          <cell r="T12">
            <v>9.3738981483407322</v>
          </cell>
          <cell r="U12">
            <v>10.342479533896398</v>
          </cell>
          <cell r="V12">
            <v>1.8305348990263419</v>
          </cell>
          <cell r="W12">
            <v>2.0360708002498562</v>
          </cell>
        </row>
        <row r="13">
          <cell r="B13" t="str">
            <v xml:space="preserve">  Sector privado (3)</v>
          </cell>
          <cell r="C13">
            <v>29548.234642193915</v>
          </cell>
          <cell r="D13">
            <v>834.52547307590692</v>
          </cell>
          <cell r="E13">
            <v>13.161217504856392</v>
          </cell>
          <cell r="F13">
            <v>9.5869816184539047</v>
          </cell>
          <cell r="G13">
            <v>9.5865954768244102</v>
          </cell>
          <cell r="H13">
            <v>13.698656566828715</v>
          </cell>
          <cell r="I13">
            <v>11.911091773531069</v>
          </cell>
          <cell r="J13">
            <v>11.426446873495099</v>
          </cell>
          <cell r="K13">
            <v>10.609930779173693</v>
          </cell>
          <cell r="L13">
            <v>7.6569165569595699</v>
          </cell>
          <cell r="M13">
            <v>11.744747919544029</v>
          </cell>
          <cell r="N13">
            <v>11.068370121718241</v>
          </cell>
          <cell r="O13">
            <v>10.762981763669966</v>
          </cell>
          <cell r="P13">
            <v>-5.8380799532326773</v>
          </cell>
          <cell r="Q13">
            <v>8.9855294903020688</v>
          </cell>
          <cell r="R13">
            <v>11.581450955819438</v>
          </cell>
          <cell r="S13">
            <v>10.211765967086572</v>
          </cell>
          <cell r="T13">
            <v>10.211765967086572</v>
          </cell>
          <cell r="U13">
            <v>11.182586365780555</v>
          </cell>
          <cell r="V13">
            <v>-1.9729106825971323</v>
          </cell>
          <cell r="W13">
            <v>-5.8441659034471076</v>
          </cell>
        </row>
        <row r="14">
          <cell r="B14" t="str">
            <v xml:space="preserve">  . Grandes Empresas</v>
          </cell>
          <cell r="C14">
            <v>15119.511</v>
          </cell>
          <cell r="D14">
            <v>1196.0307460052206</v>
          </cell>
          <cell r="E14">
            <v>11.307328590516729</v>
          </cell>
          <cell r="F14">
            <v>6.8953619230070817</v>
          </cell>
          <cell r="G14">
            <v>8.6182796035534146</v>
          </cell>
          <cell r="H14">
            <v>10.457942016114297</v>
          </cell>
          <cell r="I14">
            <v>20.012938289448702</v>
          </cell>
          <cell r="J14">
            <v>17.456658150921612</v>
          </cell>
          <cell r="K14">
            <v>15.182438694103562</v>
          </cell>
          <cell r="L14">
            <v>12.439451661107048</v>
          </cell>
          <cell r="M14">
            <v>13.180534969882901</v>
          </cell>
          <cell r="N14">
            <v>13.471436309942</v>
          </cell>
          <cell r="O14">
            <v>11.565807585219314</v>
          </cell>
          <cell r="P14">
            <v>7.5550348374147092</v>
          </cell>
          <cell r="Q14">
            <v>12.506192656566606</v>
          </cell>
          <cell r="R14">
            <v>9.3171277019116658</v>
          </cell>
          <cell r="S14">
            <v>16.050298378651217</v>
          </cell>
          <cell r="T14">
            <v>16.050298378651217</v>
          </cell>
          <cell r="U14">
            <v>12.742897481670257</v>
          </cell>
          <cell r="V14">
            <v>4.4843732170832302</v>
          </cell>
          <cell r="W14">
            <v>7.4313433628656833</v>
          </cell>
        </row>
        <row r="15">
          <cell r="B15" t="str">
            <v xml:space="preserve">  . PYMEs (3)</v>
          </cell>
          <cell r="C15">
            <v>14428.723642193914</v>
          </cell>
          <cell r="D15">
            <v>221.83849942503812</v>
          </cell>
          <cell r="E15">
            <v>15.069059380400219</v>
          </cell>
          <cell r="F15">
            <v>12.268374078929533</v>
          </cell>
          <cell r="G15">
            <v>10.568650751274799</v>
          </cell>
          <cell r="H15">
            <v>16.678472664137843</v>
          </cell>
          <cell r="I15">
            <v>3.846026667690583</v>
          </cell>
          <cell r="J15">
            <v>5.7066495005335005</v>
          </cell>
          <cell r="K15">
            <v>6.0543447018285068</v>
          </cell>
          <cell r="L15">
            <v>3.4938528084841103</v>
          </cell>
          <cell r="M15">
            <v>10.092968378749006</v>
          </cell>
          <cell r="N15">
            <v>8.5356384519446529</v>
          </cell>
          <cell r="O15">
            <v>9.894283550901477</v>
          </cell>
          <cell r="P15">
            <v>3.2415263265302086</v>
          </cell>
          <cell r="Q15">
            <v>5.729304177968908</v>
          </cell>
          <cell r="R15">
            <v>13.809934604478013</v>
          </cell>
          <cell r="S15">
            <v>4.6924817474329084</v>
          </cell>
          <cell r="T15">
            <v>4.6924817474329084</v>
          </cell>
          <cell r="U15">
            <v>9.476519288065365</v>
          </cell>
          <cell r="V15">
            <v>2.9448641174629997</v>
          </cell>
          <cell r="W15">
            <v>3.1209970060472436</v>
          </cell>
        </row>
        <row r="16">
          <cell r="B16" t="str">
            <v xml:space="preserve">  Sector público</v>
          </cell>
          <cell r="C16">
            <v>5038.4507032060046</v>
          </cell>
          <cell r="D16">
            <v>206.79830473748427</v>
          </cell>
          <cell r="E16">
            <v>4.7545010685690725</v>
          </cell>
          <cell r="F16">
            <v>5.1154562909885071</v>
          </cell>
          <cell r="G16">
            <v>2.1855324702820811</v>
          </cell>
          <cell r="H16">
            <v>6.7677985777273575</v>
          </cell>
          <cell r="I16">
            <v>5.4077915003381882</v>
          </cell>
          <cell r="J16">
            <v>3.1250455105550135</v>
          </cell>
          <cell r="K16">
            <v>5.6240870689946432</v>
          </cell>
          <cell r="L16">
            <v>4.9199571766632477</v>
          </cell>
          <cell r="M16">
            <v>5.9855938331922598</v>
          </cell>
          <cell r="N16">
            <v>5.7392633098006574</v>
          </cell>
          <cell r="O16">
            <v>4.6606072286483391</v>
          </cell>
          <cell r="P16">
            <v>3.3418365634998004</v>
          </cell>
          <cell r="Q16">
            <v>4.6831062591619288</v>
          </cell>
          <cell r="R16">
            <v>4.8102969243243532</v>
          </cell>
          <cell r="S16">
            <v>4.7056679282042158</v>
          </cell>
          <cell r="T16">
            <v>4.7056679282042158</v>
          </cell>
          <cell r="U16">
            <v>5.46520081576507</v>
          </cell>
          <cell r="V16">
            <v>2.6748191557836147</v>
          </cell>
          <cell r="W16">
            <v>3.3335698443883066</v>
          </cell>
        </row>
        <row r="17">
          <cell r="B17" t="str">
            <v xml:space="preserve">  . Administración Central</v>
          </cell>
          <cell r="C17">
            <v>1923.3749645406356</v>
          </cell>
          <cell r="D17">
            <v>285.75505002744279</v>
          </cell>
          <cell r="E17">
            <v>-0.66809401833481941</v>
          </cell>
          <cell r="F17">
            <v>-0.76083801446760191</v>
          </cell>
          <cell r="G17">
            <v>-7.4870598433972031</v>
          </cell>
          <cell r="H17">
            <v>-7.9308705251129989</v>
          </cell>
          <cell r="I17">
            <v>-11.049042798403686</v>
          </cell>
          <cell r="J17">
            <v>-18.973663094041836</v>
          </cell>
          <cell r="K17">
            <v>-11.925357928350454</v>
          </cell>
          <cell r="L17">
            <v>-12.31167837479169</v>
          </cell>
          <cell r="M17">
            <v>-0.60018340257526059</v>
          </cell>
          <cell r="N17">
            <v>2.310183176960523</v>
          </cell>
          <cell r="O17">
            <v>3.4521266953660756</v>
          </cell>
          <cell r="P17">
            <v>3.8226041354034734</v>
          </cell>
          <cell r="Q17">
            <v>2.4645187943005409</v>
          </cell>
          <cell r="R17">
            <v>-4.3178038737946789</v>
          </cell>
          <cell r="S17">
            <v>-13.860504733860136</v>
          </cell>
          <cell r="T17">
            <v>-13.860504733860136</v>
          </cell>
          <cell r="U17">
            <v>1.7665133815580658</v>
          </cell>
          <cell r="V17">
            <v>4.8645567528826543</v>
          </cell>
          <cell r="W17">
            <v>3.7223139650900849</v>
          </cell>
        </row>
        <row r="18">
          <cell r="B18" t="str">
            <v xml:space="preserve">  . Comunidades Autónomas</v>
          </cell>
          <cell r="C18">
            <v>3115.0757386653686</v>
          </cell>
          <cell r="D18">
            <v>28340.002710177512</v>
          </cell>
          <cell r="E18">
            <v>10.006098647668193</v>
          </cell>
          <cell r="F18">
            <v>11.61984262485749</v>
          </cell>
          <cell r="G18">
            <v>11.911813956006556</v>
          </cell>
          <cell r="H18">
            <v>22.091054122438969</v>
          </cell>
          <cell r="I18">
            <v>19.799175636619704</v>
          </cell>
          <cell r="J18">
            <v>24.872647073609897</v>
          </cell>
          <cell r="K18">
            <v>20.212024291097098</v>
          </cell>
          <cell r="L18">
            <v>18.466539025966199</v>
          </cell>
          <cell r="M18">
            <v>10.261814441219679</v>
          </cell>
          <cell r="N18">
            <v>7.9289450354077555</v>
          </cell>
          <cell r="O18">
            <v>5.3965992981823963</v>
          </cell>
          <cell r="P18">
            <v>9.6141931656711819</v>
          </cell>
          <cell r="Q18">
            <v>7.0797581243734253</v>
          </cell>
          <cell r="R18">
            <v>14.246014842450716</v>
          </cell>
          <cell r="S18">
            <v>20.779039403949895</v>
          </cell>
          <cell r="T18">
            <v>20.779039403949895</v>
          </cell>
          <cell r="U18">
            <v>7.8031792265881306</v>
          </cell>
          <cell r="V18">
            <v>8.7920960772861765</v>
          </cell>
          <cell r="W18">
            <v>9.2745594736380887</v>
          </cell>
        </row>
        <row r="19">
          <cell r="B19" t="str">
            <v>Pensiones</v>
          </cell>
          <cell r="C19">
            <v>9978.8140858833649</v>
          </cell>
          <cell r="D19">
            <v>21374.893849036467</v>
          </cell>
          <cell r="E19">
            <v>5.8441416975641536</v>
          </cell>
          <cell r="F19">
            <v>5.378178101740394</v>
          </cell>
          <cell r="G19">
            <v>5.6595411563550302</v>
          </cell>
          <cell r="H19">
            <v>5.6588070209280472</v>
          </cell>
          <cell r="I19">
            <v>10.902537701487457</v>
          </cell>
          <cell r="J19">
            <v>7.4081023881237051</v>
          </cell>
          <cell r="K19">
            <v>7.7235336824266643</v>
          </cell>
          <cell r="L19">
            <v>8.1182186368256914</v>
          </cell>
          <cell r="M19">
            <v>5.8249800688612519</v>
          </cell>
          <cell r="N19">
            <v>9.0217888742611265</v>
          </cell>
          <cell r="O19">
            <v>8.3255386835593637</v>
          </cell>
          <cell r="P19">
            <v>10.687643641482003</v>
          </cell>
          <cell r="Q19">
            <v>5.8766553458343029</v>
          </cell>
          <cell r="R19">
            <v>5.6355105198377498</v>
          </cell>
          <cell r="S19">
            <v>8.4451181660397445</v>
          </cell>
          <cell r="T19">
            <v>8.4451181660397445</v>
          </cell>
          <cell r="U19">
            <v>7.7769655332085019</v>
          </cell>
          <cell r="V19">
            <v>9.4383762221478325</v>
          </cell>
          <cell r="W19">
            <v>10.432944497028007</v>
          </cell>
        </row>
        <row r="20">
          <cell r="B20" t="str">
            <v>Prestaciones de desempleo</v>
          </cell>
          <cell r="C20">
            <v>1078.6210000000001</v>
          </cell>
          <cell r="D20">
            <v>11680.398999999999</v>
          </cell>
          <cell r="E20">
            <v>-8.5389255650374594</v>
          </cell>
          <cell r="F20">
            <v>-4.6793945377642139</v>
          </cell>
          <cell r="G20">
            <v>-5.5841697974049698</v>
          </cell>
          <cell r="H20">
            <v>-4.2461235458268742E-2</v>
          </cell>
          <cell r="I20">
            <v>0.19586051293827289</v>
          </cell>
          <cell r="J20">
            <v>1.06662567840623</v>
          </cell>
          <cell r="K20">
            <v>4.4627095760544133</v>
          </cell>
          <cell r="L20">
            <v>5.9243744667187626</v>
          </cell>
          <cell r="M20">
            <v>6.4551776433420027</v>
          </cell>
          <cell r="N20">
            <v>9.5241926956898038</v>
          </cell>
          <cell r="O20">
            <v>10.253718969620195</v>
          </cell>
          <cell r="P20">
            <v>14.772817553844986</v>
          </cell>
          <cell r="Q20">
            <v>-5.4351368970013141</v>
          </cell>
          <cell r="R20">
            <v>-4.8589829307593035</v>
          </cell>
          <cell r="S20">
            <v>2.854132298391332</v>
          </cell>
          <cell r="T20">
            <v>2.854132298391332</v>
          </cell>
          <cell r="U20">
            <v>8.701124416623319</v>
          </cell>
          <cell r="V20">
            <v>12.597950397068722</v>
          </cell>
          <cell r="W20">
            <v>13.245685806228025</v>
          </cell>
        </row>
        <row r="21">
          <cell r="B21" t="str">
            <v>Actividades económicas</v>
          </cell>
          <cell r="C21">
            <v>4605.4319999999998</v>
          </cell>
          <cell r="D21">
            <v>9694.4948490364659</v>
          </cell>
          <cell r="E21">
            <v>10.762250296673459</v>
          </cell>
          <cell r="F21">
            <v>1.1054358885020044</v>
          </cell>
          <cell r="G21">
            <v>1.5990514321793103</v>
          </cell>
          <cell r="H21">
            <v>2.3195184104973343</v>
          </cell>
          <cell r="I21">
            <v>4.8155660150501101</v>
          </cell>
          <cell r="J21">
            <v>3.8376467911430234</v>
          </cell>
          <cell r="K21">
            <v>5.7841352891222275</v>
          </cell>
          <cell r="L21">
            <v>3.3836019753310076</v>
          </cell>
          <cell r="M21">
            <v>3.2000000000000028</v>
          </cell>
          <cell r="N21">
            <v>3.2000000000000028</v>
          </cell>
          <cell r="O21">
            <v>3.2000000000000028</v>
          </cell>
          <cell r="P21">
            <v>5.3568994410738036</v>
          </cell>
          <cell r="Q21">
            <v>5.1516775879281607</v>
          </cell>
          <cell r="R21">
            <v>3.8589915338246739</v>
          </cell>
          <cell r="S21">
            <v>4.3635744785766706</v>
          </cell>
          <cell r="T21">
            <v>4.3635744785766706</v>
          </cell>
          <cell r="U21">
            <v>3.2000000000000028</v>
          </cell>
          <cell r="V21">
            <v>5.6315675531185674</v>
          </cell>
          <cell r="W21">
            <v>6.7219624648028553</v>
          </cell>
        </row>
        <row r="22">
          <cell r="B22" t="str">
            <v>Premios</v>
          </cell>
          <cell r="C22">
            <v>15.893000000000001</v>
          </cell>
          <cell r="D22">
            <v>6965.108861141046</v>
          </cell>
          <cell r="E22">
            <v>327.12768976577837</v>
          </cell>
          <cell r="F22">
            <v>350.29761583119267</v>
          </cell>
          <cell r="G22">
            <v>16.717002971170537</v>
          </cell>
          <cell r="H22">
            <v>234.93643502851765</v>
          </cell>
          <cell r="I22">
            <v>-42.96364670106373</v>
          </cell>
          <cell r="J22">
            <v>-54.504505362471804</v>
          </cell>
          <cell r="K22">
            <v>-42.747191751429661</v>
          </cell>
          <cell r="L22">
            <v>-56.326400505441974</v>
          </cell>
          <cell r="M22">
            <v>19.369721391002169</v>
          </cell>
          <cell r="N22">
            <v>-2.5764865742197163</v>
          </cell>
          <cell r="O22">
            <v>4.0702301279625708</v>
          </cell>
          <cell r="P22">
            <v>5.9994196688768708</v>
          </cell>
          <cell r="Q22">
            <v>7.5897435897435805</v>
          </cell>
          <cell r="R22">
            <v>188.85518675795132</v>
          </cell>
          <cell r="S22">
            <v>-52.31766223635654</v>
          </cell>
          <cell r="T22">
            <v>-52.31766223635654</v>
          </cell>
          <cell r="U22">
            <v>6.4905526980887807</v>
          </cell>
          <cell r="V22">
            <v>6.8087574434526292</v>
          </cell>
          <cell r="W22">
            <v>5.8256363009133727</v>
          </cell>
        </row>
        <row r="23">
          <cell r="B23" t="str">
            <v xml:space="preserve">  . Central (Estado y Seguridad Social)</v>
          </cell>
          <cell r="C23">
            <v>3058.5127149999998</v>
          </cell>
          <cell r="D23">
            <v>3150.6419510000001</v>
          </cell>
          <cell r="E23">
            <v>3085.7454208860722</v>
          </cell>
          <cell r="F23">
            <v>2972.0387190871766</v>
          </cell>
          <cell r="H23">
            <v>3.4234655859948893</v>
          </cell>
          <cell r="I23">
            <v>1.7511381749215182</v>
          </cell>
          <cell r="J23">
            <v>5.2651073735682674</v>
          </cell>
          <cell r="K23">
            <v>2.149239278356796</v>
          </cell>
          <cell r="L23">
            <v>1.6631705909953443</v>
          </cell>
          <cell r="M23">
            <v>1.5668794269034114</v>
          </cell>
          <cell r="N23">
            <v>-5.3188529517815386</v>
          </cell>
          <cell r="O23">
            <v>-5.7220752232471916</v>
          </cell>
          <cell r="P23">
            <v>-5.2064890752693493</v>
          </cell>
          <cell r="Q23">
            <v>-5.4345980930742943</v>
          </cell>
          <cell r="R23">
            <v>-1.9999999999999907</v>
          </cell>
          <cell r="S23">
            <v>-2.0000000000000018</v>
          </cell>
          <cell r="U23">
            <v>3.0122234100308529</v>
          </cell>
          <cell r="V23">
            <v>-2.0597875329289623</v>
          </cell>
          <cell r="W23">
            <v>-5.3360327968729475</v>
          </cell>
        </row>
        <row r="24">
          <cell r="B24" t="str">
            <v xml:space="preserve">  . Territorial</v>
          </cell>
          <cell r="C24">
            <v>3562.1287611123175</v>
          </cell>
          <cell r="D24">
            <v>3814.466910141045</v>
          </cell>
          <cell r="E24">
            <v>4353.6008082824928</v>
          </cell>
          <cell r="F24">
            <v>4883.9108989148308</v>
          </cell>
          <cell r="H24">
            <v>9.785812976531826</v>
          </cell>
          <cell r="I24">
            <v>6.3550613037411496</v>
          </cell>
          <cell r="J24">
            <v>8.7115822369036913</v>
          </cell>
          <cell r="K24">
            <v>4.5857593345210113</v>
          </cell>
          <cell r="L24">
            <v>13.20049533091716</v>
          </cell>
          <cell r="M24">
            <v>13.900778572912653</v>
          </cell>
          <cell r="N24">
            <v>11.01697806116837</v>
          </cell>
          <cell r="O24">
            <v>17.620618015048105</v>
          </cell>
          <cell r="P24">
            <v>14.343379472418526</v>
          </cell>
          <cell r="Q24">
            <v>13.904368285989598</v>
          </cell>
          <cell r="R24">
            <v>13.768294955053339</v>
          </cell>
          <cell r="S24">
            <v>7.7697069704838695</v>
          </cell>
          <cell r="U24">
            <v>7.0839143094291694</v>
          </cell>
          <cell r="V24">
            <v>14.133925154996628</v>
          </cell>
          <cell r="W24">
            <v>14.09306901035694</v>
          </cell>
        </row>
        <row r="25">
          <cell r="B25" t="str">
            <v>RETENCIONES (millardos de pesetas) (4)</v>
          </cell>
        </row>
        <row r="26">
          <cell r="B26" t="str">
            <v>TOTAL</v>
          </cell>
          <cell r="C26">
            <v>5504.9470000000001</v>
          </cell>
          <cell r="E26">
            <v>-2.8453244501043806</v>
          </cell>
          <cell r="F26">
            <v>-4.1552990793069728</v>
          </cell>
          <cell r="G26">
            <v>-5.9947015106429298</v>
          </cell>
          <cell r="H26">
            <v>-0.65701565101382586</v>
          </cell>
          <cell r="I26">
            <v>11.244001123211621</v>
          </cell>
          <cell r="J26">
            <v>11.797129328605438</v>
          </cell>
          <cell r="K26">
            <v>11.573227890549752</v>
          </cell>
          <cell r="L26">
            <v>10.84564637742047</v>
          </cell>
          <cell r="M26">
            <v>15.50674298685626</v>
          </cell>
          <cell r="N26">
            <v>13.670270630487735</v>
          </cell>
          <cell r="O26">
            <v>13.360422855999833</v>
          </cell>
          <cell r="Q26">
            <v>10.517508430753697</v>
          </cell>
          <cell r="R26">
            <v>-3.3018273817020827</v>
          </cell>
          <cell r="S26">
            <v>11.339664687410632</v>
          </cell>
          <cell r="T26">
            <v>11.339664687410632</v>
          </cell>
          <cell r="U26">
            <v>14.160770856399218</v>
          </cell>
        </row>
        <row r="27">
          <cell r="B27" t="str">
            <v>Sector privado (3)</v>
          </cell>
          <cell r="C27">
            <v>4331.5709975052978</v>
          </cell>
          <cell r="E27">
            <v>-0.68140091419679472</v>
          </cell>
          <cell r="F27">
            <v>-1.826022305061259</v>
          </cell>
          <cell r="G27">
            <v>-3.793487859418132</v>
          </cell>
          <cell r="H27">
            <v>2.4546157975630312</v>
          </cell>
          <cell r="I27">
            <v>12.207252900577092</v>
          </cell>
          <cell r="J27">
            <v>11.517245462914127</v>
          </cell>
          <cell r="K27">
            <v>11.212893447105788</v>
          </cell>
          <cell r="L27">
            <v>10.184464838371742</v>
          </cell>
          <cell r="M27">
            <v>15.856860996029031</v>
          </cell>
          <cell r="N27">
            <v>14.589554653090131</v>
          </cell>
          <cell r="O27">
            <v>14.596886344548432</v>
          </cell>
          <cell r="Q27">
            <v>12.083262244707615</v>
          </cell>
          <cell r="R27">
            <v>-0.80946449653782615</v>
          </cell>
          <cell r="S27">
            <v>11.211321763437155</v>
          </cell>
          <cell r="T27">
            <v>11.211321763437155</v>
          </cell>
          <cell r="U27">
            <v>15.007700822200887</v>
          </cell>
        </row>
        <row r="28">
          <cell r="B28" t="str">
            <v>. Grandes Empresas</v>
          </cell>
          <cell r="C28">
            <v>2598.0528927251062</v>
          </cell>
          <cell r="D28">
            <v>7581.8633928571408</v>
          </cell>
          <cell r="E28">
            <v>0.14279690597267525</v>
          </cell>
          <cell r="F28">
            <v>-4.9035316420642516E-2</v>
          </cell>
          <cell r="G28">
            <v>-2.4117193657078539</v>
          </cell>
          <cell r="H28">
            <v>4.8260354375490033</v>
          </cell>
          <cell r="I28">
            <v>12.925645002169839</v>
          </cell>
          <cell r="J28">
            <v>10.540993228592011</v>
          </cell>
          <cell r="K28">
            <v>9.8169275387806962</v>
          </cell>
          <cell r="L28">
            <v>9.8586016887654004</v>
          </cell>
          <cell r="M28">
            <v>16.7805349698829</v>
          </cell>
          <cell r="N28">
            <v>15.971436309942021</v>
          </cell>
          <cell r="O28">
            <v>15.065807585219314</v>
          </cell>
          <cell r="P28">
            <v>1.1332395014556296</v>
          </cell>
          <cell r="Q28">
            <v>10.894289501081378</v>
          </cell>
          <cell r="R28">
            <v>0.76005507194807365</v>
          </cell>
          <cell r="S28">
            <v>10.745784086003173</v>
          </cell>
          <cell r="T28">
            <v>10.745784086003173</v>
          </cell>
          <cell r="U28">
            <v>15.952535414188462</v>
          </cell>
          <cell r="V28">
            <v>1.2890577573101836</v>
          </cell>
          <cell r="W28">
            <v>1.1418928688847307</v>
          </cell>
        </row>
        <row r="29">
          <cell r="B29" t="str">
            <v>. PYMEs (3)</v>
          </cell>
          <cell r="C29">
            <v>1733.5181047801921</v>
          </cell>
          <cell r="D29">
            <v>97.190532985768371</v>
          </cell>
          <cell r="E29">
            <v>-2.0235392436704025</v>
          </cell>
          <cell r="F29">
            <v>-4.4082048958267066</v>
          </cell>
          <cell r="G29">
            <v>-5.8554477672405518</v>
          </cell>
          <cell r="H29">
            <v>-0.65319157346345191</v>
          </cell>
          <cell r="I29">
            <v>11.011544346771206</v>
          </cell>
          <cell r="J29">
            <v>13.000552696428391</v>
          </cell>
          <cell r="K29">
            <v>13.372239341515279</v>
          </cell>
          <cell r="L29">
            <v>10.635070010259673</v>
          </cell>
          <cell r="M29">
            <v>14.292968378749006</v>
          </cell>
          <cell r="N29">
            <v>12.535638451944653</v>
          </cell>
          <cell r="O29">
            <v>13.894283550901477</v>
          </cell>
          <cell r="P29">
            <v>12.289056264030119</v>
          </cell>
          <cell r="Q29">
            <v>13.861462195780705</v>
          </cell>
          <cell r="R29">
            <v>-3.0956309932660964</v>
          </cell>
          <cell r="S29">
            <v>11.916405983153865</v>
          </cell>
          <cell r="T29">
            <v>11.916405983153865</v>
          </cell>
          <cell r="U29">
            <v>13.538757069803431</v>
          </cell>
          <cell r="V29">
            <v>8.1513375226250275</v>
          </cell>
          <cell r="W29">
            <v>10.555395023732238</v>
          </cell>
        </row>
        <row r="30">
          <cell r="B30" t="str">
            <v>Sector público</v>
          </cell>
          <cell r="C30">
            <v>1173.3760024947017</v>
          </cell>
          <cell r="D30">
            <v>8847.655245493941</v>
          </cell>
          <cell r="E30">
            <v>-10.255543943573887</v>
          </cell>
          <cell r="F30">
            <v>-11.580568231092602</v>
          </cell>
          <cell r="G30">
            <v>-13.178847078848932</v>
          </cell>
          <cell r="H30">
            <v>-11.140106666815019</v>
          </cell>
          <cell r="I30">
            <v>7.5935046257355365</v>
          </cell>
          <cell r="J30">
            <v>12.787773379968126</v>
          </cell>
          <cell r="K30">
            <v>12.876387541648171</v>
          </cell>
          <cell r="L30">
            <v>13.413957690676458</v>
          </cell>
          <cell r="M30">
            <v>14.122980848988664</v>
          </cell>
          <cell r="N30">
            <v>10.453134079068604</v>
          </cell>
          <cell r="O30">
            <v>8.9546187612613348</v>
          </cell>
          <cell r="P30">
            <v>13.560508967887097</v>
          </cell>
          <cell r="Q30">
            <v>5.6335529466729595</v>
          </cell>
          <cell r="R30">
            <v>-11.550771649432058</v>
          </cell>
          <cell r="S30">
            <v>11.816024603331554</v>
          </cell>
          <cell r="T30">
            <v>11.816024603331554</v>
          </cell>
          <cell r="U30">
            <v>11.062259510321958</v>
          </cell>
          <cell r="V30">
            <v>9.5324213516769714</v>
          </cell>
          <cell r="W30">
            <v>11.81509199287698</v>
          </cell>
        </row>
        <row r="31">
          <cell r="B31" t="str">
            <v>. Administración Central</v>
          </cell>
          <cell r="C31">
            <v>649.28974907523468</v>
          </cell>
          <cell r="E31">
            <v>-13.846332482462353</v>
          </cell>
          <cell r="F31">
            <v>-16.726147503198575</v>
          </cell>
          <cell r="G31">
            <v>-19.043590780768593</v>
          </cell>
          <cell r="H31">
            <v>-20.77394538552808</v>
          </cell>
          <cell r="I31">
            <v>-2.8282646899363106</v>
          </cell>
          <cell r="J31">
            <v>1.7095751383026547</v>
          </cell>
          <cell r="K31">
            <v>5.188185316730376</v>
          </cell>
          <cell r="L31">
            <v>6.4223491586272052</v>
          </cell>
          <cell r="M31">
            <v>14.329668760708181</v>
          </cell>
          <cell r="N31">
            <v>9.555942802763461</v>
          </cell>
          <cell r="O31">
            <v>8.9227193492156012</v>
          </cell>
          <cell r="Q31">
            <v>4.962463635870451</v>
          </cell>
          <cell r="R31">
            <v>-17.801924735797481</v>
          </cell>
          <cell r="S31">
            <v>2.7828286688620363</v>
          </cell>
          <cell r="T31">
            <v>2.7828286688620363</v>
          </cell>
          <cell r="U31">
            <v>10.791051586353163</v>
          </cell>
        </row>
        <row r="32">
          <cell r="B32" t="str">
            <v xml:space="preserve">  . Estado (Tesoro)</v>
          </cell>
          <cell r="C32">
            <v>293.66742812362833</v>
          </cell>
          <cell r="E32">
            <v>-18.471111092952263</v>
          </cell>
          <cell r="F32">
            <v>-17.021462946909271</v>
          </cell>
          <cell r="G32">
            <v>-19.402884871882808</v>
          </cell>
          <cell r="H32">
            <v>-22.420966980745959</v>
          </cell>
          <cell r="I32">
            <v>-9.7947447470659874</v>
          </cell>
          <cell r="J32">
            <v>-10.645491272099072</v>
          </cell>
          <cell r="K32">
            <v>-7.8682673032601453</v>
          </cell>
          <cell r="L32">
            <v>-5.5163290016411626</v>
          </cell>
          <cell r="M32">
            <v>8.1520322585590943</v>
          </cell>
          <cell r="N32">
            <v>2.6848263761786395</v>
          </cell>
          <cell r="O32">
            <v>5.9477726574500789</v>
          </cell>
          <cell r="Q32">
            <v>2.0562837372605669</v>
          </cell>
          <cell r="R32">
            <v>-19.386365394692685</v>
          </cell>
          <cell r="S32">
            <v>-8.4546733613271137</v>
          </cell>
          <cell r="T32">
            <v>-8.4546733613271137</v>
          </cell>
          <cell r="U32">
            <v>5.4002462466475221</v>
          </cell>
        </row>
        <row r="33">
          <cell r="B33" t="str">
            <v xml:space="preserve">  . Seguridad Social</v>
          </cell>
          <cell r="C33">
            <v>355.62232095160635</v>
          </cell>
          <cell r="D33">
            <v>928.45649999999978</v>
          </cell>
          <cell r="E33">
            <v>-8.6306677243914827</v>
          </cell>
          <cell r="F33">
            <v>-16.35146246426854</v>
          </cell>
          <cell r="G33">
            <v>-18.723019410736686</v>
          </cell>
          <cell r="H33">
            <v>-19.049826552318251</v>
          </cell>
          <cell r="I33">
            <v>4.1821416580955395</v>
          </cell>
          <cell r="J33">
            <v>17.259657671536075</v>
          </cell>
          <cell r="K33">
            <v>16.740041970427157</v>
          </cell>
          <cell r="L33">
            <v>18.399422955901755</v>
          </cell>
          <cell r="M33">
            <v>19.712251359258314</v>
          </cell>
          <cell r="N33">
            <v>16.145902691185544</v>
          </cell>
          <cell r="O33">
            <v>11.000000000000011</v>
          </cell>
          <cell r="P33">
            <v>-4.4679352690033758</v>
          </cell>
          <cell r="Q33">
            <v>8.2731910448165422</v>
          </cell>
          <cell r="R33">
            <v>-16.100566680712959</v>
          </cell>
          <cell r="S33">
            <v>14.376980980278464</v>
          </cell>
          <cell r="T33">
            <v>14.376980980278464</v>
          </cell>
          <cell r="U33">
            <v>15.297065722081292</v>
          </cell>
          <cell r="V33">
            <v>-9.4086798896878641</v>
          </cell>
          <cell r="W33">
            <v>-4.1729581837790519</v>
          </cell>
        </row>
        <row r="34">
          <cell r="B34" t="str">
            <v>. Comunidades Autónomas</v>
          </cell>
          <cell r="C34">
            <v>524.08625341946697</v>
          </cell>
          <cell r="D34">
            <v>99.034990368124781</v>
          </cell>
          <cell r="E34">
            <v>-3.7640150707965003</v>
          </cell>
          <cell r="F34">
            <v>-2.3522729676083487</v>
          </cell>
          <cell r="G34">
            <v>-2.0968494140995997</v>
          </cell>
          <cell r="H34">
            <v>6.8081950815248149</v>
          </cell>
          <cell r="I34">
            <v>24.460389981553487</v>
          </cell>
          <cell r="J34">
            <v>29.731262925816516</v>
          </cell>
          <cell r="K34">
            <v>24.889301985885414</v>
          </cell>
          <cell r="L34">
            <v>23.075902389011738</v>
          </cell>
          <cell r="M34">
            <v>13.861814441219678</v>
          </cell>
          <cell r="N34">
            <v>11.528945035407778</v>
          </cell>
          <cell r="O34">
            <v>8.9965992981823959</v>
          </cell>
          <cell r="P34">
            <v>4.8501914601964291</v>
          </cell>
          <cell r="Q34">
            <v>6.8903614394587809</v>
          </cell>
          <cell r="R34">
            <v>-5.4834252294433394E-2</v>
          </cell>
          <cell r="S34">
            <v>25.478378844687466</v>
          </cell>
          <cell r="T34">
            <v>25.478378844687466</v>
          </cell>
          <cell r="U34">
            <v>11.403179226588156</v>
          </cell>
          <cell r="V34">
            <v>5.1236423438693066</v>
          </cell>
          <cell r="W34">
            <v>4.9749677978528473</v>
          </cell>
        </row>
        <row r="35">
          <cell r="B35" t="str">
            <v>Pagos por desempleo (millardos)</v>
          </cell>
          <cell r="C35">
            <v>1165.5999999999997</v>
          </cell>
          <cell r="D35">
            <v>1102.2480443285524</v>
          </cell>
          <cell r="E35">
            <v>1048.972</v>
          </cell>
          <cell r="F35">
            <v>1056.8056019982248</v>
          </cell>
          <cell r="H35">
            <v>-3.6282623690709892</v>
          </cell>
          <cell r="I35">
            <v>-6.4931018346579989</v>
          </cell>
          <cell r="J35">
            <v>-4.8965684503842315</v>
          </cell>
          <cell r="K35">
            <v>-6.8887259325876578</v>
          </cell>
          <cell r="L35">
            <v>-8.5143310490311102</v>
          </cell>
          <cell r="M35">
            <v>-4.6537621671491003</v>
          </cell>
          <cell r="N35">
            <v>-5.558780727119994</v>
          </cell>
          <cell r="O35">
            <v>-1.5581961381427867E-2</v>
          </cell>
          <cell r="P35">
            <v>0.1844337882700442</v>
          </cell>
          <cell r="Q35">
            <v>1.0550996483001507</v>
          </cell>
          <cell r="R35">
            <v>1.9023879134340671</v>
          </cell>
          <cell r="S35">
            <v>-7.3292873923247459E-2</v>
          </cell>
          <cell r="U35">
            <v>-5.4351368970013132</v>
          </cell>
          <cell r="V35">
            <v>-4.8333988527061678</v>
          </cell>
          <cell r="W35">
            <v>0.60721062618598332</v>
          </cell>
        </row>
        <row r="37">
          <cell r="B37" t="str">
            <v>PERSONAS SUJETAS (miles)</v>
          </cell>
        </row>
        <row r="38">
          <cell r="B38" t="str">
            <v>Asalariados</v>
          </cell>
          <cell r="C38">
            <v>11798.385930677479</v>
          </cell>
          <cell r="E38">
            <v>5.81900031338487</v>
          </cell>
          <cell r="F38">
            <v>5.685667964597374</v>
          </cell>
          <cell r="G38">
            <v>5.8791269024849546</v>
          </cell>
          <cell r="H38">
            <v>5.4550191257251912</v>
          </cell>
          <cell r="I38">
            <v>5.2463794452212387</v>
          </cell>
          <cell r="J38">
            <v>5.0250636866853826</v>
          </cell>
          <cell r="K38">
            <v>4.9532018626326613</v>
          </cell>
          <cell r="L38">
            <v>5.0905050399488339</v>
          </cell>
          <cell r="M38">
            <v>5.6366782729055043</v>
          </cell>
          <cell r="N38">
            <v>5.2678374801996553</v>
          </cell>
          <cell r="O38">
            <v>4.469400155239156</v>
          </cell>
          <cell r="Q38">
            <v>5.449299128544947</v>
          </cell>
          <cell r="R38">
            <v>5.7080915468254769</v>
          </cell>
          <cell r="S38">
            <v>5.077354911314881</v>
          </cell>
          <cell r="T38">
            <v>5.077354911314881</v>
          </cell>
          <cell r="U38">
            <v>5.1179195695311597</v>
          </cell>
        </row>
        <row r="39">
          <cell r="B39" t="str">
            <v>. Sector privado</v>
          </cell>
          <cell r="C39">
            <v>9736.4199306774808</v>
          </cell>
          <cell r="D39">
            <v>1821.8510000000003</v>
          </cell>
          <cell r="E39">
            <v>6.4211041120469048</v>
          </cell>
          <cell r="F39">
            <v>6.4619663281690887</v>
          </cell>
          <cell r="G39">
            <v>6.7026244509233113</v>
          </cell>
          <cell r="H39">
            <v>6.6919575167995182</v>
          </cell>
          <cell r="I39">
            <v>6.7980736380308215</v>
          </cell>
          <cell r="J39">
            <v>6.3580141465070295</v>
          </cell>
          <cell r="K39">
            <v>6.0719310402678861</v>
          </cell>
          <cell r="L39">
            <v>5.5682905521215575</v>
          </cell>
          <cell r="M39">
            <v>6.2548777687646551</v>
          </cell>
          <cell r="N39">
            <v>5.9083597206635252</v>
          </cell>
          <cell r="O39">
            <v>4.943241399734366</v>
          </cell>
          <cell r="P39">
            <v>13.635682366982138</v>
          </cell>
          <cell r="Q39">
            <v>6.4288323765059232</v>
          </cell>
          <cell r="R39">
            <v>6.5717440576509523</v>
          </cell>
          <cell r="S39">
            <v>6.1896185003378941</v>
          </cell>
          <cell r="T39">
            <v>6.1896185003378941</v>
          </cell>
          <cell r="U39">
            <v>5.693798585522436</v>
          </cell>
          <cell r="V39">
            <v>11.101182259141916</v>
          </cell>
          <cell r="W39">
            <v>10.278417031829568</v>
          </cell>
        </row>
        <row r="40">
          <cell r="B40" t="str">
            <v>. Administraciones públicas</v>
          </cell>
          <cell r="C40">
            <v>2061.965999999999</v>
          </cell>
          <cell r="E40">
            <v>3.3240394314581589</v>
          </cell>
          <cell r="F40">
            <v>2.3675348104507998</v>
          </cell>
          <cell r="G40">
            <v>2.338195310262714</v>
          </cell>
          <cell r="H40">
            <v>9.8590170578893854E-2</v>
          </cell>
          <cell r="I40">
            <v>-1.3761651630773475</v>
          </cell>
          <cell r="J40">
            <v>-0.90025054005281602</v>
          </cell>
          <cell r="K40">
            <v>-6.2336290642295289E-2</v>
          </cell>
          <cell r="L40">
            <v>2.885223819227134</v>
          </cell>
          <cell r="M40">
            <v>2.7795552689961367</v>
          </cell>
          <cell r="N40">
            <v>2.2120070236204992</v>
          </cell>
          <cell r="O40">
            <v>2.21465887338268</v>
          </cell>
          <cell r="Q40">
            <v>1.4687393333289707</v>
          </cell>
          <cell r="R40">
            <v>2.0268777304042587</v>
          </cell>
          <cell r="S40">
            <v>0.12528005920210822</v>
          </cell>
          <cell r="T40">
            <v>0.12528005920210822</v>
          </cell>
          <cell r="U40">
            <v>2.4014280189135429</v>
          </cell>
        </row>
        <row r="41">
          <cell r="B41" t="str">
            <v xml:space="preserve">  . Administración Central</v>
          </cell>
          <cell r="C41">
            <v>847.91800000000001</v>
          </cell>
          <cell r="E41">
            <v>-0.27409318901067126</v>
          </cell>
          <cell r="F41">
            <v>-0.45695155194219739</v>
          </cell>
          <cell r="G41">
            <v>-1.8858353745113798</v>
          </cell>
          <cell r="H41">
            <v>-5.2158201082300621</v>
          </cell>
          <cell r="I41">
            <v>-9.7727559263853685</v>
          </cell>
          <cell r="J41">
            <v>-11.737160876174634</v>
          </cell>
          <cell r="K41">
            <v>-11.374525309261207</v>
          </cell>
          <cell r="L41">
            <v>-7.3720012002631785</v>
          </cell>
          <cell r="M41">
            <v>-1.4639769452449602</v>
          </cell>
          <cell r="N41">
            <v>-3.5433519425771998</v>
          </cell>
          <cell r="O41">
            <v>-3.5000000000000031</v>
          </cell>
          <cell r="Q41">
            <v>-0.36129465298416885</v>
          </cell>
          <cell r="R41">
            <v>-1.9570051427911044</v>
          </cell>
          <cell r="S41">
            <v>-10.092842358849069</v>
          </cell>
          <cell r="T41">
            <v>-10.092842358849069</v>
          </cell>
          <cell r="U41">
            <v>-2.8223097568825239</v>
          </cell>
        </row>
        <row r="42">
          <cell r="B42" t="str">
            <v xml:space="preserve">  . Administraciones Territoriales</v>
          </cell>
          <cell r="C42">
            <v>1214.0479999999991</v>
          </cell>
          <cell r="D42">
            <v>2424.4520000000007</v>
          </cell>
          <cell r="E42">
            <v>6.6421751894933267</v>
          </cell>
          <cell r="F42">
            <v>4.9513432480254194</v>
          </cell>
          <cell r="G42">
            <v>6.1757578219373999</v>
          </cell>
          <cell r="H42">
            <v>4.8638943384778477</v>
          </cell>
          <cell r="I42">
            <v>5.8648418857379481</v>
          </cell>
          <cell r="J42">
            <v>8.5023772646840801</v>
          </cell>
          <cell r="K42">
            <v>9.434553385018063</v>
          </cell>
          <cell r="L42">
            <v>11.198559269229257</v>
          </cell>
          <cell r="M42">
            <v>5.8985125463058896</v>
          </cell>
          <cell r="N42">
            <v>6.2741464039448802</v>
          </cell>
          <cell r="O42">
            <v>6.0999999999999943</v>
          </cell>
          <cell r="P42">
            <v>4.1975708716225579</v>
          </cell>
          <cell r="Q42">
            <v>3.1943467729332751</v>
          </cell>
          <cell r="R42">
            <v>5.6539948606068782</v>
          </cell>
          <cell r="S42">
            <v>8.7581811764410933</v>
          </cell>
          <cell r="T42">
            <v>8.7581811764410933</v>
          </cell>
          <cell r="U42">
            <v>6.0919378537165558</v>
          </cell>
          <cell r="V42">
            <v>-3.4299709790089157</v>
          </cell>
          <cell r="W42">
            <v>5.3134894485607376</v>
          </cell>
        </row>
        <row r="43">
          <cell r="B43" t="str">
            <v>Pensionistas</v>
          </cell>
          <cell r="C43">
            <v>7765.689657738094</v>
          </cell>
          <cell r="E43">
            <v>1.4017801489480508</v>
          </cell>
          <cell r="F43">
            <v>1.3266281384673562</v>
          </cell>
          <cell r="G43">
            <v>1.2434023890461443</v>
          </cell>
          <cell r="H43">
            <v>1.1858256255005806</v>
          </cell>
          <cell r="I43">
            <v>1.1332161421145015</v>
          </cell>
          <cell r="J43">
            <v>1.1460317107829132</v>
          </cell>
          <cell r="K43">
            <v>1.113729308952327</v>
          </cell>
          <cell r="L43">
            <v>1.0914491041468466</v>
          </cell>
          <cell r="M43">
            <v>1.1384573808943754</v>
          </cell>
          <cell r="N43">
            <v>1.0486767035963407</v>
          </cell>
          <cell r="O43">
            <v>0.731288883120218</v>
          </cell>
          <cell r="Q43">
            <v>1.7864620034494354</v>
          </cell>
          <cell r="R43">
            <v>1.2890577573101836</v>
          </cell>
          <cell r="S43">
            <v>1.121043924001756</v>
          </cell>
          <cell r="T43">
            <v>1.121043924001756</v>
          </cell>
          <cell r="U43">
            <v>0.97239755671518768</v>
          </cell>
        </row>
        <row r="44">
          <cell r="B44" t="str">
            <v>Beneficiarios de prestaciones de desempleo</v>
          </cell>
          <cell r="C44">
            <v>818.48958333333314</v>
          </cell>
          <cell r="E44">
            <v>-11.618207357282728</v>
          </cell>
          <cell r="F44">
            <v>-10.711042957531625</v>
          </cell>
          <cell r="G44">
            <v>-8.0268879929095043</v>
          </cell>
          <cell r="H44">
            <v>-6.8903522759274143</v>
          </cell>
          <cell r="I44">
            <v>-4.4679352690033758</v>
          </cell>
          <cell r="J44">
            <v>-3.8755775380854729</v>
          </cell>
          <cell r="K44">
            <v>-1.83017928801118</v>
          </cell>
          <cell r="L44">
            <v>-0.41181525198648039</v>
          </cell>
          <cell r="M44">
            <v>3.798240616030113</v>
          </cell>
          <cell r="N44">
            <v>6.0738485190163338</v>
          </cell>
          <cell r="O44">
            <v>6.7981767031296769</v>
          </cell>
          <cell r="Q44">
            <v>-11.413598927944639</v>
          </cell>
          <cell r="R44">
            <v>-9.4086798896878641</v>
          </cell>
          <cell r="S44">
            <v>-2.6883117088990329</v>
          </cell>
          <cell r="T44">
            <v>-2.6883117088990329</v>
          </cell>
          <cell r="U44">
            <v>5.5005778779030567</v>
          </cell>
        </row>
        <row r="45">
          <cell r="B45" t="str">
            <v>Retribuciones a consejeros (millardos)</v>
          </cell>
          <cell r="C45">
            <v>126.10000000000002</v>
          </cell>
          <cell r="D45">
            <v>132.30000000000001</v>
          </cell>
          <cell r="E45">
            <v>164.50000000000017</v>
          </cell>
          <cell r="F45">
            <v>184.40000000000009</v>
          </cell>
          <cell r="H45">
            <v>2.1648565820379551</v>
          </cell>
          <cell r="I45">
            <v>1.6710568480403865</v>
          </cell>
          <cell r="J45">
            <v>4.6464638117694745</v>
          </cell>
          <cell r="K45">
            <v>11.085735633618876</v>
          </cell>
          <cell r="L45">
            <v>20.006840354597124</v>
          </cell>
          <cell r="M45">
            <v>25.795606586756946</v>
          </cell>
          <cell r="N45">
            <v>27.096680973422927</v>
          </cell>
          <cell r="O45">
            <v>24.293369171301784</v>
          </cell>
          <cell r="P45">
            <v>18.808177183323991</v>
          </cell>
          <cell r="Q45">
            <v>13.924564533174744</v>
          </cell>
          <cell r="R45">
            <v>9.9597512372441521</v>
          </cell>
          <cell r="S45">
            <v>6.678189027082948</v>
          </cell>
          <cell r="U45">
            <v>4.9167327517842887</v>
          </cell>
          <cell r="V45">
            <v>24.338624338624456</v>
          </cell>
          <cell r="W45">
            <v>16.291698683581579</v>
          </cell>
        </row>
        <row r="47">
          <cell r="B47" t="str">
            <v>Retribuciones netas</v>
          </cell>
          <cell r="C47">
            <v>44832.283031283281</v>
          </cell>
          <cell r="E47">
            <v>11.523809316166055</v>
          </cell>
          <cell r="F47">
            <v>8.4647746514409974</v>
          </cell>
          <cell r="G47">
            <v>8.3604924077452125</v>
          </cell>
          <cell r="H47">
            <v>11.229978395071294</v>
          </cell>
          <cell r="I47">
            <v>9.9870978922234279</v>
          </cell>
          <cell r="J47">
            <v>8.528222565875998</v>
          </cell>
          <cell r="K47">
            <v>8.750902851205522</v>
          </cell>
          <cell r="L47">
            <v>6.6532404899212638</v>
          </cell>
          <cell r="M47">
            <v>8.26863445136512</v>
          </cell>
          <cell r="N47">
            <v>8.8319158206458646</v>
          </cell>
          <cell r="O47">
            <v>8.4854471367757043</v>
          </cell>
          <cell r="Q47">
            <v>6.65373686605919</v>
          </cell>
          <cell r="R47">
            <v>9.9174283509566372</v>
          </cell>
          <cell r="S47">
            <v>8.3554628036279546</v>
          </cell>
          <cell r="T47">
            <v>8.3554628036279546</v>
          </cell>
          <cell r="U47">
            <v>8.5338746647071861</v>
          </cell>
        </row>
        <row r="48">
          <cell r="B48" t="str">
            <v>Tipo medio de retención</v>
          </cell>
          <cell r="C48">
            <v>10.951752148552398</v>
          </cell>
          <cell r="D48">
            <v>11.536</v>
          </cell>
          <cell r="E48">
            <v>-11.611505534001642</v>
          </cell>
          <cell r="F48">
            <v>-10.506780826463435</v>
          </cell>
          <cell r="G48">
            <v>-12.001426651818914</v>
          </cell>
          <cell r="H48">
            <v>-9.6819894372106354</v>
          </cell>
          <cell r="I48">
            <v>1.1612515089352904</v>
          </cell>
          <cell r="J48">
            <v>2.8251340365116118</v>
          </cell>
          <cell r="K48">
            <v>2.4607913569627771</v>
          </cell>
          <cell r="L48">
            <v>3.6465192469879559</v>
          </cell>
          <cell r="M48">
            <v>5.9137923089705335</v>
          </cell>
          <cell r="N48">
            <v>3.9376049474983965</v>
          </cell>
          <cell r="O48">
            <v>4.0039325987485164</v>
          </cell>
          <cell r="P48">
            <v>42.978092628464992</v>
          </cell>
          <cell r="Q48">
            <v>3.2289851109882806</v>
          </cell>
          <cell r="R48">
            <v>-10.873122970356819</v>
          </cell>
          <cell r="S48">
            <v>2.598249592992663</v>
          </cell>
          <cell r="T48">
            <v>2.598249592992663</v>
          </cell>
          <cell r="U48">
            <v>4.599419661787163</v>
          </cell>
          <cell r="V48">
            <v>256.00728155339795</v>
          </cell>
          <cell r="W48">
            <v>26.817256111574462</v>
          </cell>
        </row>
        <row r="49">
          <cell r="B49" t="str">
            <v>Salario medio</v>
          </cell>
          <cell r="C49">
            <v>2931.4760127882942</v>
          </cell>
          <cell r="E49">
            <v>5.6751068240963765</v>
          </cell>
          <cell r="F49">
            <v>2.9648827430334812</v>
          </cell>
          <cell r="G49">
            <v>2.3972647034223638</v>
          </cell>
          <cell r="H49">
            <v>6.8063927630783283</v>
          </cell>
          <cell r="I49">
            <v>5.4119778512117023</v>
          </cell>
          <cell r="J49">
            <v>4.7839735052521926</v>
          </cell>
          <cell r="K49">
            <v>4.6823831010841532</v>
          </cell>
          <cell r="L49">
            <v>2.0624036508654076</v>
          </cell>
          <cell r="M49">
            <v>5.0104981424889949</v>
          </cell>
          <cell r="N49">
            <v>4.7233577527210802</v>
          </cell>
          <cell r="O49">
            <v>5.1881242935381433</v>
          </cell>
          <cell r="Q49">
            <v>2.6765044244148273</v>
          </cell>
          <cell r="R49">
            <v>4.528602856359587</v>
          </cell>
          <cell r="S49">
            <v>4.088933567705566</v>
          </cell>
          <cell r="T49">
            <v>4.088933567705566</v>
          </cell>
          <cell r="U49">
            <v>4.9701896553511871</v>
          </cell>
        </row>
        <row r="50">
          <cell r="B50" t="str">
            <v>. Sector privado</v>
          </cell>
          <cell r="C50">
            <v>3034.8151427911848</v>
          </cell>
          <cell r="E50">
            <v>6.3334368206827252</v>
          </cell>
          <cell r="F50">
            <v>2.9353349351560087</v>
          </cell>
          <cell r="G50">
            <v>2.7028117075297731</v>
          </cell>
          <cell r="H50">
            <v>6.5672232594719437</v>
          </cell>
          <cell r="I50">
            <v>4.7875565179477997</v>
          </cell>
          <cell r="J50">
            <v>4.7654450561726236</v>
          </cell>
          <cell r="K50">
            <v>4.278228645788551</v>
          </cell>
          <cell r="L50">
            <v>1.9784596244899921</v>
          </cell>
          <cell r="M50">
            <v>5.1666994175331826</v>
          </cell>
          <cell r="N50">
            <v>4.8721464619642552</v>
          </cell>
          <cell r="O50">
            <v>5.5456075935065519</v>
          </cell>
          <cell r="Q50">
            <v>2.402259854502109</v>
          </cell>
          <cell r="R50">
            <v>4.7007834416770367</v>
          </cell>
          <cell r="S50">
            <v>3.787703095228534</v>
          </cell>
          <cell r="T50">
            <v>3.787703095228534</v>
          </cell>
          <cell r="U50">
            <v>5.1931029575182031</v>
          </cell>
        </row>
        <row r="51">
          <cell r="B51" t="str">
            <v>. Sector público</v>
          </cell>
          <cell r="C51">
            <v>3098.0360793648579</v>
          </cell>
          <cell r="E51">
            <v>1.7655297245660728</v>
          </cell>
          <cell r="F51">
            <v>2.6873280309194891</v>
          </cell>
          <cell r="G51">
            <v>-0.82058329586404133</v>
          </cell>
          <cell r="H51">
            <v>4.9059958826349614</v>
          </cell>
          <cell r="I51">
            <v>5.1547304721405007</v>
          </cell>
          <cell r="J51">
            <v>2.9602590758716074</v>
          </cell>
          <cell r="K51">
            <v>5.6129966904520545</v>
          </cell>
          <cell r="L51">
            <v>2.185275739098369</v>
          </cell>
          <cell r="M51">
            <v>2.3842321445788794</v>
          </cell>
          <cell r="N51">
            <v>3.0506183221360894</v>
          </cell>
          <cell r="O51">
            <v>2.0120931882471327</v>
          </cell>
          <cell r="Q51">
            <v>3.7842194499747572</v>
          </cell>
          <cell r="R51">
            <v>2.2282426693957635</v>
          </cell>
          <cell r="S51">
            <v>3.906953691045878</v>
          </cell>
          <cell r="T51">
            <v>3.906953691045878</v>
          </cell>
          <cell r="U51">
            <v>2.9919238980589569</v>
          </cell>
        </row>
        <row r="52">
          <cell r="B52" t="str">
            <v>Total</v>
          </cell>
          <cell r="C52">
            <v>39875.358</v>
          </cell>
          <cell r="D52">
            <v>42680.044999999998</v>
          </cell>
          <cell r="E52">
            <v>46142.667000000001</v>
          </cell>
          <cell r="F52">
            <v>50240.009077183597</v>
          </cell>
          <cell r="H52">
            <v>7.0294064292172553</v>
          </cell>
          <cell r="I52">
            <v>6.6225405457343456</v>
          </cell>
          <cell r="J52">
            <v>7.199474068515288</v>
          </cell>
          <cell r="K52">
            <v>7.2462467216592774</v>
          </cell>
          <cell r="L52">
            <v>8.5560571436108734</v>
          </cell>
          <cell r="M52">
            <v>7.9560424077414815</v>
          </cell>
          <cell r="N52">
            <v>7.6497426614188457</v>
          </cell>
          <cell r="O52">
            <v>8.3092656542212531</v>
          </cell>
          <cell r="P52">
            <v>10.058302378241191</v>
          </cell>
          <cell r="Q52">
            <v>8.8464142903651233</v>
          </cell>
          <cell r="R52">
            <v>9.0225941027839873</v>
          </cell>
          <cell r="S52">
            <v>7.8428275019054583</v>
          </cell>
          <cell r="U52">
            <v>7.0336346572737938</v>
          </cell>
          <cell r="V52">
            <v>8.1129764507043127</v>
          </cell>
          <cell r="W52">
            <v>9.4288954219858834</v>
          </cell>
        </row>
        <row r="54">
          <cell r="B54" t="str">
            <v>(*) En los períodos incompletos las tasas están calculadas sobre los meses para los que existe información.</v>
          </cell>
          <cell r="C54">
            <v>37523.866999999998</v>
          </cell>
          <cell r="D54">
            <v>40255.593000000001</v>
          </cell>
          <cell r="E54">
            <v>43801.373</v>
          </cell>
          <cell r="F54">
            <v>47732.122987765266</v>
          </cell>
          <cell r="H54">
            <v>7.577310896500622</v>
          </cell>
          <cell r="I54">
            <v>6.9620727497741175</v>
          </cell>
          <cell r="J54">
            <v>7.3899720304134053</v>
          </cell>
          <cell r="K54">
            <v>7.2216730090459258</v>
          </cell>
          <cell r="L54">
            <v>8.6608371898861503</v>
          </cell>
          <cell r="M54">
            <v>8.9913650291911331</v>
          </cell>
          <cell r="N54">
            <v>8.3825283394244323</v>
          </cell>
          <cell r="O54">
            <v>9.1511988678584011</v>
          </cell>
          <cell r="P54">
            <v>10.433206874302293</v>
          </cell>
          <cell r="Q54">
            <v>8.9569804690719845</v>
          </cell>
          <cell r="R54">
            <v>8.9289283838605016</v>
          </cell>
          <cell r="S54">
            <v>7.8739028312289516</v>
          </cell>
          <cell r="U54">
            <v>7.2799693059353467</v>
          </cell>
          <cell r="V54">
            <v>8.8081673520496864</v>
          </cell>
          <cell r="W54">
            <v>9.6615546969173174</v>
          </cell>
        </row>
        <row r="55">
          <cell r="B55" t="str">
            <v>(1) Salarios privados (inc.consejeros)+profesionales+premios.</v>
          </cell>
          <cell r="C55">
            <v>21497.79339170552</v>
          </cell>
          <cell r="D55">
            <v>23340.580849036469</v>
          </cell>
          <cell r="E55">
            <v>25622.003747593259</v>
          </cell>
          <cell r="F55">
            <v>28087.642549776843</v>
          </cell>
          <cell r="H55">
            <v>8.5743843286296251</v>
          </cell>
          <cell r="I55">
            <v>8.5193075512142169</v>
          </cell>
          <cell r="J55">
            <v>8.1535678045310931</v>
          </cell>
          <cell r="K55">
            <v>8.9957216003992535</v>
          </cell>
          <cell r="L55">
            <v>9.4268959221906368</v>
          </cell>
          <cell r="M55">
            <v>9.7779453248345138</v>
          </cell>
          <cell r="N55">
            <v>9.8128200140332069</v>
          </cell>
          <cell r="O55">
            <v>10.020591334970019</v>
          </cell>
          <cell r="P55">
            <v>11.009363830031727</v>
          </cell>
          <cell r="Q55">
            <v>9.975500069016352</v>
          </cell>
          <cell r="R55">
            <v>9.2272210169545676</v>
          </cell>
          <cell r="S55">
            <v>8.5518850012994427</v>
          </cell>
          <cell r="U55">
            <v>8.5719842206779724</v>
          </cell>
          <cell r="V55">
            <v>9.7744906749009637</v>
          </cell>
          <cell r="W55">
            <v>10.477925954063917</v>
          </cell>
        </row>
        <row r="56">
          <cell r="B56" t="str">
            <v>(2) Salarios públicos+pensiones+desempleo.</v>
          </cell>
          <cell r="C56">
            <v>16026.073608294479</v>
          </cell>
          <cell r="D56">
            <v>16915.012150963539</v>
          </cell>
          <cell r="E56">
            <v>18179.369252406737</v>
          </cell>
          <cell r="F56">
            <v>19644.480437988408</v>
          </cell>
          <cell r="H56">
            <v>6.155721274600956</v>
          </cell>
          <cell r="I56">
            <v>4.9427336312659609</v>
          </cell>
          <cell r="J56">
            <v>6.3678290388660352</v>
          </cell>
          <cell r="K56">
            <v>4.8811379298713709</v>
          </cell>
          <cell r="L56">
            <v>7.5437343975227611</v>
          </cell>
          <cell r="M56">
            <v>7.936606947896796</v>
          </cell>
          <cell r="N56">
            <v>6.4358091723173416</v>
          </cell>
          <cell r="O56">
            <v>7.9591952412216616</v>
          </cell>
          <cell r="P56">
            <v>9.5783156752450296</v>
          </cell>
          <cell r="Q56">
            <v>7.5679060106211393</v>
          </cell>
          <cell r="R56">
            <v>8.5100513976291925</v>
          </cell>
          <cell r="S56">
            <v>6.9265880520296585</v>
          </cell>
          <cell r="U56">
            <v>5.5468267798856248</v>
          </cell>
          <cell r="V56">
            <v>7.4747631876290193</v>
          </cell>
          <cell r="W56">
            <v>8.5026387488475805</v>
          </cell>
        </row>
        <row r="57">
          <cell r="B57" t="str">
            <v>(3) Incluye los ingresos de las Corporaciones Locales.</v>
          </cell>
        </row>
      </sheetData>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4.3.1"/>
    </sheetNames>
    <sheetDataSet>
      <sheetData sheetId="0">
        <row r="2">
          <cell r="A2" t="str">
            <v>Presupuesto 2010</v>
          </cell>
        </row>
        <row r="3">
          <cell r="A3" t="str">
            <v>Conceptos</v>
          </cell>
          <cell r="B3" t="str">
            <v>SEHyP
05-923M</v>
          </cell>
          <cell r="C3" t="str">
            <v>SGH
06-931O</v>
          </cell>
        </row>
        <row r="5">
          <cell r="A5" t="str">
            <v>I. Gastos de personal</v>
          </cell>
          <cell r="B5">
            <v>22597.86</v>
          </cell>
          <cell r="C5">
            <v>731.08</v>
          </cell>
        </row>
        <row r="6">
          <cell r="A6" t="str">
            <v>Art. 20 Arrendamientos y cánones</v>
          </cell>
          <cell r="B6" t="str">
            <v>-</v>
          </cell>
          <cell r="C6" t="str">
            <v>-</v>
          </cell>
        </row>
        <row r="7">
          <cell r="A7" t="str">
            <v>Art. 21 Reparaciones mantenimiento y conservación</v>
          </cell>
          <cell r="B7">
            <v>40.74</v>
          </cell>
          <cell r="C7">
            <v>6.41</v>
          </cell>
        </row>
        <row r="8">
          <cell r="A8" t="str">
            <v>Art. 22 Material, suministros y otros</v>
          </cell>
          <cell r="B8">
            <v>120.23</v>
          </cell>
          <cell r="C8">
            <v>52.86</v>
          </cell>
        </row>
        <row r="9">
          <cell r="A9" t="str">
            <v>Art. 23 Indemnizaciones por razón del servicio</v>
          </cell>
          <cell r="B9">
            <v>241.77</v>
          </cell>
          <cell r="C9">
            <v>63.43</v>
          </cell>
        </row>
        <row r="10">
          <cell r="A10" t="str">
            <v>Art. 24 Gastos de publicaciones</v>
          </cell>
          <cell r="B10" t="str">
            <v>-</v>
          </cell>
          <cell r="C10" t="str">
            <v>-</v>
          </cell>
        </row>
        <row r="11">
          <cell r="A11" t="str">
            <v>II. Gastos corrientes en bienes y servicios</v>
          </cell>
          <cell r="B11">
            <v>402.74</v>
          </cell>
          <cell r="C11">
            <v>122.69999999999999</v>
          </cell>
        </row>
        <row r="12">
          <cell r="A12" t="str">
            <v>Art. 31 Intereses de prestamos</v>
          </cell>
          <cell r="B12" t="str">
            <v>-</v>
          </cell>
          <cell r="C12" t="str">
            <v>-</v>
          </cell>
        </row>
        <row r="13">
          <cell r="A13" t="str">
            <v>Art. 35 Intereses de demora y otros</v>
          </cell>
          <cell r="B13" t="str">
            <v>-</v>
          </cell>
          <cell r="C13" t="str">
            <v>-</v>
          </cell>
        </row>
        <row r="14">
          <cell r="A14" t="str">
            <v>III. Gastos financieros</v>
          </cell>
          <cell r="B14">
            <v>0</v>
          </cell>
          <cell r="C14">
            <v>0</v>
          </cell>
        </row>
        <row r="15">
          <cell r="A15" t="str">
            <v>Art. 48 Transferncias a familias e instituciones 
sin fines de lucro</v>
          </cell>
          <cell r="B15" t="str">
            <v>-</v>
          </cell>
          <cell r="C15" t="str">
            <v>-</v>
          </cell>
        </row>
        <row r="16">
          <cell r="A16" t="str">
            <v>Art. 49 Transferncias al exterior</v>
          </cell>
          <cell r="B16">
            <v>469.54</v>
          </cell>
          <cell r="C16" t="str">
            <v>-</v>
          </cell>
        </row>
        <row r="17">
          <cell r="A17" t="str">
            <v>IV. Transferencias corrientes</v>
          </cell>
          <cell r="B17">
            <v>469.54</v>
          </cell>
          <cell r="C17">
            <v>0</v>
          </cell>
        </row>
        <row r="18">
          <cell r="A18" t="str">
            <v>Art. 62 Inversión nueva</v>
          </cell>
          <cell r="B18" t="str">
            <v>-</v>
          </cell>
          <cell r="C18" t="str">
            <v>-</v>
          </cell>
        </row>
        <row r="19">
          <cell r="A19" t="str">
            <v>Art. 63 Inversión de reposición</v>
          </cell>
          <cell r="B19">
            <v>135.91999999999999</v>
          </cell>
          <cell r="C19">
            <v>22.01</v>
          </cell>
        </row>
        <row r="20">
          <cell r="A20" t="str">
            <v>Art. 64 Inversión de carácter inmaterial</v>
          </cell>
          <cell r="B20" t="str">
            <v>-</v>
          </cell>
          <cell r="C20" t="str">
            <v>-</v>
          </cell>
        </row>
        <row r="21">
          <cell r="A21" t="str">
            <v>VI. Inversiones reales</v>
          </cell>
          <cell r="B21">
            <v>135.91999999999999</v>
          </cell>
          <cell r="C21">
            <v>22.01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hacienda.gob.es/CDI/estrategiapoliticafiscal/2017/actual_plan_presupuestario_2017.pdf" TargetMode="External"/><Relationship Id="rId1" Type="http://schemas.openxmlformats.org/officeDocument/2006/relationships/hyperlink" Target="https://www.hacienda.gob.es/es-ES/CDI/Paginas/EstrategiaPoliticaFiscal/PlanesPresupuestarios.asp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B22"/>
  <sheetViews>
    <sheetView tabSelected="1" zoomScale="75" zoomScaleNormal="75" workbookViewId="0"/>
  </sheetViews>
  <sheetFormatPr baseColWidth="10" defaultRowHeight="15" x14ac:dyDescent="0.25"/>
  <cols>
    <col min="1" max="1" width="2.5703125" customWidth="1"/>
    <col min="2" max="2" width="165.5703125" customWidth="1"/>
  </cols>
  <sheetData>
    <row r="8" spans="2:2" ht="20.25" x14ac:dyDescent="0.3">
      <c r="B8" s="261" t="s">
        <v>267</v>
      </c>
    </row>
    <row r="10" spans="2:2" ht="15.75" x14ac:dyDescent="0.25">
      <c r="B10" s="262" t="s">
        <v>268</v>
      </c>
    </row>
    <row r="11" spans="2:2" ht="15.75" x14ac:dyDescent="0.25">
      <c r="B11" s="262" t="s">
        <v>269</v>
      </c>
    </row>
    <row r="12" spans="2:2" ht="15.75" x14ac:dyDescent="0.25">
      <c r="B12" s="262" t="s">
        <v>270</v>
      </c>
    </row>
    <row r="13" spans="2:2" ht="15.75" x14ac:dyDescent="0.25">
      <c r="B13" s="262" t="s">
        <v>271</v>
      </c>
    </row>
    <row r="14" spans="2:2" ht="15.75" x14ac:dyDescent="0.25">
      <c r="B14" s="262" t="s">
        <v>272</v>
      </c>
    </row>
    <row r="15" spans="2:2" ht="15.75" x14ac:dyDescent="0.25">
      <c r="B15" s="262" t="s">
        <v>273</v>
      </c>
    </row>
    <row r="16" spans="2:2" ht="15.75" x14ac:dyDescent="0.25">
      <c r="B16" s="262" t="s">
        <v>274</v>
      </c>
    </row>
    <row r="17" spans="2:2" ht="15.75" x14ac:dyDescent="0.25">
      <c r="B17" s="262" t="s">
        <v>275</v>
      </c>
    </row>
    <row r="18" spans="2:2" ht="15.75" x14ac:dyDescent="0.25">
      <c r="B18" s="262" t="s">
        <v>276</v>
      </c>
    </row>
    <row r="19" spans="2:2" ht="15.75" x14ac:dyDescent="0.25">
      <c r="B19" s="262" t="s">
        <v>277</v>
      </c>
    </row>
    <row r="21" spans="2:2" x14ac:dyDescent="0.25">
      <c r="B21" s="264" t="s">
        <v>279</v>
      </c>
    </row>
    <row r="22" spans="2:2" x14ac:dyDescent="0.25">
      <c r="B22" s="265" t="s">
        <v>280</v>
      </c>
    </row>
  </sheetData>
  <hyperlinks>
    <hyperlink ref="B10" location="'A.1 DeflactorPIB'!A1" display="A.1. Deflactor del PIB"/>
    <hyperlink ref="B11" location="'A2- Garantías'!A1" display="A.2. Saldo vivo en garantías de las Administraciones Públicas"/>
    <hyperlink ref="B12" location="'A3 TechoGasto'!A1" display="A.3 Cuantías a excluir del techo de gasto"/>
    <hyperlink ref="B13" location="'Cuadro 4a'!A1" display="A.4.a Gasto de las Administraciones Públicas en educación, sanidad y empleo"/>
    <hyperlink ref="B14" location="'Cuadro 4b'!A1" display="A.4.b. Clasificación del gasto por funciones "/>
    <hyperlink ref="B16" location="'A.5. Medidas Tributario'!A1" display="A.5. Impacto presupuestario esperado de las medidas adoptadas y previstas"/>
    <hyperlink ref="B17" location="'A.6-Estado y SS'!A1" display="A.6 Impacto presupuestario esperado de las medidas de gasto e ingreso adoptadas y previstas - Estado y Empleo y Seguridad Social"/>
    <hyperlink ref="B18" location="'A. 7- Medidas CCAA '!A1" display="A.7. Impacto presupuestario esperado de las medidas de gasto e ingreso adoptadas y previstas - CCAA"/>
    <hyperlink ref="B19" location="'A. 8 EELL'!A1" display="A.8. Impacto presupuestario esperado de las medidas adoptadas y previstas - Entidades Locales"/>
    <hyperlink ref="B15" location="'Cuadro 4c'!A1" display="A.4.c. Clasificación del gasto por funciones en Millones de euros"/>
    <hyperlink ref="B22" r:id="rId1"/>
    <hyperlink ref="B21"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31"/>
  <sheetViews>
    <sheetView showGridLines="0" zoomScaleNormal="100" workbookViewId="0">
      <selection activeCell="H9" sqref="H9"/>
    </sheetView>
  </sheetViews>
  <sheetFormatPr baseColWidth="10" defaultRowHeight="16.5" x14ac:dyDescent="0.3"/>
  <cols>
    <col min="1" max="1" width="3" style="31" bestFit="1" customWidth="1"/>
    <col min="2" max="2" width="39" style="221" customWidth="1"/>
    <col min="3" max="3" width="17.85546875" style="221" customWidth="1"/>
    <col min="4" max="4" width="12.5703125" style="221" customWidth="1"/>
    <col min="5" max="16384" width="11.42578125" style="221"/>
  </cols>
  <sheetData>
    <row r="1" spans="1:8" ht="15" x14ac:dyDescent="0.3">
      <c r="A1" s="263" t="s">
        <v>278</v>
      </c>
      <c r="E1" s="222"/>
      <c r="F1" s="222"/>
      <c r="G1" s="222"/>
    </row>
    <row r="2" spans="1:8" x14ac:dyDescent="0.3">
      <c r="E2" s="222"/>
      <c r="F2" s="222"/>
      <c r="G2" s="222"/>
    </row>
    <row r="3" spans="1:8" ht="38.25" customHeight="1" x14ac:dyDescent="0.3">
      <c r="B3" s="361" t="s">
        <v>64</v>
      </c>
      <c r="C3" s="363" t="s">
        <v>65</v>
      </c>
      <c r="D3" s="223" t="s">
        <v>66</v>
      </c>
      <c r="E3" s="365"/>
      <c r="F3" s="365"/>
      <c r="G3" s="366"/>
    </row>
    <row r="4" spans="1:8" x14ac:dyDescent="0.3">
      <c r="B4" s="362"/>
      <c r="C4" s="364"/>
      <c r="D4" s="224" t="s">
        <v>1</v>
      </c>
      <c r="E4" s="225">
        <v>2015</v>
      </c>
      <c r="F4" s="226">
        <v>2016</v>
      </c>
      <c r="G4" s="227">
        <v>2017</v>
      </c>
    </row>
    <row r="5" spans="1:8" ht="57" x14ac:dyDescent="0.3">
      <c r="B5" s="367" t="s">
        <v>193</v>
      </c>
      <c r="C5" s="228" t="s">
        <v>194</v>
      </c>
      <c r="D5" s="229" t="s">
        <v>195</v>
      </c>
      <c r="E5" s="230">
        <v>-2064.37</v>
      </c>
      <c r="F5" s="230">
        <v>-325</v>
      </c>
      <c r="G5" s="230">
        <v>300</v>
      </c>
    </row>
    <row r="6" spans="1:8" x14ac:dyDescent="0.3">
      <c r="B6" s="368"/>
      <c r="C6" s="231" t="s">
        <v>196</v>
      </c>
      <c r="D6" s="229" t="s">
        <v>195</v>
      </c>
      <c r="E6" s="232">
        <v>589</v>
      </c>
      <c r="F6" s="232">
        <v>294.5</v>
      </c>
      <c r="G6" s="232"/>
      <c r="H6" s="233"/>
    </row>
    <row r="7" spans="1:8" ht="40.5" x14ac:dyDescent="0.3">
      <c r="B7" s="234" t="s">
        <v>197</v>
      </c>
      <c r="C7" s="231" t="s">
        <v>198</v>
      </c>
      <c r="D7" s="229" t="s">
        <v>199</v>
      </c>
      <c r="E7" s="232">
        <v>0</v>
      </c>
      <c r="F7" s="232">
        <v>1500</v>
      </c>
      <c r="G7" s="232">
        <v>0</v>
      </c>
      <c r="H7" s="233"/>
    </row>
    <row r="8" spans="1:8" ht="85.5" x14ac:dyDescent="0.3">
      <c r="B8" s="369" t="s">
        <v>200</v>
      </c>
      <c r="C8" s="231" t="s">
        <v>201</v>
      </c>
      <c r="D8" s="235" t="s">
        <v>202</v>
      </c>
      <c r="E8" s="232">
        <v>10</v>
      </c>
      <c r="F8" s="232">
        <v>100</v>
      </c>
      <c r="G8" s="232">
        <v>100</v>
      </c>
    </row>
    <row r="9" spans="1:8" ht="71.25" x14ac:dyDescent="0.3">
      <c r="B9" s="370"/>
      <c r="C9" s="236" t="s">
        <v>203</v>
      </c>
      <c r="D9" s="237" t="s">
        <v>202</v>
      </c>
      <c r="E9" s="232">
        <v>47.84</v>
      </c>
      <c r="F9" s="232">
        <v>35</v>
      </c>
      <c r="G9" s="232">
        <v>450</v>
      </c>
    </row>
    <row r="10" spans="1:8" ht="71.25" x14ac:dyDescent="0.3">
      <c r="B10" s="369" t="s">
        <v>204</v>
      </c>
      <c r="C10" s="231" t="s">
        <v>205</v>
      </c>
      <c r="D10" s="235" t="s">
        <v>206</v>
      </c>
      <c r="E10" s="232">
        <v>37</v>
      </c>
      <c r="F10" s="232">
        <v>66.849999999999994</v>
      </c>
      <c r="G10" s="232">
        <v>101.34</v>
      </c>
    </row>
    <row r="11" spans="1:8" ht="28.5" x14ac:dyDescent="0.3">
      <c r="B11" s="370"/>
      <c r="C11" s="236" t="s">
        <v>207</v>
      </c>
      <c r="D11" s="237" t="s">
        <v>206</v>
      </c>
      <c r="E11" s="232">
        <v>0</v>
      </c>
      <c r="F11" s="232">
        <v>0</v>
      </c>
      <c r="G11" s="232">
        <v>0</v>
      </c>
    </row>
    <row r="12" spans="1:8" ht="71.25" x14ac:dyDescent="0.3">
      <c r="B12" s="238" t="s">
        <v>208</v>
      </c>
      <c r="C12" s="236" t="s">
        <v>209</v>
      </c>
      <c r="D12" s="237" t="s">
        <v>210</v>
      </c>
      <c r="E12" s="232">
        <v>3121</v>
      </c>
      <c r="F12" s="232">
        <v>-760</v>
      </c>
      <c r="G12" s="232">
        <v>0</v>
      </c>
    </row>
    <row r="13" spans="1:8" ht="28.5" x14ac:dyDescent="0.3">
      <c r="B13" s="238" t="s">
        <v>211</v>
      </c>
      <c r="C13" s="236" t="s">
        <v>212</v>
      </c>
      <c r="D13" s="239" t="s">
        <v>213</v>
      </c>
      <c r="E13" s="232">
        <v>78.7</v>
      </c>
      <c r="F13" s="232">
        <v>-120</v>
      </c>
      <c r="G13" s="232">
        <v>50</v>
      </c>
    </row>
    <row r="14" spans="1:8" ht="28.5" x14ac:dyDescent="0.3">
      <c r="B14" s="240" t="s">
        <v>214</v>
      </c>
      <c r="C14" s="231" t="s">
        <v>215</v>
      </c>
      <c r="D14" s="235" t="s">
        <v>216</v>
      </c>
      <c r="E14" s="232">
        <v>0</v>
      </c>
      <c r="F14" s="232">
        <v>0</v>
      </c>
      <c r="G14" s="232">
        <v>0</v>
      </c>
    </row>
    <row r="15" spans="1:8" ht="28.5" x14ac:dyDescent="0.3">
      <c r="B15" s="241" t="s">
        <v>217</v>
      </c>
      <c r="C15" s="231" t="s">
        <v>218</v>
      </c>
      <c r="D15" s="235" t="s">
        <v>219</v>
      </c>
      <c r="E15" s="232">
        <v>0</v>
      </c>
      <c r="F15" s="232">
        <v>0</v>
      </c>
      <c r="G15" s="232">
        <v>0</v>
      </c>
    </row>
    <row r="16" spans="1:8" x14ac:dyDescent="0.3">
      <c r="B16" s="352" t="s">
        <v>220</v>
      </c>
      <c r="C16" s="353"/>
      <c r="D16" s="354"/>
      <c r="E16" s="242">
        <v>1819.17</v>
      </c>
      <c r="F16" s="242">
        <v>791.34999999999991</v>
      </c>
      <c r="G16" s="242">
        <v>1000.84</v>
      </c>
      <c r="H16" s="222"/>
    </row>
    <row r="17" spans="2:7" x14ac:dyDescent="0.3">
      <c r="B17" s="357" t="s">
        <v>221</v>
      </c>
      <c r="C17" s="358"/>
      <c r="D17" s="239" t="s">
        <v>222</v>
      </c>
      <c r="E17" s="232">
        <v>29.16</v>
      </c>
      <c r="F17" s="232">
        <v>-13.91</v>
      </c>
      <c r="G17" s="232">
        <v>-16.690000000000001</v>
      </c>
    </row>
    <row r="18" spans="2:7" x14ac:dyDescent="0.3">
      <c r="B18" s="357" t="s">
        <v>223</v>
      </c>
      <c r="C18" s="358"/>
      <c r="D18" s="239" t="s">
        <v>224</v>
      </c>
      <c r="E18" s="232">
        <v>29.57</v>
      </c>
      <c r="F18" s="232">
        <v>-23.06</v>
      </c>
      <c r="G18" s="232">
        <v>5.39</v>
      </c>
    </row>
    <row r="19" spans="2:7" x14ac:dyDescent="0.3">
      <c r="B19" s="357" t="s">
        <v>225</v>
      </c>
      <c r="C19" s="358"/>
      <c r="D19" s="239" t="s">
        <v>226</v>
      </c>
      <c r="E19" s="232">
        <v>0</v>
      </c>
      <c r="F19" s="232">
        <v>36.369999999999997</v>
      </c>
      <c r="G19" s="232">
        <v>-4.75</v>
      </c>
    </row>
    <row r="20" spans="2:7" x14ac:dyDescent="0.3">
      <c r="B20" s="357" t="s">
        <v>227</v>
      </c>
      <c r="C20" s="358"/>
      <c r="D20" s="239" t="s">
        <v>228</v>
      </c>
      <c r="E20" s="232">
        <v>43.739999999999995</v>
      </c>
      <c r="F20" s="232">
        <v>12.53</v>
      </c>
      <c r="G20" s="232">
        <v>31.77</v>
      </c>
    </row>
    <row r="21" spans="2:7" x14ac:dyDescent="0.3">
      <c r="B21" s="357" t="s">
        <v>229</v>
      </c>
      <c r="C21" s="358"/>
      <c r="D21" s="239" t="s">
        <v>230</v>
      </c>
      <c r="E21" s="232">
        <v>3.68</v>
      </c>
      <c r="F21" s="232">
        <v>61.68</v>
      </c>
      <c r="G21" s="232">
        <v>26.33</v>
      </c>
    </row>
    <row r="22" spans="2:7" x14ac:dyDescent="0.3">
      <c r="B22" s="357" t="s">
        <v>231</v>
      </c>
      <c r="C22" s="358"/>
      <c r="D22" s="239" t="s">
        <v>230</v>
      </c>
      <c r="E22" s="232">
        <v>-74.16</v>
      </c>
      <c r="F22" s="232">
        <v>15.65</v>
      </c>
      <c r="G22" s="232">
        <v>-6.62</v>
      </c>
    </row>
    <row r="23" spans="2:7" x14ac:dyDescent="0.3">
      <c r="B23" s="357" t="s">
        <v>232</v>
      </c>
      <c r="C23" s="358"/>
      <c r="D23" s="239" t="s">
        <v>230</v>
      </c>
      <c r="E23" s="232">
        <v>4.9000000000000004</v>
      </c>
      <c r="F23" s="232">
        <v>1.02</v>
      </c>
      <c r="G23" s="232">
        <v>0</v>
      </c>
    </row>
    <row r="24" spans="2:7" x14ac:dyDescent="0.3">
      <c r="B24" s="357" t="s">
        <v>233</v>
      </c>
      <c r="C24" s="358"/>
      <c r="D24" s="239" t="s">
        <v>228</v>
      </c>
      <c r="E24" s="232">
        <v>31.15</v>
      </c>
      <c r="F24" s="232">
        <v>59.68</v>
      </c>
      <c r="G24" s="232">
        <v>0.05</v>
      </c>
    </row>
    <row r="25" spans="2:7" x14ac:dyDescent="0.3">
      <c r="B25" s="357" t="s">
        <v>234</v>
      </c>
      <c r="C25" s="358"/>
      <c r="D25" s="239" t="s">
        <v>228</v>
      </c>
      <c r="E25" s="232">
        <v>129.9</v>
      </c>
      <c r="F25" s="232">
        <v>240</v>
      </c>
      <c r="G25" s="232">
        <v>6.94</v>
      </c>
    </row>
    <row r="26" spans="2:7" x14ac:dyDescent="0.3">
      <c r="B26" s="359" t="s">
        <v>235</v>
      </c>
      <c r="C26" s="360"/>
      <c r="D26" s="243" t="s">
        <v>236</v>
      </c>
      <c r="E26" s="244">
        <v>-510.00999999999993</v>
      </c>
      <c r="F26" s="245">
        <v>243.43</v>
      </c>
      <c r="G26" s="232">
        <v>-180</v>
      </c>
    </row>
    <row r="27" spans="2:7" x14ac:dyDescent="0.3">
      <c r="B27" s="352" t="s">
        <v>237</v>
      </c>
      <c r="C27" s="353"/>
      <c r="D27" s="354"/>
      <c r="E27" s="246">
        <v>-312.06999999999994</v>
      </c>
      <c r="F27" s="246">
        <v>633.3900000000001</v>
      </c>
      <c r="G27" s="246">
        <v>-137.58000000000001</v>
      </c>
    </row>
    <row r="28" spans="2:7" x14ac:dyDescent="0.3">
      <c r="B28" s="352" t="s">
        <v>238</v>
      </c>
      <c r="C28" s="353"/>
      <c r="D28" s="354"/>
      <c r="E28" s="242">
        <v>1507.1000000000001</v>
      </c>
      <c r="F28" s="242">
        <v>1424.74</v>
      </c>
      <c r="G28" s="242">
        <v>1158.26</v>
      </c>
    </row>
    <row r="29" spans="2:7" ht="14.25" customHeight="1" x14ac:dyDescent="0.3">
      <c r="B29" s="355" t="s">
        <v>239</v>
      </c>
      <c r="C29" s="355"/>
      <c r="D29" s="355"/>
      <c r="E29" s="355"/>
      <c r="F29" s="355"/>
      <c r="G29" s="355"/>
    </row>
    <row r="30" spans="2:7" ht="54.75" customHeight="1" x14ac:dyDescent="0.3">
      <c r="B30" s="356"/>
      <c r="C30" s="356"/>
      <c r="D30" s="356"/>
      <c r="E30" s="356"/>
      <c r="F30" s="356"/>
      <c r="G30" s="356"/>
    </row>
    <row r="31" spans="2:7" x14ac:dyDescent="0.3">
      <c r="E31" s="247"/>
      <c r="F31" s="247"/>
      <c r="G31" s="247"/>
    </row>
  </sheetData>
  <mergeCells count="20">
    <mergeCell ref="B21:C21"/>
    <mergeCell ref="B3:B4"/>
    <mergeCell ref="C3:C4"/>
    <mergeCell ref="E3:G3"/>
    <mergeCell ref="B5:B6"/>
    <mergeCell ref="B8:B9"/>
    <mergeCell ref="B10:B11"/>
    <mergeCell ref="B16:D16"/>
    <mergeCell ref="B17:C17"/>
    <mergeCell ref="B18:C18"/>
    <mergeCell ref="B19:C19"/>
    <mergeCell ref="B20:C20"/>
    <mergeCell ref="B28:D28"/>
    <mergeCell ref="B29:G30"/>
    <mergeCell ref="B22:C22"/>
    <mergeCell ref="B23:C23"/>
    <mergeCell ref="B24:C24"/>
    <mergeCell ref="B25:C25"/>
    <mergeCell ref="B26:C26"/>
    <mergeCell ref="B27:D27"/>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5"/>
  <sheetViews>
    <sheetView showGridLines="0" workbookViewId="0">
      <selection activeCell="H9" sqref="H9"/>
    </sheetView>
  </sheetViews>
  <sheetFormatPr baseColWidth="10" defaultRowHeight="16.5" x14ac:dyDescent="0.25"/>
  <cols>
    <col min="1" max="1" width="3" style="31" bestFit="1" customWidth="1"/>
    <col min="2" max="2" width="21.28515625" customWidth="1"/>
  </cols>
  <sheetData>
    <row r="1" spans="1:8" ht="41.25" customHeight="1" x14ac:dyDescent="0.25">
      <c r="A1" s="263" t="s">
        <v>278</v>
      </c>
      <c r="B1" s="373" t="s">
        <v>240</v>
      </c>
      <c r="C1" s="373"/>
      <c r="D1" s="373"/>
      <c r="E1" s="373"/>
      <c r="F1" s="373"/>
      <c r="G1" s="373"/>
    </row>
    <row r="2" spans="1:8" ht="17.25" thickBot="1" x14ac:dyDescent="0.3"/>
    <row r="3" spans="1:8" ht="17.25" thickBot="1" x14ac:dyDescent="0.3">
      <c r="B3" s="374" t="s">
        <v>241</v>
      </c>
      <c r="C3" s="374" t="s">
        <v>65</v>
      </c>
      <c r="D3" s="248" t="s">
        <v>66</v>
      </c>
      <c r="E3" s="376" t="s">
        <v>242</v>
      </c>
      <c r="F3" s="377"/>
      <c r="G3" s="378"/>
    </row>
    <row r="4" spans="1:8" ht="17.25" thickBot="1" x14ac:dyDescent="0.3">
      <c r="B4" s="375"/>
      <c r="C4" s="375"/>
      <c r="D4" s="249" t="s">
        <v>1</v>
      </c>
      <c r="E4" s="249">
        <v>2015</v>
      </c>
      <c r="F4" s="249">
        <v>2016</v>
      </c>
      <c r="G4" s="249">
        <v>2017</v>
      </c>
    </row>
    <row r="5" spans="1:8" ht="17.25" thickBot="1" x14ac:dyDescent="0.3">
      <c r="B5" s="250" t="s">
        <v>243</v>
      </c>
      <c r="C5" s="251" t="s">
        <v>244</v>
      </c>
      <c r="D5" s="252" t="s">
        <v>245</v>
      </c>
      <c r="E5" s="253">
        <v>-383</v>
      </c>
      <c r="F5" s="253">
        <v>-285</v>
      </c>
      <c r="G5" s="253">
        <v>156</v>
      </c>
    </row>
    <row r="6" spans="1:8" ht="33.75" thickBot="1" x14ac:dyDescent="0.3">
      <c r="B6" s="254" t="s">
        <v>246</v>
      </c>
      <c r="C6" s="251" t="s">
        <v>247</v>
      </c>
      <c r="D6" s="252" t="s">
        <v>248</v>
      </c>
      <c r="E6" s="253">
        <v>-36</v>
      </c>
      <c r="F6" s="253">
        <v>-315</v>
      </c>
      <c r="G6" s="253">
        <v>448</v>
      </c>
    </row>
    <row r="7" spans="1:8" ht="17.25" thickBot="1" x14ac:dyDescent="0.3">
      <c r="B7" s="254" t="s">
        <v>249</v>
      </c>
      <c r="C7" s="251" t="s">
        <v>250</v>
      </c>
      <c r="D7" s="252" t="s">
        <v>248</v>
      </c>
      <c r="E7" s="253">
        <v>484</v>
      </c>
      <c r="F7" s="253">
        <v>508</v>
      </c>
      <c r="G7" s="253"/>
    </row>
    <row r="8" spans="1:8" ht="75" thickBot="1" x14ac:dyDescent="0.3">
      <c r="B8" s="254" t="s">
        <v>251</v>
      </c>
      <c r="C8" s="251" t="s">
        <v>252</v>
      </c>
      <c r="D8" s="252" t="s">
        <v>253</v>
      </c>
      <c r="E8" s="253">
        <v>-9</v>
      </c>
      <c r="F8" s="253">
        <v>67</v>
      </c>
      <c r="G8" s="253">
        <v>220</v>
      </c>
    </row>
    <row r="9" spans="1:8" ht="42" thickBot="1" x14ac:dyDescent="0.3">
      <c r="B9" s="254" t="s">
        <v>254</v>
      </c>
      <c r="C9" s="251" t="s">
        <v>255</v>
      </c>
      <c r="D9" s="252" t="s">
        <v>256</v>
      </c>
      <c r="E9" s="253"/>
      <c r="F9" s="253"/>
      <c r="G9" s="253"/>
    </row>
    <row r="10" spans="1:8" ht="33.75" thickBot="1" x14ac:dyDescent="0.3">
      <c r="B10" s="254" t="s">
        <v>257</v>
      </c>
      <c r="C10" s="251" t="s">
        <v>258</v>
      </c>
      <c r="D10" s="252" t="s">
        <v>256</v>
      </c>
      <c r="E10" s="253">
        <v>-93</v>
      </c>
      <c r="F10" s="253">
        <v>294</v>
      </c>
      <c r="G10" s="253">
        <v>69</v>
      </c>
    </row>
    <row r="11" spans="1:8" ht="17.25" thickBot="1" x14ac:dyDescent="0.3">
      <c r="B11" s="371" t="s">
        <v>259</v>
      </c>
      <c r="C11" s="372"/>
      <c r="D11" s="255"/>
      <c r="E11" s="256">
        <v>-37</v>
      </c>
      <c r="F11" s="256">
        <v>269</v>
      </c>
      <c r="G11" s="257">
        <f>G5+G6+G7+G8+G10</f>
        <v>893</v>
      </c>
    </row>
    <row r="12" spans="1:8" ht="42" thickBot="1" x14ac:dyDescent="0.3">
      <c r="B12" s="254" t="s">
        <v>260</v>
      </c>
      <c r="C12" s="251" t="s">
        <v>261</v>
      </c>
      <c r="D12" s="252" t="s">
        <v>262</v>
      </c>
      <c r="E12" s="253">
        <v>416</v>
      </c>
      <c r="F12" s="253">
        <v>392</v>
      </c>
      <c r="G12" s="253">
        <v>288</v>
      </c>
    </row>
    <row r="13" spans="1:8" ht="17.25" thickBot="1" x14ac:dyDescent="0.3">
      <c r="B13" s="254" t="s">
        <v>260</v>
      </c>
      <c r="C13" s="251" t="s">
        <v>263</v>
      </c>
      <c r="D13" s="252" t="s">
        <v>264</v>
      </c>
      <c r="E13" s="253">
        <v>-233</v>
      </c>
      <c r="F13" s="253">
        <v>83</v>
      </c>
      <c r="G13" s="253">
        <v>9</v>
      </c>
    </row>
    <row r="14" spans="1:8" ht="17.25" thickBot="1" x14ac:dyDescent="0.3">
      <c r="B14" s="371" t="s">
        <v>265</v>
      </c>
      <c r="C14" s="372"/>
      <c r="D14" s="255"/>
      <c r="E14" s="256">
        <v>183</v>
      </c>
      <c r="F14" s="256">
        <v>475</v>
      </c>
      <c r="G14" s="256">
        <v>297</v>
      </c>
    </row>
    <row r="15" spans="1:8" ht="17.25" thickBot="1" x14ac:dyDescent="0.3">
      <c r="B15" s="371" t="s">
        <v>266</v>
      </c>
      <c r="C15" s="372"/>
      <c r="D15" s="255"/>
      <c r="E15" s="258">
        <v>146</v>
      </c>
      <c r="F15" s="258">
        <v>744</v>
      </c>
      <c r="G15" s="259">
        <f>G11+G14</f>
        <v>1190</v>
      </c>
      <c r="H15" s="260"/>
    </row>
  </sheetData>
  <mergeCells count="7">
    <mergeCell ref="B15:C15"/>
    <mergeCell ref="B1:G1"/>
    <mergeCell ref="B3:B4"/>
    <mergeCell ref="C3:C4"/>
    <mergeCell ref="E3:G3"/>
    <mergeCell ref="B11:C11"/>
    <mergeCell ref="B14:C14"/>
  </mergeCells>
  <hyperlinks>
    <hyperlink ref="A1" location="Indice!A1" display="&lt;&lt;"/>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I10"/>
  <sheetViews>
    <sheetView showGridLines="0" workbookViewId="0">
      <selection activeCell="H9" sqref="H9"/>
    </sheetView>
  </sheetViews>
  <sheetFormatPr baseColWidth="10" defaultColWidth="11.42578125" defaultRowHeight="16.5" x14ac:dyDescent="0.3"/>
  <cols>
    <col min="1" max="1" width="3" style="31" bestFit="1" customWidth="1"/>
    <col min="2" max="2" width="51.85546875" style="4" customWidth="1"/>
    <col min="3" max="4" width="13.7109375" style="4" customWidth="1"/>
    <col min="5" max="5" width="13.5703125" style="4" customWidth="1"/>
    <col min="6" max="9" width="13.7109375" style="4" customWidth="1"/>
    <col min="10" max="16384" width="11.42578125" style="4"/>
  </cols>
  <sheetData>
    <row r="1" spans="1:9" x14ac:dyDescent="0.3">
      <c r="A1" s="263" t="s">
        <v>278</v>
      </c>
    </row>
    <row r="2" spans="1:9" s="1" customFormat="1" ht="20.100000000000001" customHeight="1" x14ac:dyDescent="0.3">
      <c r="A2" s="31"/>
      <c r="B2" s="266" t="s">
        <v>0</v>
      </c>
      <c r="C2" s="266"/>
      <c r="D2" s="266"/>
      <c r="E2" s="266"/>
      <c r="F2" s="266"/>
      <c r="G2" s="266"/>
      <c r="H2" s="266"/>
      <c r="I2" s="266"/>
    </row>
    <row r="3" spans="1:9" s="1" customFormat="1" ht="9.9499999999999993" customHeight="1" x14ac:dyDescent="0.3">
      <c r="A3" s="31"/>
      <c r="B3" s="2"/>
      <c r="C3" s="2"/>
      <c r="D3" s="2"/>
      <c r="E3" s="2"/>
      <c r="F3" s="2"/>
      <c r="G3" s="2"/>
      <c r="H3" s="2"/>
      <c r="I3" s="2"/>
    </row>
    <row r="4" spans="1:9" ht="20.100000000000001" customHeight="1" x14ac:dyDescent="0.3">
      <c r="B4" s="267"/>
      <c r="C4" s="267" t="s">
        <v>1</v>
      </c>
      <c r="D4" s="3">
        <v>2015</v>
      </c>
      <c r="E4" s="3">
        <v>2015</v>
      </c>
      <c r="F4" s="3">
        <v>2016</v>
      </c>
      <c r="G4" s="3">
        <v>2017</v>
      </c>
      <c r="H4" s="3">
        <v>2018</v>
      </c>
      <c r="I4" s="3">
        <v>2019</v>
      </c>
    </row>
    <row r="5" spans="1:9" ht="20.100000000000001" customHeight="1" x14ac:dyDescent="0.3">
      <c r="B5" s="268"/>
      <c r="C5" s="268"/>
      <c r="D5" s="5" t="s">
        <v>2</v>
      </c>
      <c r="E5" s="269" t="s">
        <v>3</v>
      </c>
      <c r="F5" s="270"/>
      <c r="G5" s="270"/>
      <c r="H5" s="270"/>
      <c r="I5" s="271"/>
    </row>
    <row r="6" spans="1:9" ht="20.100000000000001" customHeight="1" x14ac:dyDescent="0.3">
      <c r="B6" s="6" t="s">
        <v>4</v>
      </c>
      <c r="C6" s="7"/>
      <c r="D6" s="8">
        <v>100.68853973169131</v>
      </c>
      <c r="E6" s="8">
        <v>0.50268206107118019</v>
      </c>
      <c r="F6" s="8">
        <v>0.66024279888527992</v>
      </c>
      <c r="G6" s="8">
        <v>1.4727328191455946</v>
      </c>
      <c r="H6" s="8">
        <v>1.5612870772506504</v>
      </c>
      <c r="I6" s="8">
        <v>1.5867040795465304</v>
      </c>
    </row>
    <row r="7" spans="1:9" ht="20.100000000000001" customHeight="1" x14ac:dyDescent="0.3">
      <c r="B7" s="272" t="s">
        <v>5</v>
      </c>
      <c r="C7" s="273"/>
      <c r="D7" s="273"/>
      <c r="E7" s="273"/>
      <c r="F7" s="273"/>
      <c r="G7" s="273"/>
      <c r="H7" s="273"/>
      <c r="I7" s="274"/>
    </row>
    <row r="8" spans="1:9" ht="20.100000000000001" customHeight="1" x14ac:dyDescent="0.3"/>
    <row r="9" spans="1:9" ht="20.100000000000001" customHeight="1" x14ac:dyDescent="0.3"/>
    <row r="10" spans="1:9" ht="20.100000000000001" customHeight="1" x14ac:dyDescent="0.3"/>
  </sheetData>
  <mergeCells count="5">
    <mergeCell ref="B2:I2"/>
    <mergeCell ref="B4:B5"/>
    <mergeCell ref="C4:C5"/>
    <mergeCell ref="E5:I5"/>
    <mergeCell ref="B7:I7"/>
  </mergeCells>
  <hyperlinks>
    <hyperlink ref="A1" location="Indice!A1" display="&lt;&l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47"/>
  <sheetViews>
    <sheetView showGridLines="0" zoomScaleNormal="100" workbookViewId="0">
      <selection activeCell="H9" sqref="H9"/>
    </sheetView>
  </sheetViews>
  <sheetFormatPr baseColWidth="10" defaultRowHeight="18" x14ac:dyDescent="0.25"/>
  <cols>
    <col min="1" max="1" width="3" style="31" bestFit="1" customWidth="1"/>
    <col min="2" max="2" width="78.28515625" style="9" customWidth="1"/>
    <col min="3" max="8" width="16.7109375" style="9" customWidth="1"/>
    <col min="9" max="257" width="11.42578125" style="9"/>
    <col min="258" max="258" width="78.28515625" style="9" customWidth="1"/>
    <col min="259" max="264" width="16.7109375" style="9" customWidth="1"/>
    <col min="265" max="513" width="11.42578125" style="9"/>
    <col min="514" max="514" width="78.28515625" style="9" customWidth="1"/>
    <col min="515" max="520" width="16.7109375" style="9" customWidth="1"/>
    <col min="521" max="769" width="11.42578125" style="9"/>
    <col min="770" max="770" width="78.28515625" style="9" customWidth="1"/>
    <col min="771" max="776" width="16.7109375" style="9" customWidth="1"/>
    <col min="777" max="1025" width="11.42578125" style="9"/>
    <col min="1026" max="1026" width="78.28515625" style="9" customWidth="1"/>
    <col min="1027" max="1032" width="16.7109375" style="9" customWidth="1"/>
    <col min="1033" max="1281" width="11.42578125" style="9"/>
    <col min="1282" max="1282" width="78.28515625" style="9" customWidth="1"/>
    <col min="1283" max="1288" width="16.7109375" style="9" customWidth="1"/>
    <col min="1289" max="1537" width="11.42578125" style="9"/>
    <col min="1538" max="1538" width="78.28515625" style="9" customWidth="1"/>
    <col min="1539" max="1544" width="16.7109375" style="9" customWidth="1"/>
    <col min="1545" max="1793" width="11.42578125" style="9"/>
    <col min="1794" max="1794" width="78.28515625" style="9" customWidth="1"/>
    <col min="1795" max="1800" width="16.7109375" style="9" customWidth="1"/>
    <col min="1801" max="2049" width="11.42578125" style="9"/>
    <col min="2050" max="2050" width="78.28515625" style="9" customWidth="1"/>
    <col min="2051" max="2056" width="16.7109375" style="9" customWidth="1"/>
    <col min="2057" max="2305" width="11.42578125" style="9"/>
    <col min="2306" max="2306" width="78.28515625" style="9" customWidth="1"/>
    <col min="2307" max="2312" width="16.7109375" style="9" customWidth="1"/>
    <col min="2313" max="2561" width="11.42578125" style="9"/>
    <col min="2562" max="2562" width="78.28515625" style="9" customWidth="1"/>
    <col min="2563" max="2568" width="16.7109375" style="9" customWidth="1"/>
    <col min="2569" max="2817" width="11.42578125" style="9"/>
    <col min="2818" max="2818" width="78.28515625" style="9" customWidth="1"/>
    <col min="2819" max="2824" width="16.7109375" style="9" customWidth="1"/>
    <col min="2825" max="3073" width="11.42578125" style="9"/>
    <col min="3074" max="3074" width="78.28515625" style="9" customWidth="1"/>
    <col min="3075" max="3080" width="16.7109375" style="9" customWidth="1"/>
    <col min="3081" max="3329" width="11.42578125" style="9"/>
    <col min="3330" max="3330" width="78.28515625" style="9" customWidth="1"/>
    <col min="3331" max="3336" width="16.7109375" style="9" customWidth="1"/>
    <col min="3337" max="3585" width="11.42578125" style="9"/>
    <col min="3586" max="3586" width="78.28515625" style="9" customWidth="1"/>
    <col min="3587" max="3592" width="16.7109375" style="9" customWidth="1"/>
    <col min="3593" max="3841" width="11.42578125" style="9"/>
    <col min="3842" max="3842" width="78.28515625" style="9" customWidth="1"/>
    <col min="3843" max="3848" width="16.7109375" style="9" customWidth="1"/>
    <col min="3849" max="4097" width="11.42578125" style="9"/>
    <col min="4098" max="4098" width="78.28515625" style="9" customWidth="1"/>
    <col min="4099" max="4104" width="16.7109375" style="9" customWidth="1"/>
    <col min="4105" max="4353" width="11.42578125" style="9"/>
    <col min="4354" max="4354" width="78.28515625" style="9" customWidth="1"/>
    <col min="4355" max="4360" width="16.7109375" style="9" customWidth="1"/>
    <col min="4361" max="4609" width="11.42578125" style="9"/>
    <col min="4610" max="4610" width="78.28515625" style="9" customWidth="1"/>
    <col min="4611" max="4616" width="16.7109375" style="9" customWidth="1"/>
    <col min="4617" max="4865" width="11.42578125" style="9"/>
    <col min="4866" max="4866" width="78.28515625" style="9" customWidth="1"/>
    <col min="4867" max="4872" width="16.7109375" style="9" customWidth="1"/>
    <col min="4873" max="5121" width="11.42578125" style="9"/>
    <col min="5122" max="5122" width="78.28515625" style="9" customWidth="1"/>
    <col min="5123" max="5128" width="16.7109375" style="9" customWidth="1"/>
    <col min="5129" max="5377" width="11.42578125" style="9"/>
    <col min="5378" max="5378" width="78.28515625" style="9" customWidth="1"/>
    <col min="5379" max="5384" width="16.7109375" style="9" customWidth="1"/>
    <col min="5385" max="5633" width="11.42578125" style="9"/>
    <col min="5634" max="5634" width="78.28515625" style="9" customWidth="1"/>
    <col min="5635" max="5640" width="16.7109375" style="9" customWidth="1"/>
    <col min="5641" max="5889" width="11.42578125" style="9"/>
    <col min="5890" max="5890" width="78.28515625" style="9" customWidth="1"/>
    <col min="5891" max="5896" width="16.7109375" style="9" customWidth="1"/>
    <col min="5897" max="6145" width="11.42578125" style="9"/>
    <col min="6146" max="6146" width="78.28515625" style="9" customWidth="1"/>
    <col min="6147" max="6152" width="16.7109375" style="9" customWidth="1"/>
    <col min="6153" max="6401" width="11.42578125" style="9"/>
    <col min="6402" max="6402" width="78.28515625" style="9" customWidth="1"/>
    <col min="6403" max="6408" width="16.7109375" style="9" customWidth="1"/>
    <col min="6409" max="6657" width="11.42578125" style="9"/>
    <col min="6658" max="6658" width="78.28515625" style="9" customWidth="1"/>
    <col min="6659" max="6664" width="16.7109375" style="9" customWidth="1"/>
    <col min="6665" max="6913" width="11.42578125" style="9"/>
    <col min="6914" max="6914" width="78.28515625" style="9" customWidth="1"/>
    <col min="6915" max="6920" width="16.7109375" style="9" customWidth="1"/>
    <col min="6921" max="7169" width="11.42578125" style="9"/>
    <col min="7170" max="7170" width="78.28515625" style="9" customWidth="1"/>
    <col min="7171" max="7176" width="16.7109375" style="9" customWidth="1"/>
    <col min="7177" max="7425" width="11.42578125" style="9"/>
    <col min="7426" max="7426" width="78.28515625" style="9" customWidth="1"/>
    <col min="7427" max="7432" width="16.7109375" style="9" customWidth="1"/>
    <col min="7433" max="7681" width="11.42578125" style="9"/>
    <col min="7682" max="7682" width="78.28515625" style="9" customWidth="1"/>
    <col min="7683" max="7688" width="16.7109375" style="9" customWidth="1"/>
    <col min="7689" max="7937" width="11.42578125" style="9"/>
    <col min="7938" max="7938" width="78.28515625" style="9" customWidth="1"/>
    <col min="7939" max="7944" width="16.7109375" style="9" customWidth="1"/>
    <col min="7945" max="8193" width="11.42578125" style="9"/>
    <col min="8194" max="8194" width="78.28515625" style="9" customWidth="1"/>
    <col min="8195" max="8200" width="16.7109375" style="9" customWidth="1"/>
    <col min="8201" max="8449" width="11.42578125" style="9"/>
    <col min="8450" max="8450" width="78.28515625" style="9" customWidth="1"/>
    <col min="8451" max="8456" width="16.7109375" style="9" customWidth="1"/>
    <col min="8457" max="8705" width="11.42578125" style="9"/>
    <col min="8706" max="8706" width="78.28515625" style="9" customWidth="1"/>
    <col min="8707" max="8712" width="16.7109375" style="9" customWidth="1"/>
    <col min="8713" max="8961" width="11.42578125" style="9"/>
    <col min="8962" max="8962" width="78.28515625" style="9" customWidth="1"/>
    <col min="8963" max="8968" width="16.7109375" style="9" customWidth="1"/>
    <col min="8969" max="9217" width="11.42578125" style="9"/>
    <col min="9218" max="9218" width="78.28515625" style="9" customWidth="1"/>
    <col min="9219" max="9224" width="16.7109375" style="9" customWidth="1"/>
    <col min="9225" max="9473" width="11.42578125" style="9"/>
    <col min="9474" max="9474" width="78.28515625" style="9" customWidth="1"/>
    <col min="9475" max="9480" width="16.7109375" style="9" customWidth="1"/>
    <col min="9481" max="9729" width="11.42578125" style="9"/>
    <col min="9730" max="9730" width="78.28515625" style="9" customWidth="1"/>
    <col min="9731" max="9736" width="16.7109375" style="9" customWidth="1"/>
    <col min="9737" max="9985" width="11.42578125" style="9"/>
    <col min="9986" max="9986" width="78.28515625" style="9" customWidth="1"/>
    <col min="9987" max="9992" width="16.7109375" style="9" customWidth="1"/>
    <col min="9993" max="10241" width="11.42578125" style="9"/>
    <col min="10242" max="10242" width="78.28515625" style="9" customWidth="1"/>
    <col min="10243" max="10248" width="16.7109375" style="9" customWidth="1"/>
    <col min="10249" max="10497" width="11.42578125" style="9"/>
    <col min="10498" max="10498" width="78.28515625" style="9" customWidth="1"/>
    <col min="10499" max="10504" width="16.7109375" style="9" customWidth="1"/>
    <col min="10505" max="10753" width="11.42578125" style="9"/>
    <col min="10754" max="10754" width="78.28515625" style="9" customWidth="1"/>
    <col min="10755" max="10760" width="16.7109375" style="9" customWidth="1"/>
    <col min="10761" max="11009" width="11.42578125" style="9"/>
    <col min="11010" max="11010" width="78.28515625" style="9" customWidth="1"/>
    <col min="11011" max="11016" width="16.7109375" style="9" customWidth="1"/>
    <col min="11017" max="11265" width="11.42578125" style="9"/>
    <col min="11266" max="11266" width="78.28515625" style="9" customWidth="1"/>
    <col min="11267" max="11272" width="16.7109375" style="9" customWidth="1"/>
    <col min="11273" max="11521" width="11.42578125" style="9"/>
    <col min="11522" max="11522" width="78.28515625" style="9" customWidth="1"/>
    <col min="11523" max="11528" width="16.7109375" style="9" customWidth="1"/>
    <col min="11529" max="11777" width="11.42578125" style="9"/>
    <col min="11778" max="11778" width="78.28515625" style="9" customWidth="1"/>
    <col min="11779" max="11784" width="16.7109375" style="9" customWidth="1"/>
    <col min="11785" max="12033" width="11.42578125" style="9"/>
    <col min="12034" max="12034" width="78.28515625" style="9" customWidth="1"/>
    <col min="12035" max="12040" width="16.7109375" style="9" customWidth="1"/>
    <col min="12041" max="12289" width="11.42578125" style="9"/>
    <col min="12290" max="12290" width="78.28515625" style="9" customWidth="1"/>
    <col min="12291" max="12296" width="16.7109375" style="9" customWidth="1"/>
    <col min="12297" max="12545" width="11.42578125" style="9"/>
    <col min="12546" max="12546" width="78.28515625" style="9" customWidth="1"/>
    <col min="12547" max="12552" width="16.7109375" style="9" customWidth="1"/>
    <col min="12553" max="12801" width="11.42578125" style="9"/>
    <col min="12802" max="12802" width="78.28515625" style="9" customWidth="1"/>
    <col min="12803" max="12808" width="16.7109375" style="9" customWidth="1"/>
    <col min="12809" max="13057" width="11.42578125" style="9"/>
    <col min="13058" max="13058" width="78.28515625" style="9" customWidth="1"/>
    <col min="13059" max="13064" width="16.7109375" style="9" customWidth="1"/>
    <col min="13065" max="13313" width="11.42578125" style="9"/>
    <col min="13314" max="13314" width="78.28515625" style="9" customWidth="1"/>
    <col min="13315" max="13320" width="16.7109375" style="9" customWidth="1"/>
    <col min="13321" max="13569" width="11.42578125" style="9"/>
    <col min="13570" max="13570" width="78.28515625" style="9" customWidth="1"/>
    <col min="13571" max="13576" width="16.7109375" style="9" customWidth="1"/>
    <col min="13577" max="13825" width="11.42578125" style="9"/>
    <col min="13826" max="13826" width="78.28515625" style="9" customWidth="1"/>
    <col min="13827" max="13832" width="16.7109375" style="9" customWidth="1"/>
    <col min="13833" max="14081" width="11.42578125" style="9"/>
    <col min="14082" max="14082" width="78.28515625" style="9" customWidth="1"/>
    <col min="14083" max="14088" width="16.7109375" style="9" customWidth="1"/>
    <col min="14089" max="14337" width="11.42578125" style="9"/>
    <col min="14338" max="14338" width="78.28515625" style="9" customWidth="1"/>
    <col min="14339" max="14344" width="16.7109375" style="9" customWidth="1"/>
    <col min="14345" max="14593" width="11.42578125" style="9"/>
    <col min="14594" max="14594" width="78.28515625" style="9" customWidth="1"/>
    <col min="14595" max="14600" width="16.7109375" style="9" customWidth="1"/>
    <col min="14601" max="14849" width="11.42578125" style="9"/>
    <col min="14850" max="14850" width="78.28515625" style="9" customWidth="1"/>
    <col min="14851" max="14856" width="16.7109375" style="9" customWidth="1"/>
    <col min="14857" max="15105" width="11.42578125" style="9"/>
    <col min="15106" max="15106" width="78.28515625" style="9" customWidth="1"/>
    <col min="15107" max="15112" width="16.7109375" style="9" customWidth="1"/>
    <col min="15113" max="15361" width="11.42578125" style="9"/>
    <col min="15362" max="15362" width="78.28515625" style="9" customWidth="1"/>
    <col min="15363" max="15368" width="16.7109375" style="9" customWidth="1"/>
    <col min="15369" max="15617" width="11.42578125" style="9"/>
    <col min="15618" max="15618" width="78.28515625" style="9" customWidth="1"/>
    <col min="15619" max="15624" width="16.7109375" style="9" customWidth="1"/>
    <col min="15625" max="15873" width="11.42578125" style="9"/>
    <col min="15874" max="15874" width="78.28515625" style="9" customWidth="1"/>
    <col min="15875" max="15880" width="16.7109375" style="9" customWidth="1"/>
    <col min="15881" max="16129" width="11.42578125" style="9"/>
    <col min="16130" max="16130" width="78.28515625" style="9" customWidth="1"/>
    <col min="16131" max="16136" width="16.7109375" style="9" customWidth="1"/>
    <col min="16137" max="16384" width="11.42578125" style="9"/>
  </cols>
  <sheetData>
    <row r="1" spans="1:8" x14ac:dyDescent="0.25">
      <c r="A1" s="263" t="s">
        <v>278</v>
      </c>
    </row>
    <row r="2" spans="1:8" x14ac:dyDescent="0.25">
      <c r="B2" s="275" t="s">
        <v>6</v>
      </c>
      <c r="C2" s="275"/>
      <c r="D2" s="275"/>
      <c r="E2" s="275"/>
      <c r="F2" s="275"/>
      <c r="G2" s="275"/>
      <c r="H2" s="275"/>
    </row>
    <row r="3" spans="1:8" ht="24.75" customHeight="1" x14ac:dyDescent="0.25">
      <c r="B3" s="276" t="s">
        <v>7</v>
      </c>
      <c r="C3" s="276"/>
      <c r="D3" s="276"/>
      <c r="E3" s="276"/>
      <c r="F3" s="276"/>
      <c r="G3" s="276"/>
      <c r="H3" s="276"/>
    </row>
    <row r="4" spans="1:8" x14ac:dyDescent="0.25">
      <c r="B4" s="10"/>
      <c r="C4" s="11">
        <v>2010</v>
      </c>
      <c r="D4" s="11">
        <v>2011</v>
      </c>
      <c r="E4" s="11">
        <v>2012</v>
      </c>
      <c r="F4" s="11">
        <v>2013</v>
      </c>
      <c r="G4" s="11">
        <v>2014</v>
      </c>
      <c r="H4" s="11">
        <v>2015</v>
      </c>
    </row>
    <row r="5" spans="1:8" x14ac:dyDescent="0.25">
      <c r="B5" s="10" t="s">
        <v>8</v>
      </c>
      <c r="C5" s="12"/>
      <c r="D5" s="12"/>
      <c r="E5" s="12"/>
      <c r="F5" s="12"/>
      <c r="G5" s="12"/>
      <c r="H5" s="12"/>
    </row>
    <row r="6" spans="1:8" x14ac:dyDescent="0.25">
      <c r="B6" s="13" t="s">
        <v>9</v>
      </c>
      <c r="C6" s="14"/>
      <c r="D6" s="14"/>
      <c r="E6" s="14"/>
      <c r="F6" s="14"/>
      <c r="G6" s="14"/>
      <c r="H6" s="14"/>
    </row>
    <row r="7" spans="1:8" x14ac:dyDescent="0.25">
      <c r="B7" s="15" t="s">
        <v>10</v>
      </c>
      <c r="C7" s="16">
        <v>137713</v>
      </c>
      <c r="D7" s="16">
        <v>159527</v>
      </c>
      <c r="E7" s="16">
        <v>218179</v>
      </c>
      <c r="F7" s="16">
        <v>193152</v>
      </c>
      <c r="G7" s="16">
        <v>133626.75</v>
      </c>
      <c r="H7" s="16">
        <v>102954.976</v>
      </c>
    </row>
    <row r="8" spans="1:8" x14ac:dyDescent="0.25">
      <c r="B8" s="17" t="s">
        <v>11</v>
      </c>
      <c r="C8" s="18">
        <v>66069</v>
      </c>
      <c r="D8" s="18">
        <v>81986</v>
      </c>
      <c r="E8" s="18">
        <v>103175</v>
      </c>
      <c r="F8" s="18">
        <v>91108</v>
      </c>
      <c r="G8" s="18">
        <v>74048</v>
      </c>
      <c r="H8" s="18">
        <v>53538</v>
      </c>
    </row>
    <row r="9" spans="1:8" x14ac:dyDescent="0.25">
      <c r="B9" s="17" t="s">
        <v>12</v>
      </c>
      <c r="C9" s="18">
        <v>132311</v>
      </c>
      <c r="D9" s="18">
        <v>153646</v>
      </c>
      <c r="E9" s="18">
        <v>212742</v>
      </c>
      <c r="F9" s="18">
        <v>188277</v>
      </c>
      <c r="G9" s="18">
        <v>129584.55</v>
      </c>
      <c r="H9" s="18">
        <v>99722.975999999995</v>
      </c>
    </row>
    <row r="10" spans="1:8" x14ac:dyDescent="0.25">
      <c r="B10" s="15" t="s">
        <v>13</v>
      </c>
      <c r="C10" s="18">
        <v>59506</v>
      </c>
      <c r="D10" s="18">
        <v>64659</v>
      </c>
      <c r="E10" s="18">
        <v>105093</v>
      </c>
      <c r="F10" s="18">
        <v>95604</v>
      </c>
      <c r="G10" s="18">
        <v>55089.55</v>
      </c>
      <c r="H10" s="18">
        <v>46384.800000000003</v>
      </c>
    </row>
    <row r="11" spans="1:8" x14ac:dyDescent="0.25">
      <c r="B11" s="19" t="s">
        <v>14</v>
      </c>
      <c r="C11" s="18"/>
      <c r="D11" s="18"/>
      <c r="E11" s="18"/>
      <c r="F11" s="18"/>
      <c r="G11" s="18"/>
      <c r="H11" s="18"/>
    </row>
    <row r="12" spans="1:8" x14ac:dyDescent="0.25">
      <c r="B12" s="20" t="s">
        <v>15</v>
      </c>
      <c r="C12" s="21">
        <v>0</v>
      </c>
      <c r="D12" s="21">
        <v>0</v>
      </c>
      <c r="E12" s="21">
        <v>0</v>
      </c>
      <c r="F12" s="21">
        <v>0</v>
      </c>
      <c r="G12" s="21">
        <v>0</v>
      </c>
      <c r="H12" s="21">
        <v>0</v>
      </c>
    </row>
    <row r="13" spans="1:8" x14ac:dyDescent="0.25">
      <c r="B13" s="22" t="s">
        <v>16</v>
      </c>
      <c r="C13" s="12"/>
      <c r="D13" s="12"/>
      <c r="E13" s="12"/>
      <c r="F13" s="12"/>
      <c r="G13" s="12"/>
      <c r="H13" s="12"/>
    </row>
    <row r="14" spans="1:8" x14ac:dyDescent="0.25">
      <c r="B14" s="13" t="s">
        <v>9</v>
      </c>
      <c r="C14" s="14"/>
      <c r="D14" s="14"/>
      <c r="E14" s="14"/>
      <c r="F14" s="14"/>
      <c r="G14" s="14"/>
      <c r="H14" s="14"/>
    </row>
    <row r="15" spans="1:8" x14ac:dyDescent="0.25">
      <c r="B15" s="15" t="s">
        <v>10</v>
      </c>
      <c r="C15" s="16">
        <v>132809</v>
      </c>
      <c r="D15" s="16">
        <v>154050</v>
      </c>
      <c r="E15" s="16">
        <v>213124</v>
      </c>
      <c r="F15" s="16">
        <v>188593</v>
      </c>
      <c r="G15" s="16">
        <v>129841.75</v>
      </c>
      <c r="H15" s="16">
        <v>99794.975999999995</v>
      </c>
    </row>
    <row r="16" spans="1:8" x14ac:dyDescent="0.25">
      <c r="B16" s="17" t="s">
        <v>11</v>
      </c>
      <c r="C16" s="18">
        <v>65569</v>
      </c>
      <c r="D16" s="18">
        <v>81486</v>
      </c>
      <c r="E16" s="18">
        <v>102675</v>
      </c>
      <c r="F16" s="18">
        <v>90609</v>
      </c>
      <c r="G16" s="18">
        <v>73557</v>
      </c>
      <c r="H16" s="18">
        <v>53065</v>
      </c>
    </row>
    <row r="17" spans="2:8" x14ac:dyDescent="0.25">
      <c r="B17" s="17" t="s">
        <v>12</v>
      </c>
      <c r="C17" s="18">
        <v>132311</v>
      </c>
      <c r="D17" s="18">
        <v>153646</v>
      </c>
      <c r="E17" s="18">
        <v>212742</v>
      </c>
      <c r="F17" s="18">
        <v>188277</v>
      </c>
      <c r="G17" s="18">
        <v>129584.55</v>
      </c>
      <c r="H17" s="18">
        <v>99722.975999999995</v>
      </c>
    </row>
    <row r="18" spans="2:8" x14ac:dyDescent="0.25">
      <c r="B18" s="15" t="s">
        <v>13</v>
      </c>
      <c r="C18" s="18">
        <v>59506</v>
      </c>
      <c r="D18" s="18">
        <v>64659</v>
      </c>
      <c r="E18" s="18">
        <v>105093</v>
      </c>
      <c r="F18" s="18">
        <v>95604</v>
      </c>
      <c r="G18" s="18">
        <v>55089.55</v>
      </c>
      <c r="H18" s="18">
        <v>46384.800000000003</v>
      </c>
    </row>
    <row r="19" spans="2:8" x14ac:dyDescent="0.25">
      <c r="B19" s="19" t="s">
        <v>14</v>
      </c>
      <c r="C19" s="18"/>
      <c r="D19" s="18"/>
      <c r="E19" s="18"/>
      <c r="F19" s="18"/>
      <c r="G19" s="18"/>
      <c r="H19" s="18"/>
    </row>
    <row r="20" spans="2:8" x14ac:dyDescent="0.25">
      <c r="B20" s="20" t="s">
        <v>15</v>
      </c>
      <c r="C20" s="21">
        <v>0</v>
      </c>
      <c r="D20" s="21">
        <v>0</v>
      </c>
      <c r="E20" s="21">
        <v>0</v>
      </c>
      <c r="F20" s="21">
        <v>0</v>
      </c>
      <c r="G20" s="21">
        <v>0</v>
      </c>
      <c r="H20" s="21">
        <v>0</v>
      </c>
    </row>
    <row r="21" spans="2:8" x14ac:dyDescent="0.25">
      <c r="B21" s="22" t="s">
        <v>17</v>
      </c>
      <c r="C21" s="12"/>
      <c r="D21" s="12"/>
      <c r="E21" s="12"/>
      <c r="F21" s="12"/>
      <c r="G21" s="12"/>
      <c r="H21" s="12"/>
    </row>
    <row r="22" spans="2:8" x14ac:dyDescent="0.25">
      <c r="B22" s="13" t="s">
        <v>9</v>
      </c>
      <c r="C22" s="14"/>
      <c r="D22" s="14"/>
      <c r="E22" s="14"/>
      <c r="F22" s="14"/>
      <c r="G22" s="14"/>
      <c r="H22" s="14"/>
    </row>
    <row r="23" spans="2:8" x14ac:dyDescent="0.25">
      <c r="B23" s="15" t="s">
        <v>10</v>
      </c>
      <c r="C23" s="16">
        <v>3754</v>
      </c>
      <c r="D23" s="16">
        <v>4273</v>
      </c>
      <c r="E23" s="16">
        <v>3994</v>
      </c>
      <c r="F23" s="16">
        <v>3604</v>
      </c>
      <c r="G23" s="16">
        <v>3024</v>
      </c>
      <c r="H23" s="16">
        <v>2500</v>
      </c>
    </row>
    <row r="24" spans="2:8" x14ac:dyDescent="0.25">
      <c r="B24" s="17" t="s">
        <v>11</v>
      </c>
      <c r="C24" s="18"/>
      <c r="D24" s="18"/>
      <c r="E24" s="18"/>
      <c r="F24" s="18"/>
      <c r="G24" s="18"/>
      <c r="H24" s="18"/>
    </row>
    <row r="25" spans="2:8" x14ac:dyDescent="0.25">
      <c r="B25" s="17" t="s">
        <v>12</v>
      </c>
      <c r="C25" s="18"/>
      <c r="D25" s="18"/>
      <c r="E25" s="18"/>
      <c r="F25" s="18"/>
      <c r="G25" s="18"/>
      <c r="H25" s="18"/>
    </row>
    <row r="26" spans="2:8" x14ac:dyDescent="0.25">
      <c r="B26" s="15" t="s">
        <v>13</v>
      </c>
      <c r="C26" s="18"/>
      <c r="D26" s="18"/>
      <c r="E26" s="18"/>
      <c r="F26" s="18"/>
      <c r="G26" s="18"/>
      <c r="H26" s="18"/>
    </row>
    <row r="27" spans="2:8" x14ac:dyDescent="0.25">
      <c r="B27" s="19" t="s">
        <v>14</v>
      </c>
      <c r="C27" s="18"/>
      <c r="D27" s="18"/>
      <c r="E27" s="18"/>
      <c r="F27" s="18"/>
      <c r="G27" s="18"/>
      <c r="H27" s="18"/>
    </row>
    <row r="28" spans="2:8" x14ac:dyDescent="0.25">
      <c r="B28" s="20" t="s">
        <v>15</v>
      </c>
      <c r="C28" s="21">
        <v>0</v>
      </c>
      <c r="D28" s="21">
        <v>0</v>
      </c>
      <c r="E28" s="21">
        <v>0</v>
      </c>
      <c r="F28" s="21">
        <v>0</v>
      </c>
      <c r="G28" s="21">
        <v>0</v>
      </c>
      <c r="H28" s="21">
        <v>0</v>
      </c>
    </row>
    <row r="29" spans="2:8" x14ac:dyDescent="0.25">
      <c r="B29" s="22" t="s">
        <v>18</v>
      </c>
      <c r="C29" s="12"/>
      <c r="D29" s="12"/>
      <c r="E29" s="12"/>
      <c r="F29" s="12"/>
      <c r="G29" s="12"/>
      <c r="H29" s="12"/>
    </row>
    <row r="30" spans="2:8" x14ac:dyDescent="0.25">
      <c r="B30" s="13" t="s">
        <v>9</v>
      </c>
      <c r="C30" s="14"/>
      <c r="D30" s="14"/>
      <c r="E30" s="14"/>
      <c r="F30" s="14"/>
      <c r="G30" s="14"/>
      <c r="H30" s="14"/>
    </row>
    <row r="31" spans="2:8" x14ac:dyDescent="0.25">
      <c r="B31" s="15" t="s">
        <v>10</v>
      </c>
      <c r="C31" s="16">
        <v>1150</v>
      </c>
      <c r="D31" s="16">
        <v>1204</v>
      </c>
      <c r="E31" s="16">
        <v>1061</v>
      </c>
      <c r="F31" s="16">
        <v>955</v>
      </c>
      <c r="G31" s="16">
        <v>761</v>
      </c>
      <c r="H31" s="16">
        <v>660</v>
      </c>
    </row>
    <row r="32" spans="2:8" x14ac:dyDescent="0.25">
      <c r="B32" s="17" t="s">
        <v>11</v>
      </c>
      <c r="C32" s="18">
        <v>500</v>
      </c>
      <c r="D32" s="18">
        <v>500</v>
      </c>
      <c r="E32" s="18">
        <v>500</v>
      </c>
      <c r="F32" s="18">
        <v>499</v>
      </c>
      <c r="G32" s="18">
        <v>491</v>
      </c>
      <c r="H32" s="18">
        <v>473</v>
      </c>
    </row>
    <row r="33" spans="1:8" x14ac:dyDescent="0.25">
      <c r="B33" s="17" t="s">
        <v>12</v>
      </c>
      <c r="C33" s="18"/>
      <c r="D33" s="18"/>
      <c r="E33" s="18"/>
      <c r="F33" s="18"/>
      <c r="G33" s="18"/>
      <c r="H33" s="18"/>
    </row>
    <row r="34" spans="1:8" x14ac:dyDescent="0.25">
      <c r="B34" s="15" t="s">
        <v>13</v>
      </c>
      <c r="C34" s="18"/>
      <c r="D34" s="18"/>
      <c r="E34" s="18"/>
      <c r="F34" s="18"/>
      <c r="G34" s="18"/>
      <c r="H34" s="18"/>
    </row>
    <row r="35" spans="1:8" x14ac:dyDescent="0.25">
      <c r="B35" s="19" t="s">
        <v>14</v>
      </c>
      <c r="C35" s="18"/>
      <c r="D35" s="18"/>
      <c r="E35" s="18"/>
      <c r="F35" s="18"/>
      <c r="G35" s="18"/>
      <c r="H35" s="18"/>
    </row>
    <row r="36" spans="1:8" x14ac:dyDescent="0.25">
      <c r="B36" s="20" t="s">
        <v>15</v>
      </c>
      <c r="C36" s="21">
        <v>0</v>
      </c>
      <c r="D36" s="21">
        <v>0</v>
      </c>
      <c r="E36" s="21">
        <v>0</v>
      </c>
      <c r="F36" s="21">
        <v>0</v>
      </c>
      <c r="G36" s="21">
        <v>0</v>
      </c>
      <c r="H36" s="21">
        <v>0</v>
      </c>
    </row>
    <row r="37" spans="1:8" ht="26.25" customHeight="1" x14ac:dyDescent="0.25">
      <c r="B37" s="23" t="s">
        <v>19</v>
      </c>
      <c r="C37" s="24"/>
      <c r="D37" s="24"/>
      <c r="E37" s="24"/>
      <c r="F37" s="24"/>
      <c r="G37" s="24"/>
      <c r="H37" s="25"/>
    </row>
    <row r="38" spans="1:8" s="29" customFormat="1" x14ac:dyDescent="0.25">
      <c r="A38" s="31"/>
      <c r="B38" s="26" t="s">
        <v>20</v>
      </c>
      <c r="C38" s="27"/>
      <c r="D38" s="27"/>
      <c r="E38" s="27"/>
      <c r="F38" s="27"/>
      <c r="G38" s="27"/>
      <c r="H38" s="28"/>
    </row>
    <row r="39" spans="1:8" s="29" customFormat="1" ht="56.25" customHeight="1" x14ac:dyDescent="0.25">
      <c r="A39" s="31"/>
      <c r="B39" s="277" t="s">
        <v>21</v>
      </c>
      <c r="C39" s="278"/>
      <c r="D39" s="278"/>
      <c r="E39" s="278"/>
      <c r="F39" s="278"/>
      <c r="G39" s="278"/>
      <c r="H39" s="279"/>
    </row>
    <row r="40" spans="1:8" s="29" customFormat="1" ht="39" customHeight="1" x14ac:dyDescent="0.25">
      <c r="A40" s="31"/>
      <c r="B40" s="26" t="s">
        <v>22</v>
      </c>
      <c r="C40" s="27"/>
      <c r="D40" s="27"/>
      <c r="E40" s="27"/>
      <c r="F40" s="27"/>
      <c r="G40" s="27"/>
      <c r="H40" s="28"/>
    </row>
    <row r="41" spans="1:8" s="29" customFormat="1" ht="21.75" customHeight="1" x14ac:dyDescent="0.25">
      <c r="A41" s="31"/>
      <c r="B41" s="280" t="s">
        <v>23</v>
      </c>
      <c r="C41" s="281"/>
      <c r="D41" s="281"/>
      <c r="E41" s="281"/>
      <c r="F41" s="281"/>
      <c r="G41" s="281"/>
      <c r="H41" s="30"/>
    </row>
    <row r="47" spans="1:8" ht="18" customHeight="1" x14ac:dyDescent="0.25"/>
  </sheetData>
  <mergeCells count="4">
    <mergeCell ref="B2:H2"/>
    <mergeCell ref="B3:H3"/>
    <mergeCell ref="B39:H39"/>
    <mergeCell ref="B41:G41"/>
  </mergeCells>
  <hyperlinks>
    <hyperlink ref="A1" location="Indice!A1" display="&lt;&lt;"/>
  </hyperlink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1"/>
  <sheetViews>
    <sheetView showGridLines="0" workbookViewId="0">
      <selection activeCell="H9" sqref="H9"/>
    </sheetView>
  </sheetViews>
  <sheetFormatPr baseColWidth="10" defaultColWidth="11.42578125" defaultRowHeight="16.5" x14ac:dyDescent="0.25"/>
  <cols>
    <col min="1" max="1" width="3" style="31" bestFit="1" customWidth="1"/>
    <col min="2" max="2" width="60.7109375" style="31" customWidth="1"/>
    <col min="3" max="6" width="12.7109375" style="31" customWidth="1"/>
    <col min="7" max="16384" width="11.42578125" style="31"/>
  </cols>
  <sheetData>
    <row r="1" spans="1:7" x14ac:dyDescent="0.25">
      <c r="A1" s="263" t="s">
        <v>278</v>
      </c>
    </row>
    <row r="2" spans="1:7" ht="20.100000000000001" customHeight="1" x14ac:dyDescent="0.25">
      <c r="B2" s="282" t="s">
        <v>24</v>
      </c>
      <c r="C2" s="282"/>
      <c r="D2" s="282"/>
      <c r="E2" s="282"/>
      <c r="F2" s="282"/>
    </row>
    <row r="3" spans="1:7" ht="9.9499999999999993" customHeight="1" x14ac:dyDescent="0.25"/>
    <row r="4" spans="1:7" ht="20.100000000000001" customHeight="1" x14ac:dyDescent="0.25">
      <c r="B4" s="32"/>
      <c r="C4" s="33">
        <v>2015</v>
      </c>
      <c r="D4" s="3">
        <v>2015</v>
      </c>
      <c r="E4" s="3">
        <v>2016</v>
      </c>
      <c r="F4" s="3">
        <v>2017</v>
      </c>
    </row>
    <row r="5" spans="1:7" ht="20.100000000000001" customHeight="1" x14ac:dyDescent="0.25">
      <c r="B5" s="34"/>
      <c r="C5" s="35" t="s">
        <v>25</v>
      </c>
      <c r="D5" s="283" t="s">
        <v>26</v>
      </c>
      <c r="E5" s="284"/>
      <c r="F5" s="285"/>
    </row>
    <row r="6" spans="1:7" ht="35.1" customHeight="1" x14ac:dyDescent="0.25">
      <c r="B6" s="36" t="s">
        <v>27</v>
      </c>
      <c r="C6" s="37">
        <v>5221</v>
      </c>
      <c r="D6" s="38">
        <v>0.5</v>
      </c>
      <c r="E6" s="38">
        <v>0.4</v>
      </c>
      <c r="F6" s="38">
        <v>0.6</v>
      </c>
    </row>
    <row r="7" spans="1:7" ht="20.100000000000001" customHeight="1" x14ac:dyDescent="0.25">
      <c r="B7" s="39" t="s">
        <v>28</v>
      </c>
      <c r="C7" s="40">
        <v>6966.3306783856451</v>
      </c>
      <c r="D7" s="41">
        <v>0.64764578807440465</v>
      </c>
      <c r="E7" s="41">
        <v>0.35529448053337997</v>
      </c>
      <c r="F7" s="41">
        <v>0.16182265183787098</v>
      </c>
      <c r="G7" s="42"/>
    </row>
    <row r="8" spans="1:7" ht="20.100000000000001" customHeight="1" x14ac:dyDescent="0.25">
      <c r="B8" s="43" t="s">
        <v>29</v>
      </c>
      <c r="C8" s="44">
        <v>-4935</v>
      </c>
      <c r="D8" s="45">
        <v>-0.5</v>
      </c>
      <c r="E8" s="45">
        <v>-0.5</v>
      </c>
      <c r="F8" s="45">
        <v>0.43</v>
      </c>
    </row>
    <row r="9" spans="1:7" ht="20.100000000000001" customHeight="1" x14ac:dyDescent="0.25">
      <c r="B9" s="46" t="s">
        <v>30</v>
      </c>
      <c r="C9" s="47"/>
      <c r="D9" s="48"/>
      <c r="E9" s="48"/>
      <c r="F9" s="49"/>
    </row>
    <row r="10" spans="1:7" ht="20.100000000000001" customHeight="1" x14ac:dyDescent="0.25">
      <c r="B10" s="50" t="s">
        <v>23</v>
      </c>
      <c r="C10" s="51"/>
      <c r="D10" s="50"/>
      <c r="E10" s="51"/>
      <c r="F10" s="52"/>
    </row>
    <row r="11" spans="1:7" ht="20.100000000000001" customHeight="1" x14ac:dyDescent="0.25"/>
  </sheetData>
  <mergeCells count="2">
    <mergeCell ref="B2:F2"/>
    <mergeCell ref="D5:F5"/>
  </mergeCells>
  <hyperlinks>
    <hyperlink ref="A1" location="Indice!A1" display="&lt;&lt;"/>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M13"/>
  <sheetViews>
    <sheetView showGridLines="0" view="pageBreakPreview" zoomScaleNormal="140" zoomScaleSheetLayoutView="100" workbookViewId="0">
      <selection activeCell="H9" sqref="H9"/>
    </sheetView>
  </sheetViews>
  <sheetFormatPr baseColWidth="10" defaultRowHeight="16.5" x14ac:dyDescent="0.25"/>
  <cols>
    <col min="1" max="1" width="3" style="31" bestFit="1" customWidth="1"/>
    <col min="2" max="2" width="18.140625" customWidth="1"/>
    <col min="3" max="6" width="13.5703125" customWidth="1"/>
    <col min="7" max="8" width="12.7109375" customWidth="1"/>
    <col min="9" max="13" width="12.85546875" customWidth="1"/>
  </cols>
  <sheetData>
    <row r="1" spans="1:13" ht="15" x14ac:dyDescent="0.25">
      <c r="A1" s="263" t="s">
        <v>278</v>
      </c>
    </row>
    <row r="3" spans="1:13" x14ac:dyDescent="0.25">
      <c r="B3" s="53"/>
      <c r="C3" s="53"/>
      <c r="D3" s="53"/>
      <c r="E3" s="53"/>
      <c r="F3" s="53"/>
      <c r="G3" s="53"/>
      <c r="H3" s="53"/>
      <c r="I3" s="53"/>
      <c r="J3" s="53"/>
      <c r="K3" s="53"/>
      <c r="L3" s="53"/>
      <c r="M3" s="53"/>
    </row>
    <row r="4" spans="1:13" x14ac:dyDescent="0.25">
      <c r="B4" s="53"/>
      <c r="C4" s="54" t="s">
        <v>31</v>
      </c>
      <c r="D4" s="53"/>
      <c r="E4" s="53"/>
      <c r="F4" s="53"/>
      <c r="G4" s="53"/>
      <c r="H4" s="53"/>
      <c r="I4" s="53"/>
      <c r="J4" s="53"/>
      <c r="K4" s="53"/>
      <c r="L4" s="53"/>
      <c r="M4" s="53"/>
    </row>
    <row r="5" spans="1:13" ht="24" customHeight="1" x14ac:dyDescent="0.25">
      <c r="B5" s="53"/>
      <c r="C5" s="54">
        <v>2013</v>
      </c>
      <c r="D5" s="54"/>
      <c r="E5" s="54">
        <v>2014</v>
      </c>
      <c r="F5" s="54"/>
      <c r="G5" s="54">
        <v>2015</v>
      </c>
      <c r="H5" s="54"/>
      <c r="I5" s="54">
        <v>2016</v>
      </c>
      <c r="J5" s="54"/>
      <c r="K5" s="54">
        <v>2017</v>
      </c>
      <c r="L5" s="54"/>
      <c r="M5" s="54"/>
    </row>
    <row r="6" spans="1:13" ht="23.25" customHeight="1" x14ac:dyDescent="0.25">
      <c r="B6" s="53"/>
      <c r="C6" s="55" t="s">
        <v>32</v>
      </c>
      <c r="D6" s="55" t="s">
        <v>33</v>
      </c>
      <c r="E6" s="55" t="s">
        <v>32</v>
      </c>
      <c r="F6" s="55" t="s">
        <v>33</v>
      </c>
      <c r="G6" s="55" t="s">
        <v>32</v>
      </c>
      <c r="H6" s="55" t="s">
        <v>33</v>
      </c>
      <c r="I6" s="55" t="s">
        <v>32</v>
      </c>
      <c r="J6" s="55" t="s">
        <v>33</v>
      </c>
      <c r="K6" s="55" t="s">
        <v>32</v>
      </c>
      <c r="L6" s="55" t="s">
        <v>33</v>
      </c>
    </row>
    <row r="7" spans="1:13" ht="24" customHeight="1" x14ac:dyDescent="0.25">
      <c r="B7" s="56" t="s">
        <v>34</v>
      </c>
      <c r="C7" s="57">
        <v>4.1029256050403946</v>
      </c>
      <c r="D7" s="57">
        <v>9.0022462295432657</v>
      </c>
      <c r="E7" s="57">
        <v>4.1001904486391361</v>
      </c>
      <c r="F7" s="57">
        <v>9.1321062691952495</v>
      </c>
      <c r="G7" s="57">
        <v>4.0886394041123468</v>
      </c>
      <c r="H7" s="57">
        <v>9.3432787623591995</v>
      </c>
      <c r="I7" s="57">
        <v>4.0422981104735349</v>
      </c>
      <c r="J7" s="57">
        <v>9.5103775777417887</v>
      </c>
      <c r="K7" s="57">
        <v>3.904854766573588</v>
      </c>
      <c r="L7" s="57">
        <v>9.4548356142023184</v>
      </c>
    </row>
    <row r="8" spans="1:13" ht="24" customHeight="1" x14ac:dyDescent="0.25">
      <c r="B8" s="56" t="s">
        <v>35</v>
      </c>
      <c r="C8" s="57">
        <v>6.1724747814522534</v>
      </c>
      <c r="D8" s="57">
        <v>13.543052732912612</v>
      </c>
      <c r="E8" s="57">
        <v>6.1225139220365952</v>
      </c>
      <c r="F8" s="57">
        <v>13.636305062176499</v>
      </c>
      <c r="G8" s="57">
        <v>6.1946433701269665</v>
      </c>
      <c r="H8" s="57">
        <v>14.155877816537851</v>
      </c>
      <c r="I8" s="57">
        <v>6.1192327336655632</v>
      </c>
      <c r="J8" s="57">
        <v>14.396813939192421</v>
      </c>
      <c r="K8" s="57">
        <v>5.9231863195251897</v>
      </c>
      <c r="L8" s="57">
        <v>14.341827369048026</v>
      </c>
    </row>
    <row r="9" spans="1:13" ht="24" customHeight="1" x14ac:dyDescent="0.25">
      <c r="B9" s="56" t="s">
        <v>36</v>
      </c>
      <c r="C9" s="57">
        <v>3.3209702486462032</v>
      </c>
      <c r="D9" s="57">
        <v>7.2865547117338751</v>
      </c>
      <c r="E9" s="57">
        <v>2.7168101058315854</v>
      </c>
      <c r="F9" s="57">
        <v>6.0509868774296089</v>
      </c>
      <c r="G9" s="57">
        <v>2.279668178636141</v>
      </c>
      <c r="H9" s="57">
        <v>5.2094531147095191</v>
      </c>
      <c r="I9" s="57">
        <v>2.1135526692388709</v>
      </c>
      <c r="J9" s="57">
        <v>4.972588207392497</v>
      </c>
      <c r="K9" s="57">
        <v>1.9217793184694798</v>
      </c>
      <c r="L9" s="57">
        <v>4.6532095632449124</v>
      </c>
    </row>
    <row r="10" spans="1:13" ht="17.25" x14ac:dyDescent="0.25">
      <c r="B10" s="286" t="s">
        <v>37</v>
      </c>
      <c r="C10" s="286"/>
      <c r="D10" s="286"/>
      <c r="E10" s="286"/>
      <c r="F10" s="286"/>
    </row>
    <row r="11" spans="1:13" ht="31.5" customHeight="1" x14ac:dyDescent="0.25">
      <c r="B11" s="287" t="s">
        <v>38</v>
      </c>
      <c r="C11" s="287"/>
      <c r="D11" s="287"/>
      <c r="E11" s="287"/>
      <c r="F11" s="287"/>
    </row>
    <row r="12" spans="1:13" ht="32.25" customHeight="1" x14ac:dyDescent="0.25">
      <c r="B12" s="287" t="s">
        <v>39</v>
      </c>
      <c r="C12" s="287"/>
      <c r="D12" s="287"/>
      <c r="E12" s="287"/>
      <c r="F12" s="287"/>
    </row>
    <row r="13" spans="1:13" ht="32.25" customHeight="1" x14ac:dyDescent="0.25"/>
  </sheetData>
  <mergeCells count="3">
    <mergeCell ref="B10:F10"/>
    <mergeCell ref="B11:F11"/>
    <mergeCell ref="B12:F12"/>
  </mergeCells>
  <hyperlinks>
    <hyperlink ref="A1" location="Indice!A1" display="&lt;&lt;"/>
  </hyperlinks>
  <pageMargins left="0.70866141732283472" right="0.70866141732283472" top="0.74803149606299213" bottom="0.74803149606299213" header="0.31496062992125984" footer="0.31496062992125984"/>
  <pageSetup paperSize="9"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16"/>
  <sheetViews>
    <sheetView showGridLines="0" zoomScaleNormal="100" zoomScaleSheetLayoutView="100" workbookViewId="0">
      <pane xSplit="2" ySplit="3" topLeftCell="C4" activePane="bottomRight" state="frozen"/>
      <selection activeCell="H9" sqref="H9"/>
      <selection pane="topRight" activeCell="H9" sqref="H9"/>
      <selection pane="bottomLeft" activeCell="H9" sqref="H9"/>
      <selection pane="bottomRight" activeCell="H9" sqref="H9"/>
    </sheetView>
  </sheetViews>
  <sheetFormatPr baseColWidth="10" defaultRowHeight="16.5" x14ac:dyDescent="0.25"/>
  <cols>
    <col min="1" max="1" width="3" style="31" bestFit="1" customWidth="1"/>
    <col min="2" max="2" width="44.140625" customWidth="1"/>
    <col min="3" max="3" width="13" customWidth="1"/>
    <col min="4" max="10" width="10.7109375" customWidth="1"/>
  </cols>
  <sheetData>
    <row r="1" spans="1:11" ht="15" x14ac:dyDescent="0.25">
      <c r="A1" s="263" t="s">
        <v>278</v>
      </c>
      <c r="B1" s="288" t="s">
        <v>40</v>
      </c>
      <c r="C1" s="288"/>
      <c r="D1" s="288"/>
      <c r="E1" s="288"/>
      <c r="F1" s="288"/>
      <c r="G1" s="288"/>
      <c r="H1" s="288"/>
      <c r="I1" s="288"/>
      <c r="J1" s="288"/>
      <c r="K1" s="58"/>
    </row>
    <row r="2" spans="1:11" ht="30" customHeight="1" x14ac:dyDescent="0.25">
      <c r="B2" s="289" t="s">
        <v>41</v>
      </c>
      <c r="C2" s="291" t="s">
        <v>42</v>
      </c>
      <c r="D2" s="55">
        <v>2011</v>
      </c>
      <c r="E2" s="55">
        <v>2012</v>
      </c>
      <c r="F2" s="55">
        <v>2013</v>
      </c>
      <c r="G2" s="55">
        <v>2014</v>
      </c>
      <c r="H2" s="55">
        <v>2015</v>
      </c>
      <c r="I2" s="55">
        <v>2016</v>
      </c>
      <c r="J2" s="55">
        <v>2017</v>
      </c>
    </row>
    <row r="3" spans="1:11" ht="19.5" customHeight="1" x14ac:dyDescent="0.25">
      <c r="B3" s="290"/>
      <c r="C3" s="292"/>
      <c r="D3" s="55" t="s">
        <v>32</v>
      </c>
      <c r="E3" s="55" t="s">
        <v>32</v>
      </c>
      <c r="F3" s="55" t="s">
        <v>32</v>
      </c>
      <c r="G3" s="55" t="s">
        <v>32</v>
      </c>
      <c r="H3" s="55" t="s">
        <v>32</v>
      </c>
      <c r="I3" s="55" t="s">
        <v>32</v>
      </c>
      <c r="J3" s="55" t="s">
        <v>32</v>
      </c>
    </row>
    <row r="4" spans="1:11" x14ac:dyDescent="0.25">
      <c r="B4" s="59" t="s">
        <v>43</v>
      </c>
      <c r="C4" s="60">
        <v>1</v>
      </c>
      <c r="D4" s="61">
        <v>6.1962999328296648</v>
      </c>
      <c r="E4" s="61">
        <v>6.6285616460753367</v>
      </c>
      <c r="F4" s="61">
        <v>7.223044477854673</v>
      </c>
      <c r="G4" s="61">
        <v>7.0087992092765363</v>
      </c>
      <c r="H4" s="61">
        <v>6.5017166540075246</v>
      </c>
      <c r="I4" s="61">
        <v>6.1148719170001362</v>
      </c>
      <c r="J4" s="61">
        <v>5.932384027836954</v>
      </c>
      <c r="K4" s="62"/>
    </row>
    <row r="5" spans="1:11" x14ac:dyDescent="0.25">
      <c r="B5" s="59" t="s">
        <v>44</v>
      </c>
      <c r="C5" s="60">
        <v>2</v>
      </c>
      <c r="D5" s="61">
        <v>1.0405329531685432</v>
      </c>
      <c r="E5" s="61">
        <v>0.93088968779273629</v>
      </c>
      <c r="F5" s="61">
        <v>0.96155158662836837</v>
      </c>
      <c r="G5" s="61">
        <v>0.86487789590414899</v>
      </c>
      <c r="H5" s="61">
        <v>0.96919133649858369</v>
      </c>
      <c r="I5" s="61">
        <v>0.85898867841961934</v>
      </c>
      <c r="J5" s="61">
        <v>0.90334029045628794</v>
      </c>
      <c r="K5" s="62"/>
    </row>
    <row r="6" spans="1:11" x14ac:dyDescent="0.25">
      <c r="B6" s="59" t="s">
        <v>45</v>
      </c>
      <c r="C6" s="60">
        <v>3</v>
      </c>
      <c r="D6" s="61">
        <v>2.1700969625742585</v>
      </c>
      <c r="E6" s="61">
        <v>2.0383589258269712</v>
      </c>
      <c r="F6" s="61">
        <v>2.0521940575292943</v>
      </c>
      <c r="G6" s="61">
        <v>2.0088233166992118</v>
      </c>
      <c r="H6" s="61">
        <v>2.0283756911008246</v>
      </c>
      <c r="I6" s="61">
        <v>1.9021159369388794</v>
      </c>
      <c r="J6" s="61">
        <v>1.8313705487915708</v>
      </c>
      <c r="K6" s="62"/>
    </row>
    <row r="7" spans="1:11" x14ac:dyDescent="0.25">
      <c r="B7" s="59" t="s">
        <v>46</v>
      </c>
      <c r="C7" s="60">
        <v>4</v>
      </c>
      <c r="D7" s="61">
        <v>5.6647294081817021</v>
      </c>
      <c r="E7" s="61">
        <v>7.9731052802671387</v>
      </c>
      <c r="F7" s="61">
        <v>4.6322567309586073</v>
      </c>
      <c r="G7" s="61">
        <v>4.5717316361707772</v>
      </c>
      <c r="H7" s="61">
        <v>4.3846494967177652</v>
      </c>
      <c r="I7" s="61">
        <v>4.2307436889262142</v>
      </c>
      <c r="J7" s="61">
        <v>3.9995610322250497</v>
      </c>
      <c r="K7" s="62"/>
    </row>
    <row r="8" spans="1:11" x14ac:dyDescent="0.25">
      <c r="B8" s="59" t="s">
        <v>47</v>
      </c>
      <c r="C8" s="60">
        <v>5</v>
      </c>
      <c r="D8" s="61">
        <v>0.9504742561983085</v>
      </c>
      <c r="E8" s="61">
        <v>0.89463125073334371</v>
      </c>
      <c r="F8" s="61">
        <v>0.84055325778981582</v>
      </c>
      <c r="G8" s="61">
        <v>0.87712446662327337</v>
      </c>
      <c r="H8" s="61">
        <v>0.86395156739389334</v>
      </c>
      <c r="I8" s="61">
        <v>0.84196275605500204</v>
      </c>
      <c r="J8" s="61">
        <v>0.81311233489220269</v>
      </c>
      <c r="K8" s="62"/>
    </row>
    <row r="9" spans="1:11" x14ac:dyDescent="0.25">
      <c r="B9" s="59" t="s">
        <v>48</v>
      </c>
      <c r="C9" s="60">
        <v>6</v>
      </c>
      <c r="D9" s="61">
        <v>0.56641688768727583</v>
      </c>
      <c r="E9" s="61">
        <v>0.46395411239923134</v>
      </c>
      <c r="F9" s="61">
        <v>0.45640062634429046</v>
      </c>
      <c r="G9" s="61">
        <v>0.49892721969094284</v>
      </c>
      <c r="H9" s="61">
        <v>0.48315466434370641</v>
      </c>
      <c r="I9" s="61">
        <v>0.4757520989841596</v>
      </c>
      <c r="J9" s="61">
        <v>0.46124573388197515</v>
      </c>
      <c r="K9" s="62"/>
    </row>
    <row r="10" spans="1:11" x14ac:dyDescent="0.25">
      <c r="B10" s="59" t="s">
        <v>49</v>
      </c>
      <c r="C10" s="60">
        <v>7</v>
      </c>
      <c r="D10" s="61">
        <v>6.4685313052064943</v>
      </c>
      <c r="E10" s="61">
        <v>6.2211591543416835</v>
      </c>
      <c r="F10" s="61">
        <v>6.1724747814522534</v>
      </c>
      <c r="G10" s="61">
        <v>6.1225139220365952</v>
      </c>
      <c r="H10" s="61">
        <v>6.1946433701269665</v>
      </c>
      <c r="I10" s="61">
        <v>6.1192327336655632</v>
      </c>
      <c r="J10" s="61">
        <v>5.9231863195251897</v>
      </c>
      <c r="K10" s="62"/>
    </row>
    <row r="11" spans="1:11" x14ac:dyDescent="0.25">
      <c r="B11" s="59" t="s">
        <v>50</v>
      </c>
      <c r="C11" s="60">
        <v>8</v>
      </c>
      <c r="D11" s="61">
        <v>1.5147424405346348</v>
      </c>
      <c r="E11" s="61">
        <v>1.216917782791765</v>
      </c>
      <c r="F11" s="61">
        <v>1.1514828876577805</v>
      </c>
      <c r="G11" s="61">
        <v>1.1531062414117306</v>
      </c>
      <c r="H11" s="61">
        <v>1.1261213102165317</v>
      </c>
      <c r="I11" s="61">
        <v>1.1102369771382679</v>
      </c>
      <c r="J11" s="61">
        <v>1.0714208567050647</v>
      </c>
      <c r="K11" s="62"/>
    </row>
    <row r="12" spans="1:11" x14ac:dyDescent="0.25">
      <c r="B12" s="59" t="s">
        <v>51</v>
      </c>
      <c r="C12" s="60">
        <v>9</v>
      </c>
      <c r="D12" s="61">
        <v>4.4036273849439418</v>
      </c>
      <c r="E12" s="61">
        <v>4.1651038030003136</v>
      </c>
      <c r="F12" s="61">
        <v>4.1029256050403946</v>
      </c>
      <c r="G12" s="61">
        <v>4.1001904486391361</v>
      </c>
      <c r="H12" s="61">
        <v>4.0886394041123468</v>
      </c>
      <c r="I12" s="61">
        <v>4.0422981104735349</v>
      </c>
      <c r="J12" s="61">
        <v>3.904854766573588</v>
      </c>
      <c r="K12" s="62"/>
    </row>
    <row r="13" spans="1:11" x14ac:dyDescent="0.25">
      <c r="B13" s="59" t="s">
        <v>52</v>
      </c>
      <c r="C13" s="60">
        <v>10</v>
      </c>
      <c r="D13" s="61">
        <v>16.825655144322798</v>
      </c>
      <c r="E13" s="61">
        <v>17.562259679656229</v>
      </c>
      <c r="F13" s="61">
        <v>17.983803189051844</v>
      </c>
      <c r="G13" s="61">
        <v>17.692533931197417</v>
      </c>
      <c r="H13" s="61">
        <v>17.119777174312201</v>
      </c>
      <c r="I13" s="61">
        <v>16.807873070256942</v>
      </c>
      <c r="J13" s="61">
        <v>16.459605083730558</v>
      </c>
      <c r="K13" s="62"/>
    </row>
    <row r="14" spans="1:11" x14ac:dyDescent="0.25">
      <c r="B14" s="59" t="s">
        <v>53</v>
      </c>
      <c r="C14" s="63" t="s">
        <v>54</v>
      </c>
      <c r="D14" s="64">
        <v>45.801106675647624</v>
      </c>
      <c r="E14" s="64">
        <v>48.09494132288475</v>
      </c>
      <c r="F14" s="64">
        <v>45.576687200307319</v>
      </c>
      <c r="G14" s="64">
        <v>44.898628287649764</v>
      </c>
      <c r="H14" s="64">
        <v>43.760220668830343</v>
      </c>
      <c r="I14" s="64">
        <v>42.504075967858327</v>
      </c>
      <c r="J14" s="64">
        <v>41.30008099461844</v>
      </c>
      <c r="K14" s="62"/>
    </row>
    <row r="15" spans="1:11" x14ac:dyDescent="0.25">
      <c r="C15" s="65"/>
      <c r="D15" s="66"/>
      <c r="E15" s="66"/>
      <c r="F15" s="66"/>
      <c r="G15" s="66"/>
      <c r="H15" s="66"/>
      <c r="I15" s="66"/>
      <c r="J15" s="66"/>
      <c r="K15" s="67"/>
    </row>
    <row r="16" spans="1:11" x14ac:dyDescent="0.25">
      <c r="C16" s="67"/>
      <c r="D16" s="68"/>
      <c r="E16" s="68"/>
      <c r="F16" s="68"/>
      <c r="G16" s="68"/>
      <c r="H16" s="68"/>
      <c r="I16" s="68"/>
      <c r="J16" s="68"/>
      <c r="K16" s="67"/>
    </row>
  </sheetData>
  <mergeCells count="3">
    <mergeCell ref="B1:J1"/>
    <mergeCell ref="B2:B3"/>
    <mergeCell ref="C2:C3"/>
  </mergeCells>
  <hyperlinks>
    <hyperlink ref="A1" location="Indice!A1" display="&lt;&lt;"/>
  </hyperlinks>
  <pageMargins left="0.15748031496062992" right="0.15748031496062992" top="0.74803149606299213" bottom="0.74803149606299213" header="0.31496062992125984" footer="0.31496062992125984"/>
  <pageSetup paperSize="9" scale="65"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20"/>
  <sheetViews>
    <sheetView showGridLines="0" workbookViewId="0">
      <selection activeCell="H9" sqref="H9"/>
    </sheetView>
  </sheetViews>
  <sheetFormatPr baseColWidth="10" defaultRowHeight="16.5" x14ac:dyDescent="0.25"/>
  <cols>
    <col min="1" max="1" width="3" style="31" bestFit="1" customWidth="1"/>
    <col min="3" max="3" width="37.28515625" customWidth="1"/>
    <col min="4" max="10" width="12.140625" customWidth="1"/>
  </cols>
  <sheetData>
    <row r="1" spans="1:12" ht="15" x14ac:dyDescent="0.25">
      <c r="A1" s="263" t="s">
        <v>278</v>
      </c>
    </row>
    <row r="3" spans="1:12" ht="17.25" thickBot="1" x14ac:dyDescent="0.3">
      <c r="B3" s="299" t="s">
        <v>55</v>
      </c>
      <c r="C3" s="299"/>
      <c r="D3" s="299"/>
      <c r="E3" s="299"/>
      <c r="F3" s="299"/>
      <c r="G3" s="299"/>
      <c r="H3" s="299"/>
      <c r="I3" s="299"/>
      <c r="J3" s="299"/>
      <c r="K3" s="69"/>
      <c r="L3" s="69"/>
    </row>
    <row r="4" spans="1:12" ht="17.25" thickBot="1" x14ac:dyDescent="0.3">
      <c r="B4" s="300" t="s">
        <v>56</v>
      </c>
      <c r="C4" s="301"/>
      <c r="D4" s="70">
        <v>2011</v>
      </c>
      <c r="E4" s="70">
        <v>2012</v>
      </c>
      <c r="F4" s="70" t="s">
        <v>57</v>
      </c>
      <c r="G4" s="70" t="s">
        <v>58</v>
      </c>
      <c r="H4" s="70" t="s">
        <v>59</v>
      </c>
      <c r="I4" s="70" t="s">
        <v>60</v>
      </c>
      <c r="J4" s="70" t="s">
        <v>61</v>
      </c>
      <c r="K4" s="69"/>
      <c r="L4" s="69"/>
    </row>
    <row r="5" spans="1:12" ht="17.25" thickBot="1" x14ac:dyDescent="0.3">
      <c r="B5" s="302"/>
      <c r="C5" s="303"/>
      <c r="D5" s="71" t="s">
        <v>62</v>
      </c>
      <c r="E5" s="71" t="s">
        <v>62</v>
      </c>
      <c r="F5" s="71" t="s">
        <v>62</v>
      </c>
      <c r="G5" s="71" t="s">
        <v>62</v>
      </c>
      <c r="H5" s="71" t="s">
        <v>62</v>
      </c>
      <c r="I5" s="71" t="s">
        <v>62</v>
      </c>
      <c r="J5" s="71" t="s">
        <v>62</v>
      </c>
      <c r="K5" s="69"/>
      <c r="L5" s="69"/>
    </row>
    <row r="6" spans="1:12" ht="17.25" thickBot="1" x14ac:dyDescent="0.3">
      <c r="B6" s="304" t="s">
        <v>43</v>
      </c>
      <c r="C6" s="305"/>
      <c r="D6" s="72">
        <v>66326</v>
      </c>
      <c r="E6" s="72">
        <v>68921</v>
      </c>
      <c r="F6" s="72">
        <v>74082</v>
      </c>
      <c r="G6" s="72">
        <v>72683</v>
      </c>
      <c r="H6" s="72">
        <v>69935</v>
      </c>
      <c r="I6" s="72">
        <v>68308</v>
      </c>
      <c r="J6" s="72">
        <v>68946</v>
      </c>
      <c r="K6" s="69"/>
      <c r="L6" s="69"/>
    </row>
    <row r="7" spans="1:12" ht="17.25" thickBot="1" x14ac:dyDescent="0.3">
      <c r="B7" s="293" t="s">
        <v>44</v>
      </c>
      <c r="C7" s="294"/>
      <c r="D7" s="72">
        <v>11138</v>
      </c>
      <c r="E7" s="72">
        <v>9679</v>
      </c>
      <c r="F7" s="72">
        <v>9862</v>
      </c>
      <c r="G7" s="72">
        <v>8969</v>
      </c>
      <c r="H7" s="72">
        <v>10425</v>
      </c>
      <c r="I7" s="72">
        <v>9596</v>
      </c>
      <c r="J7" s="72">
        <v>10499</v>
      </c>
      <c r="K7" s="69"/>
      <c r="L7" s="69"/>
    </row>
    <row r="8" spans="1:12" ht="17.25" thickBot="1" x14ac:dyDescent="0.3">
      <c r="B8" s="293" t="s">
        <v>45</v>
      </c>
      <c r="C8" s="294"/>
      <c r="D8" s="72">
        <v>23229</v>
      </c>
      <c r="E8" s="72">
        <v>21194</v>
      </c>
      <c r="F8" s="72">
        <v>21048</v>
      </c>
      <c r="G8" s="72">
        <v>20832</v>
      </c>
      <c r="H8" s="72">
        <v>21818</v>
      </c>
      <c r="I8" s="72">
        <v>21248</v>
      </c>
      <c r="J8" s="72">
        <v>21284</v>
      </c>
      <c r="K8" s="69"/>
      <c r="L8" s="69"/>
    </row>
    <row r="9" spans="1:12" ht="17.25" thickBot="1" x14ac:dyDescent="0.3">
      <c r="B9" s="293" t="s">
        <v>46</v>
      </c>
      <c r="C9" s="294"/>
      <c r="D9" s="72">
        <v>60636</v>
      </c>
      <c r="E9" s="72">
        <v>82901</v>
      </c>
      <c r="F9" s="72">
        <v>47510</v>
      </c>
      <c r="G9" s="72">
        <v>47410</v>
      </c>
      <c r="H9" s="72">
        <v>47163</v>
      </c>
      <c r="I9" s="72">
        <v>47261</v>
      </c>
      <c r="J9" s="72">
        <v>46483</v>
      </c>
      <c r="K9" s="69"/>
      <c r="L9" s="69"/>
    </row>
    <row r="10" spans="1:12" ht="17.25" thickBot="1" x14ac:dyDescent="0.3">
      <c r="B10" s="293" t="s">
        <v>47</v>
      </c>
      <c r="C10" s="294"/>
      <c r="D10" s="72">
        <v>10174</v>
      </c>
      <c r="E10" s="72">
        <v>9302</v>
      </c>
      <c r="F10" s="72">
        <v>8621</v>
      </c>
      <c r="G10" s="72">
        <v>9096</v>
      </c>
      <c r="H10" s="72">
        <v>9293</v>
      </c>
      <c r="I10" s="72">
        <v>9405</v>
      </c>
      <c r="J10" s="72">
        <v>9450</v>
      </c>
      <c r="K10" s="69"/>
      <c r="L10" s="69"/>
    </row>
    <row r="11" spans="1:12" ht="17.25" thickBot="1" x14ac:dyDescent="0.3">
      <c r="B11" s="293" t="s">
        <v>48</v>
      </c>
      <c r="C11" s="294"/>
      <c r="D11" s="72">
        <v>6063</v>
      </c>
      <c r="E11" s="72">
        <v>4824</v>
      </c>
      <c r="F11" s="72">
        <v>4681</v>
      </c>
      <c r="G11" s="72">
        <v>5174</v>
      </c>
      <c r="H11" s="72">
        <v>5197</v>
      </c>
      <c r="I11" s="72">
        <v>5315</v>
      </c>
      <c r="J11" s="72">
        <v>5361</v>
      </c>
      <c r="K11" s="69"/>
      <c r="L11" s="69"/>
    </row>
    <row r="12" spans="1:12" ht="17.25" thickBot="1" x14ac:dyDescent="0.3">
      <c r="B12" s="293" t="s">
        <v>49</v>
      </c>
      <c r="C12" s="294"/>
      <c r="D12" s="72">
        <v>69240</v>
      </c>
      <c r="E12" s="72">
        <v>64685</v>
      </c>
      <c r="F12" s="72">
        <v>63307</v>
      </c>
      <c r="G12" s="72">
        <v>63492</v>
      </c>
      <c r="H12" s="72">
        <v>66632</v>
      </c>
      <c r="I12" s="72">
        <v>68357</v>
      </c>
      <c r="J12" s="72">
        <v>68840</v>
      </c>
      <c r="K12" s="69"/>
      <c r="L12" s="69"/>
    </row>
    <row r="13" spans="1:12" ht="17.25" thickBot="1" x14ac:dyDescent="0.3">
      <c r="B13" s="293" t="s">
        <v>50</v>
      </c>
      <c r="C13" s="294"/>
      <c r="D13" s="72">
        <v>16214</v>
      </c>
      <c r="E13" s="72">
        <v>12653</v>
      </c>
      <c r="F13" s="72">
        <v>11810</v>
      </c>
      <c r="G13" s="72">
        <v>11958</v>
      </c>
      <c r="H13" s="72">
        <v>12113</v>
      </c>
      <c r="I13" s="72">
        <v>12402</v>
      </c>
      <c r="J13" s="72">
        <v>12452</v>
      </c>
      <c r="K13" s="69"/>
      <c r="L13" s="69"/>
    </row>
    <row r="14" spans="1:12" ht="17.25" thickBot="1" x14ac:dyDescent="0.3">
      <c r="B14" s="293" t="s">
        <v>51</v>
      </c>
      <c r="C14" s="294"/>
      <c r="D14" s="72">
        <v>47137</v>
      </c>
      <c r="E14" s="72">
        <v>43307</v>
      </c>
      <c r="F14" s="72">
        <v>42081</v>
      </c>
      <c r="G14" s="72">
        <v>42520</v>
      </c>
      <c r="H14" s="72">
        <v>43979</v>
      </c>
      <c r="I14" s="72">
        <v>45156</v>
      </c>
      <c r="J14" s="72">
        <v>45382</v>
      </c>
      <c r="K14" s="69"/>
      <c r="L14" s="69"/>
    </row>
    <row r="15" spans="1:12" ht="17.25" thickBot="1" x14ac:dyDescent="0.3">
      <c r="B15" s="293" t="s">
        <v>52</v>
      </c>
      <c r="C15" s="294"/>
      <c r="D15" s="72">
        <v>180104</v>
      </c>
      <c r="E15" s="72">
        <v>182605</v>
      </c>
      <c r="F15" s="72">
        <v>184448</v>
      </c>
      <c r="G15" s="72">
        <v>183476</v>
      </c>
      <c r="H15" s="72">
        <v>184147</v>
      </c>
      <c r="I15" s="72">
        <v>187757</v>
      </c>
      <c r="J15" s="72">
        <v>191294</v>
      </c>
      <c r="K15" s="69"/>
      <c r="L15" s="69"/>
    </row>
    <row r="16" spans="1:12" ht="17.25" thickBot="1" x14ac:dyDescent="0.3">
      <c r="B16" s="293" t="s">
        <v>53</v>
      </c>
      <c r="C16" s="294"/>
      <c r="D16" s="72">
        <v>490261</v>
      </c>
      <c r="E16" s="72">
        <v>500071</v>
      </c>
      <c r="F16" s="72">
        <v>467450</v>
      </c>
      <c r="G16" s="72">
        <v>465610</v>
      </c>
      <c r="H16" s="72">
        <v>470702</v>
      </c>
      <c r="I16" s="72">
        <v>474803</v>
      </c>
      <c r="J16" s="72">
        <v>479991</v>
      </c>
      <c r="K16" s="295"/>
      <c r="L16" s="296"/>
    </row>
    <row r="17" spans="2:12" ht="17.25" thickBot="1" x14ac:dyDescent="0.3">
      <c r="B17" s="73"/>
      <c r="C17" s="74" t="s">
        <v>32</v>
      </c>
      <c r="D17" s="75">
        <f>D16*100/D18</f>
        <v>45.801106675647624</v>
      </c>
      <c r="E17" s="75">
        <f t="shared" ref="E17:J17" si="0">E16*100/E18</f>
        <v>48.09494132288475</v>
      </c>
      <c r="F17" s="75">
        <f t="shared" si="0"/>
        <v>45.576687200307319</v>
      </c>
      <c r="G17" s="75">
        <f t="shared" si="0"/>
        <v>44.898628287649764</v>
      </c>
      <c r="H17" s="75">
        <f t="shared" si="0"/>
        <v>43.760220668830343</v>
      </c>
      <c r="I17" s="75">
        <f t="shared" si="0"/>
        <v>42.504072342762541</v>
      </c>
      <c r="J17" s="75">
        <f t="shared" si="0"/>
        <v>41.300057168188232</v>
      </c>
      <c r="K17" s="76"/>
      <c r="L17" s="77"/>
    </row>
    <row r="18" spans="2:12" hidden="1" x14ac:dyDescent="0.25">
      <c r="B18" s="78"/>
      <c r="C18" s="78"/>
      <c r="D18" s="79">
        <v>1070413</v>
      </c>
      <c r="E18" s="79">
        <v>1039758</v>
      </c>
      <c r="F18" s="79">
        <v>1025634</v>
      </c>
      <c r="G18" s="79">
        <v>1037025</v>
      </c>
      <c r="H18" s="79">
        <v>1075639</v>
      </c>
      <c r="I18" s="80">
        <v>1117076.4913325957</v>
      </c>
      <c r="J18" s="80">
        <v>1162204.2023944648</v>
      </c>
      <c r="K18" s="76"/>
      <c r="L18" s="77"/>
    </row>
    <row r="19" spans="2:12" x14ac:dyDescent="0.25">
      <c r="B19" s="69"/>
      <c r="C19" s="69"/>
      <c r="D19" s="69"/>
      <c r="E19" s="69"/>
      <c r="F19" s="81"/>
      <c r="G19" s="81"/>
      <c r="H19" s="81"/>
      <c r="I19" s="82"/>
      <c r="J19" s="82"/>
      <c r="K19" s="297"/>
      <c r="L19" s="297"/>
    </row>
    <row r="20" spans="2:12" x14ac:dyDescent="0.25">
      <c r="B20" s="69"/>
      <c r="C20" s="69"/>
      <c r="D20" s="69"/>
      <c r="E20" s="69"/>
      <c r="F20" s="81"/>
      <c r="G20" s="81"/>
      <c r="H20" s="81"/>
      <c r="I20" s="83"/>
      <c r="J20" s="83"/>
      <c r="K20" s="298"/>
      <c r="L20" s="298"/>
    </row>
  </sheetData>
  <mergeCells count="16">
    <mergeCell ref="B9:C9"/>
    <mergeCell ref="B3:J3"/>
    <mergeCell ref="B4:C5"/>
    <mergeCell ref="B6:C6"/>
    <mergeCell ref="B7:C7"/>
    <mergeCell ref="B8:C8"/>
    <mergeCell ref="B16:C16"/>
    <mergeCell ref="K16:L16"/>
    <mergeCell ref="K19:L19"/>
    <mergeCell ref="K20:L20"/>
    <mergeCell ref="B10:C10"/>
    <mergeCell ref="B11:C11"/>
    <mergeCell ref="B12:C12"/>
    <mergeCell ref="B13:C13"/>
    <mergeCell ref="B14:C14"/>
    <mergeCell ref="B15:C15"/>
  </mergeCells>
  <hyperlinks>
    <hyperlink ref="A1" location="Indice!A1" display="&lt;&lt;"/>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AN38"/>
  <sheetViews>
    <sheetView showGridLines="0" zoomScaleNormal="100" workbookViewId="0">
      <selection activeCell="H9" sqref="H9"/>
    </sheetView>
  </sheetViews>
  <sheetFormatPr baseColWidth="10" defaultRowHeight="16.5" x14ac:dyDescent="0.25"/>
  <cols>
    <col min="1" max="1" width="3" style="31" bestFit="1" customWidth="1"/>
    <col min="2" max="2" width="27" style="85" customWidth="1"/>
    <col min="3" max="3" width="38.85546875" style="85" customWidth="1"/>
    <col min="4" max="4" width="15.140625" style="85" customWidth="1"/>
    <col min="5" max="5" width="12.5703125" style="85" customWidth="1"/>
    <col min="6" max="6" width="44.42578125" style="172" customWidth="1"/>
    <col min="7" max="7" width="11.42578125" style="85" customWidth="1"/>
    <col min="8" max="10" width="11.42578125" style="85"/>
    <col min="11" max="11" width="3.85546875" style="85" customWidth="1"/>
    <col min="12" max="237" width="11.42578125" style="85"/>
    <col min="238" max="238" width="27" style="85" customWidth="1"/>
    <col min="239" max="239" width="38.85546875" style="85" customWidth="1"/>
    <col min="240" max="240" width="15.140625" style="85" customWidth="1"/>
    <col min="241" max="241" width="12.5703125" style="85" customWidth="1"/>
    <col min="242" max="242" width="22.7109375" style="85" customWidth="1"/>
    <col min="243" max="244" width="11.42578125" style="85"/>
    <col min="245" max="245" width="11.42578125" style="85" customWidth="1"/>
    <col min="246" max="493" width="11.42578125" style="85"/>
    <col min="494" max="494" width="27" style="85" customWidth="1"/>
    <col min="495" max="495" width="38.85546875" style="85" customWidth="1"/>
    <col min="496" max="496" width="15.140625" style="85" customWidth="1"/>
    <col min="497" max="497" width="12.5703125" style="85" customWidth="1"/>
    <col min="498" max="498" width="22.7109375" style="85" customWidth="1"/>
    <col min="499" max="500" width="11.42578125" style="85"/>
    <col min="501" max="501" width="11.42578125" style="85" customWidth="1"/>
    <col min="502" max="749" width="11.42578125" style="85"/>
    <col min="750" max="750" width="27" style="85" customWidth="1"/>
    <col min="751" max="751" width="38.85546875" style="85" customWidth="1"/>
    <col min="752" max="752" width="15.140625" style="85" customWidth="1"/>
    <col min="753" max="753" width="12.5703125" style="85" customWidth="1"/>
    <col min="754" max="754" width="22.7109375" style="85" customWidth="1"/>
    <col min="755" max="756" width="11.42578125" style="85"/>
    <col min="757" max="757" width="11.42578125" style="85" customWidth="1"/>
    <col min="758" max="1005" width="11.42578125" style="85"/>
    <col min="1006" max="1006" width="27" style="85" customWidth="1"/>
    <col min="1007" max="1007" width="38.85546875" style="85" customWidth="1"/>
    <col min="1008" max="1008" width="15.140625" style="85" customWidth="1"/>
    <col min="1009" max="1009" width="12.5703125" style="85" customWidth="1"/>
    <col min="1010" max="1010" width="22.7109375" style="85" customWidth="1"/>
    <col min="1011" max="1012" width="11.42578125" style="85"/>
    <col min="1013" max="1013" width="11.42578125" style="85" customWidth="1"/>
    <col min="1014" max="1261" width="11.42578125" style="85"/>
    <col min="1262" max="1262" width="27" style="85" customWidth="1"/>
    <col min="1263" max="1263" width="38.85546875" style="85" customWidth="1"/>
    <col min="1264" max="1264" width="15.140625" style="85" customWidth="1"/>
    <col min="1265" max="1265" width="12.5703125" style="85" customWidth="1"/>
    <col min="1266" max="1266" width="22.7109375" style="85" customWidth="1"/>
    <col min="1267" max="1268" width="11.42578125" style="85"/>
    <col min="1269" max="1269" width="11.42578125" style="85" customWidth="1"/>
    <col min="1270" max="1517" width="11.42578125" style="85"/>
    <col min="1518" max="1518" width="27" style="85" customWidth="1"/>
    <col min="1519" max="1519" width="38.85546875" style="85" customWidth="1"/>
    <col min="1520" max="1520" width="15.140625" style="85" customWidth="1"/>
    <col min="1521" max="1521" width="12.5703125" style="85" customWidth="1"/>
    <col min="1522" max="1522" width="22.7109375" style="85" customWidth="1"/>
    <col min="1523" max="1524" width="11.42578125" style="85"/>
    <col min="1525" max="1525" width="11.42578125" style="85" customWidth="1"/>
    <col min="1526" max="1773" width="11.42578125" style="85"/>
    <col min="1774" max="1774" width="27" style="85" customWidth="1"/>
    <col min="1775" max="1775" width="38.85546875" style="85" customWidth="1"/>
    <col min="1776" max="1776" width="15.140625" style="85" customWidth="1"/>
    <col min="1777" max="1777" width="12.5703125" style="85" customWidth="1"/>
    <col min="1778" max="1778" width="22.7109375" style="85" customWidth="1"/>
    <col min="1779" max="1780" width="11.42578125" style="85"/>
    <col min="1781" max="1781" width="11.42578125" style="85" customWidth="1"/>
    <col min="1782" max="2029" width="11.42578125" style="85"/>
    <col min="2030" max="2030" width="27" style="85" customWidth="1"/>
    <col min="2031" max="2031" width="38.85546875" style="85" customWidth="1"/>
    <col min="2032" max="2032" width="15.140625" style="85" customWidth="1"/>
    <col min="2033" max="2033" width="12.5703125" style="85" customWidth="1"/>
    <col min="2034" max="2034" width="22.7109375" style="85" customWidth="1"/>
    <col min="2035" max="2036" width="11.42578125" style="85"/>
    <col min="2037" max="2037" width="11.42578125" style="85" customWidth="1"/>
    <col min="2038" max="2285" width="11.42578125" style="85"/>
    <col min="2286" max="2286" width="27" style="85" customWidth="1"/>
    <col min="2287" max="2287" width="38.85546875" style="85" customWidth="1"/>
    <col min="2288" max="2288" width="15.140625" style="85" customWidth="1"/>
    <col min="2289" max="2289" width="12.5703125" style="85" customWidth="1"/>
    <col min="2290" max="2290" width="22.7109375" style="85" customWidth="1"/>
    <col min="2291" max="2292" width="11.42578125" style="85"/>
    <col min="2293" max="2293" width="11.42578125" style="85" customWidth="1"/>
    <col min="2294" max="2541" width="11.42578125" style="85"/>
    <col min="2542" max="2542" width="27" style="85" customWidth="1"/>
    <col min="2543" max="2543" width="38.85546875" style="85" customWidth="1"/>
    <col min="2544" max="2544" width="15.140625" style="85" customWidth="1"/>
    <col min="2545" max="2545" width="12.5703125" style="85" customWidth="1"/>
    <col min="2546" max="2546" width="22.7109375" style="85" customWidth="1"/>
    <col min="2547" max="2548" width="11.42578125" style="85"/>
    <col min="2549" max="2549" width="11.42578125" style="85" customWidth="1"/>
    <col min="2550" max="2797" width="11.42578125" style="85"/>
    <col min="2798" max="2798" width="27" style="85" customWidth="1"/>
    <col min="2799" max="2799" width="38.85546875" style="85" customWidth="1"/>
    <col min="2800" max="2800" width="15.140625" style="85" customWidth="1"/>
    <col min="2801" max="2801" width="12.5703125" style="85" customWidth="1"/>
    <col min="2802" max="2802" width="22.7109375" style="85" customWidth="1"/>
    <col min="2803" max="2804" width="11.42578125" style="85"/>
    <col min="2805" max="2805" width="11.42578125" style="85" customWidth="1"/>
    <col min="2806" max="3053" width="11.42578125" style="85"/>
    <col min="3054" max="3054" width="27" style="85" customWidth="1"/>
    <col min="3055" max="3055" width="38.85546875" style="85" customWidth="1"/>
    <col min="3056" max="3056" width="15.140625" style="85" customWidth="1"/>
    <col min="3057" max="3057" width="12.5703125" style="85" customWidth="1"/>
    <col min="3058" max="3058" width="22.7109375" style="85" customWidth="1"/>
    <col min="3059" max="3060" width="11.42578125" style="85"/>
    <col min="3061" max="3061" width="11.42578125" style="85" customWidth="1"/>
    <col min="3062" max="3309" width="11.42578125" style="85"/>
    <col min="3310" max="3310" width="27" style="85" customWidth="1"/>
    <col min="3311" max="3311" width="38.85546875" style="85" customWidth="1"/>
    <col min="3312" max="3312" width="15.140625" style="85" customWidth="1"/>
    <col min="3313" max="3313" width="12.5703125" style="85" customWidth="1"/>
    <col min="3314" max="3314" width="22.7109375" style="85" customWidth="1"/>
    <col min="3315" max="3316" width="11.42578125" style="85"/>
    <col min="3317" max="3317" width="11.42578125" style="85" customWidth="1"/>
    <col min="3318" max="3565" width="11.42578125" style="85"/>
    <col min="3566" max="3566" width="27" style="85" customWidth="1"/>
    <col min="3567" max="3567" width="38.85546875" style="85" customWidth="1"/>
    <col min="3568" max="3568" width="15.140625" style="85" customWidth="1"/>
    <col min="3569" max="3569" width="12.5703125" style="85" customWidth="1"/>
    <col min="3570" max="3570" width="22.7109375" style="85" customWidth="1"/>
    <col min="3571" max="3572" width="11.42578125" style="85"/>
    <col min="3573" max="3573" width="11.42578125" style="85" customWidth="1"/>
    <col min="3574" max="3821" width="11.42578125" style="85"/>
    <col min="3822" max="3822" width="27" style="85" customWidth="1"/>
    <col min="3823" max="3823" width="38.85546875" style="85" customWidth="1"/>
    <col min="3824" max="3824" width="15.140625" style="85" customWidth="1"/>
    <col min="3825" max="3825" width="12.5703125" style="85" customWidth="1"/>
    <col min="3826" max="3826" width="22.7109375" style="85" customWidth="1"/>
    <col min="3827" max="3828" width="11.42578125" style="85"/>
    <col min="3829" max="3829" width="11.42578125" style="85" customWidth="1"/>
    <col min="3830" max="4077" width="11.42578125" style="85"/>
    <col min="4078" max="4078" width="27" style="85" customWidth="1"/>
    <col min="4079" max="4079" width="38.85546875" style="85" customWidth="1"/>
    <col min="4080" max="4080" width="15.140625" style="85" customWidth="1"/>
    <col min="4081" max="4081" width="12.5703125" style="85" customWidth="1"/>
    <col min="4082" max="4082" width="22.7109375" style="85" customWidth="1"/>
    <col min="4083" max="4084" width="11.42578125" style="85"/>
    <col min="4085" max="4085" width="11.42578125" style="85" customWidth="1"/>
    <col min="4086" max="4333" width="11.42578125" style="85"/>
    <col min="4334" max="4334" width="27" style="85" customWidth="1"/>
    <col min="4335" max="4335" width="38.85546875" style="85" customWidth="1"/>
    <col min="4336" max="4336" width="15.140625" style="85" customWidth="1"/>
    <col min="4337" max="4337" width="12.5703125" style="85" customWidth="1"/>
    <col min="4338" max="4338" width="22.7109375" style="85" customWidth="1"/>
    <col min="4339" max="4340" width="11.42578125" style="85"/>
    <col min="4341" max="4341" width="11.42578125" style="85" customWidth="1"/>
    <col min="4342" max="4589" width="11.42578125" style="85"/>
    <col min="4590" max="4590" width="27" style="85" customWidth="1"/>
    <col min="4591" max="4591" width="38.85546875" style="85" customWidth="1"/>
    <col min="4592" max="4592" width="15.140625" style="85" customWidth="1"/>
    <col min="4593" max="4593" width="12.5703125" style="85" customWidth="1"/>
    <col min="4594" max="4594" width="22.7109375" style="85" customWidth="1"/>
    <col min="4595" max="4596" width="11.42578125" style="85"/>
    <col min="4597" max="4597" width="11.42578125" style="85" customWidth="1"/>
    <col min="4598" max="4845" width="11.42578125" style="85"/>
    <col min="4846" max="4846" width="27" style="85" customWidth="1"/>
    <col min="4847" max="4847" width="38.85546875" style="85" customWidth="1"/>
    <col min="4848" max="4848" width="15.140625" style="85" customWidth="1"/>
    <col min="4849" max="4849" width="12.5703125" style="85" customWidth="1"/>
    <col min="4850" max="4850" width="22.7109375" style="85" customWidth="1"/>
    <col min="4851" max="4852" width="11.42578125" style="85"/>
    <col min="4853" max="4853" width="11.42578125" style="85" customWidth="1"/>
    <col min="4854" max="5101" width="11.42578125" style="85"/>
    <col min="5102" max="5102" width="27" style="85" customWidth="1"/>
    <col min="5103" max="5103" width="38.85546875" style="85" customWidth="1"/>
    <col min="5104" max="5104" width="15.140625" style="85" customWidth="1"/>
    <col min="5105" max="5105" width="12.5703125" style="85" customWidth="1"/>
    <col min="5106" max="5106" width="22.7109375" style="85" customWidth="1"/>
    <col min="5107" max="5108" width="11.42578125" style="85"/>
    <col min="5109" max="5109" width="11.42578125" style="85" customWidth="1"/>
    <col min="5110" max="5357" width="11.42578125" style="85"/>
    <col min="5358" max="5358" width="27" style="85" customWidth="1"/>
    <col min="5359" max="5359" width="38.85546875" style="85" customWidth="1"/>
    <col min="5360" max="5360" width="15.140625" style="85" customWidth="1"/>
    <col min="5361" max="5361" width="12.5703125" style="85" customWidth="1"/>
    <col min="5362" max="5362" width="22.7109375" style="85" customWidth="1"/>
    <col min="5363" max="5364" width="11.42578125" style="85"/>
    <col min="5365" max="5365" width="11.42578125" style="85" customWidth="1"/>
    <col min="5366" max="5613" width="11.42578125" style="85"/>
    <col min="5614" max="5614" width="27" style="85" customWidth="1"/>
    <col min="5615" max="5615" width="38.85546875" style="85" customWidth="1"/>
    <col min="5616" max="5616" width="15.140625" style="85" customWidth="1"/>
    <col min="5617" max="5617" width="12.5703125" style="85" customWidth="1"/>
    <col min="5618" max="5618" width="22.7109375" style="85" customWidth="1"/>
    <col min="5619" max="5620" width="11.42578125" style="85"/>
    <col min="5621" max="5621" width="11.42578125" style="85" customWidth="1"/>
    <col min="5622" max="5869" width="11.42578125" style="85"/>
    <col min="5870" max="5870" width="27" style="85" customWidth="1"/>
    <col min="5871" max="5871" width="38.85546875" style="85" customWidth="1"/>
    <col min="5872" max="5872" width="15.140625" style="85" customWidth="1"/>
    <col min="5873" max="5873" width="12.5703125" style="85" customWidth="1"/>
    <col min="5874" max="5874" width="22.7109375" style="85" customWidth="1"/>
    <col min="5875" max="5876" width="11.42578125" style="85"/>
    <col min="5877" max="5877" width="11.42578125" style="85" customWidth="1"/>
    <col min="5878" max="6125" width="11.42578125" style="85"/>
    <col min="6126" max="6126" width="27" style="85" customWidth="1"/>
    <col min="6127" max="6127" width="38.85546875" style="85" customWidth="1"/>
    <col min="6128" max="6128" width="15.140625" style="85" customWidth="1"/>
    <col min="6129" max="6129" width="12.5703125" style="85" customWidth="1"/>
    <col min="6130" max="6130" width="22.7109375" style="85" customWidth="1"/>
    <col min="6131" max="6132" width="11.42578125" style="85"/>
    <col min="6133" max="6133" width="11.42578125" style="85" customWidth="1"/>
    <col min="6134" max="6381" width="11.42578125" style="85"/>
    <col min="6382" max="6382" width="27" style="85" customWidth="1"/>
    <col min="6383" max="6383" width="38.85546875" style="85" customWidth="1"/>
    <col min="6384" max="6384" width="15.140625" style="85" customWidth="1"/>
    <col min="6385" max="6385" width="12.5703125" style="85" customWidth="1"/>
    <col min="6386" max="6386" width="22.7109375" style="85" customWidth="1"/>
    <col min="6387" max="6388" width="11.42578125" style="85"/>
    <col min="6389" max="6389" width="11.42578125" style="85" customWidth="1"/>
    <col min="6390" max="6637" width="11.42578125" style="85"/>
    <col min="6638" max="6638" width="27" style="85" customWidth="1"/>
    <col min="6639" max="6639" width="38.85546875" style="85" customWidth="1"/>
    <col min="6640" max="6640" width="15.140625" style="85" customWidth="1"/>
    <col min="6641" max="6641" width="12.5703125" style="85" customWidth="1"/>
    <col min="6642" max="6642" width="22.7109375" style="85" customWidth="1"/>
    <col min="6643" max="6644" width="11.42578125" style="85"/>
    <col min="6645" max="6645" width="11.42578125" style="85" customWidth="1"/>
    <col min="6646" max="6893" width="11.42578125" style="85"/>
    <col min="6894" max="6894" width="27" style="85" customWidth="1"/>
    <col min="6895" max="6895" width="38.85546875" style="85" customWidth="1"/>
    <col min="6896" max="6896" width="15.140625" style="85" customWidth="1"/>
    <col min="6897" max="6897" width="12.5703125" style="85" customWidth="1"/>
    <col min="6898" max="6898" width="22.7109375" style="85" customWidth="1"/>
    <col min="6899" max="6900" width="11.42578125" style="85"/>
    <col min="6901" max="6901" width="11.42578125" style="85" customWidth="1"/>
    <col min="6902" max="7149" width="11.42578125" style="85"/>
    <col min="7150" max="7150" width="27" style="85" customWidth="1"/>
    <col min="7151" max="7151" width="38.85546875" style="85" customWidth="1"/>
    <col min="7152" max="7152" width="15.140625" style="85" customWidth="1"/>
    <col min="7153" max="7153" width="12.5703125" style="85" customWidth="1"/>
    <col min="7154" max="7154" width="22.7109375" style="85" customWidth="1"/>
    <col min="7155" max="7156" width="11.42578125" style="85"/>
    <col min="7157" max="7157" width="11.42578125" style="85" customWidth="1"/>
    <col min="7158" max="7405" width="11.42578125" style="85"/>
    <col min="7406" max="7406" width="27" style="85" customWidth="1"/>
    <col min="7407" max="7407" width="38.85546875" style="85" customWidth="1"/>
    <col min="7408" max="7408" width="15.140625" style="85" customWidth="1"/>
    <col min="7409" max="7409" width="12.5703125" style="85" customWidth="1"/>
    <col min="7410" max="7410" width="22.7109375" style="85" customWidth="1"/>
    <col min="7411" max="7412" width="11.42578125" style="85"/>
    <col min="7413" max="7413" width="11.42578125" style="85" customWidth="1"/>
    <col min="7414" max="7661" width="11.42578125" style="85"/>
    <col min="7662" max="7662" width="27" style="85" customWidth="1"/>
    <col min="7663" max="7663" width="38.85546875" style="85" customWidth="1"/>
    <col min="7664" max="7664" width="15.140625" style="85" customWidth="1"/>
    <col min="7665" max="7665" width="12.5703125" style="85" customWidth="1"/>
    <col min="7666" max="7666" width="22.7109375" style="85" customWidth="1"/>
    <col min="7667" max="7668" width="11.42578125" style="85"/>
    <col min="7669" max="7669" width="11.42578125" style="85" customWidth="1"/>
    <col min="7670" max="7917" width="11.42578125" style="85"/>
    <col min="7918" max="7918" width="27" style="85" customWidth="1"/>
    <col min="7919" max="7919" width="38.85546875" style="85" customWidth="1"/>
    <col min="7920" max="7920" width="15.140625" style="85" customWidth="1"/>
    <col min="7921" max="7921" width="12.5703125" style="85" customWidth="1"/>
    <col min="7922" max="7922" width="22.7109375" style="85" customWidth="1"/>
    <col min="7923" max="7924" width="11.42578125" style="85"/>
    <col min="7925" max="7925" width="11.42578125" style="85" customWidth="1"/>
    <col min="7926" max="8173" width="11.42578125" style="85"/>
    <col min="8174" max="8174" width="27" style="85" customWidth="1"/>
    <col min="8175" max="8175" width="38.85546875" style="85" customWidth="1"/>
    <col min="8176" max="8176" width="15.140625" style="85" customWidth="1"/>
    <col min="8177" max="8177" width="12.5703125" style="85" customWidth="1"/>
    <col min="8178" max="8178" width="22.7109375" style="85" customWidth="1"/>
    <col min="8179" max="8180" width="11.42578125" style="85"/>
    <col min="8181" max="8181" width="11.42578125" style="85" customWidth="1"/>
    <col min="8182" max="8429" width="11.42578125" style="85"/>
    <col min="8430" max="8430" width="27" style="85" customWidth="1"/>
    <col min="8431" max="8431" width="38.85546875" style="85" customWidth="1"/>
    <col min="8432" max="8432" width="15.140625" style="85" customWidth="1"/>
    <col min="8433" max="8433" width="12.5703125" style="85" customWidth="1"/>
    <col min="8434" max="8434" width="22.7109375" style="85" customWidth="1"/>
    <col min="8435" max="8436" width="11.42578125" style="85"/>
    <col min="8437" max="8437" width="11.42578125" style="85" customWidth="1"/>
    <col min="8438" max="8685" width="11.42578125" style="85"/>
    <col min="8686" max="8686" width="27" style="85" customWidth="1"/>
    <col min="8687" max="8687" width="38.85546875" style="85" customWidth="1"/>
    <col min="8688" max="8688" width="15.140625" style="85" customWidth="1"/>
    <col min="8689" max="8689" width="12.5703125" style="85" customWidth="1"/>
    <col min="8690" max="8690" width="22.7109375" style="85" customWidth="1"/>
    <col min="8691" max="8692" width="11.42578125" style="85"/>
    <col min="8693" max="8693" width="11.42578125" style="85" customWidth="1"/>
    <col min="8694" max="8941" width="11.42578125" style="85"/>
    <col min="8942" max="8942" width="27" style="85" customWidth="1"/>
    <col min="8943" max="8943" width="38.85546875" style="85" customWidth="1"/>
    <col min="8944" max="8944" width="15.140625" style="85" customWidth="1"/>
    <col min="8945" max="8945" width="12.5703125" style="85" customWidth="1"/>
    <col min="8946" max="8946" width="22.7109375" style="85" customWidth="1"/>
    <col min="8947" max="8948" width="11.42578125" style="85"/>
    <col min="8949" max="8949" width="11.42578125" style="85" customWidth="1"/>
    <col min="8950" max="9197" width="11.42578125" style="85"/>
    <col min="9198" max="9198" width="27" style="85" customWidth="1"/>
    <col min="9199" max="9199" width="38.85546875" style="85" customWidth="1"/>
    <col min="9200" max="9200" width="15.140625" style="85" customWidth="1"/>
    <col min="9201" max="9201" width="12.5703125" style="85" customWidth="1"/>
    <col min="9202" max="9202" width="22.7109375" style="85" customWidth="1"/>
    <col min="9203" max="9204" width="11.42578125" style="85"/>
    <col min="9205" max="9205" width="11.42578125" style="85" customWidth="1"/>
    <col min="9206" max="9453" width="11.42578125" style="85"/>
    <col min="9454" max="9454" width="27" style="85" customWidth="1"/>
    <col min="9455" max="9455" width="38.85546875" style="85" customWidth="1"/>
    <col min="9456" max="9456" width="15.140625" style="85" customWidth="1"/>
    <col min="9457" max="9457" width="12.5703125" style="85" customWidth="1"/>
    <col min="9458" max="9458" width="22.7109375" style="85" customWidth="1"/>
    <col min="9459" max="9460" width="11.42578125" style="85"/>
    <col min="9461" max="9461" width="11.42578125" style="85" customWidth="1"/>
    <col min="9462" max="9709" width="11.42578125" style="85"/>
    <col min="9710" max="9710" width="27" style="85" customWidth="1"/>
    <col min="9711" max="9711" width="38.85546875" style="85" customWidth="1"/>
    <col min="9712" max="9712" width="15.140625" style="85" customWidth="1"/>
    <col min="9713" max="9713" width="12.5703125" style="85" customWidth="1"/>
    <col min="9714" max="9714" width="22.7109375" style="85" customWidth="1"/>
    <col min="9715" max="9716" width="11.42578125" style="85"/>
    <col min="9717" max="9717" width="11.42578125" style="85" customWidth="1"/>
    <col min="9718" max="9965" width="11.42578125" style="85"/>
    <col min="9966" max="9966" width="27" style="85" customWidth="1"/>
    <col min="9967" max="9967" width="38.85546875" style="85" customWidth="1"/>
    <col min="9968" max="9968" width="15.140625" style="85" customWidth="1"/>
    <col min="9969" max="9969" width="12.5703125" style="85" customWidth="1"/>
    <col min="9970" max="9970" width="22.7109375" style="85" customWidth="1"/>
    <col min="9971" max="9972" width="11.42578125" style="85"/>
    <col min="9973" max="9973" width="11.42578125" style="85" customWidth="1"/>
    <col min="9974" max="10221" width="11.42578125" style="85"/>
    <col min="10222" max="10222" width="27" style="85" customWidth="1"/>
    <col min="10223" max="10223" width="38.85546875" style="85" customWidth="1"/>
    <col min="10224" max="10224" width="15.140625" style="85" customWidth="1"/>
    <col min="10225" max="10225" width="12.5703125" style="85" customWidth="1"/>
    <col min="10226" max="10226" width="22.7109375" style="85" customWidth="1"/>
    <col min="10227" max="10228" width="11.42578125" style="85"/>
    <col min="10229" max="10229" width="11.42578125" style="85" customWidth="1"/>
    <col min="10230" max="10477" width="11.42578125" style="85"/>
    <col min="10478" max="10478" width="27" style="85" customWidth="1"/>
    <col min="10479" max="10479" width="38.85546875" style="85" customWidth="1"/>
    <col min="10480" max="10480" width="15.140625" style="85" customWidth="1"/>
    <col min="10481" max="10481" width="12.5703125" style="85" customWidth="1"/>
    <col min="10482" max="10482" width="22.7109375" style="85" customWidth="1"/>
    <col min="10483" max="10484" width="11.42578125" style="85"/>
    <col min="10485" max="10485" width="11.42578125" style="85" customWidth="1"/>
    <col min="10486" max="10733" width="11.42578125" style="85"/>
    <col min="10734" max="10734" width="27" style="85" customWidth="1"/>
    <col min="10735" max="10735" width="38.85546875" style="85" customWidth="1"/>
    <col min="10736" max="10736" width="15.140625" style="85" customWidth="1"/>
    <col min="10737" max="10737" width="12.5703125" style="85" customWidth="1"/>
    <col min="10738" max="10738" width="22.7109375" style="85" customWidth="1"/>
    <col min="10739" max="10740" width="11.42578125" style="85"/>
    <col min="10741" max="10741" width="11.42578125" style="85" customWidth="1"/>
    <col min="10742" max="10989" width="11.42578125" style="85"/>
    <col min="10990" max="10990" width="27" style="85" customWidth="1"/>
    <col min="10991" max="10991" width="38.85546875" style="85" customWidth="1"/>
    <col min="10992" max="10992" width="15.140625" style="85" customWidth="1"/>
    <col min="10993" max="10993" width="12.5703125" style="85" customWidth="1"/>
    <col min="10994" max="10994" width="22.7109375" style="85" customWidth="1"/>
    <col min="10995" max="10996" width="11.42578125" style="85"/>
    <col min="10997" max="10997" width="11.42578125" style="85" customWidth="1"/>
    <col min="10998" max="11245" width="11.42578125" style="85"/>
    <col min="11246" max="11246" width="27" style="85" customWidth="1"/>
    <col min="11247" max="11247" width="38.85546875" style="85" customWidth="1"/>
    <col min="11248" max="11248" width="15.140625" style="85" customWidth="1"/>
    <col min="11249" max="11249" width="12.5703125" style="85" customWidth="1"/>
    <col min="11250" max="11250" width="22.7109375" style="85" customWidth="1"/>
    <col min="11251" max="11252" width="11.42578125" style="85"/>
    <col min="11253" max="11253" width="11.42578125" style="85" customWidth="1"/>
    <col min="11254" max="11501" width="11.42578125" style="85"/>
    <col min="11502" max="11502" width="27" style="85" customWidth="1"/>
    <col min="11503" max="11503" width="38.85546875" style="85" customWidth="1"/>
    <col min="11504" max="11504" width="15.140625" style="85" customWidth="1"/>
    <col min="11505" max="11505" width="12.5703125" style="85" customWidth="1"/>
    <col min="11506" max="11506" width="22.7109375" style="85" customWidth="1"/>
    <col min="11507" max="11508" width="11.42578125" style="85"/>
    <col min="11509" max="11509" width="11.42578125" style="85" customWidth="1"/>
    <col min="11510" max="11757" width="11.42578125" style="85"/>
    <col min="11758" max="11758" width="27" style="85" customWidth="1"/>
    <col min="11759" max="11759" width="38.85546875" style="85" customWidth="1"/>
    <col min="11760" max="11760" width="15.140625" style="85" customWidth="1"/>
    <col min="11761" max="11761" width="12.5703125" style="85" customWidth="1"/>
    <col min="11762" max="11762" width="22.7109375" style="85" customWidth="1"/>
    <col min="11763" max="11764" width="11.42578125" style="85"/>
    <col min="11765" max="11765" width="11.42578125" style="85" customWidth="1"/>
    <col min="11766" max="12013" width="11.42578125" style="85"/>
    <col min="12014" max="12014" width="27" style="85" customWidth="1"/>
    <col min="12015" max="12015" width="38.85546875" style="85" customWidth="1"/>
    <col min="12016" max="12016" width="15.140625" style="85" customWidth="1"/>
    <col min="12017" max="12017" width="12.5703125" style="85" customWidth="1"/>
    <col min="12018" max="12018" width="22.7109375" style="85" customWidth="1"/>
    <col min="12019" max="12020" width="11.42578125" style="85"/>
    <col min="12021" max="12021" width="11.42578125" style="85" customWidth="1"/>
    <col min="12022" max="12269" width="11.42578125" style="85"/>
    <col min="12270" max="12270" width="27" style="85" customWidth="1"/>
    <col min="12271" max="12271" width="38.85546875" style="85" customWidth="1"/>
    <col min="12272" max="12272" width="15.140625" style="85" customWidth="1"/>
    <col min="12273" max="12273" width="12.5703125" style="85" customWidth="1"/>
    <col min="12274" max="12274" width="22.7109375" style="85" customWidth="1"/>
    <col min="12275" max="12276" width="11.42578125" style="85"/>
    <col min="12277" max="12277" width="11.42578125" style="85" customWidth="1"/>
    <col min="12278" max="12525" width="11.42578125" style="85"/>
    <col min="12526" max="12526" width="27" style="85" customWidth="1"/>
    <col min="12527" max="12527" width="38.85546875" style="85" customWidth="1"/>
    <col min="12528" max="12528" width="15.140625" style="85" customWidth="1"/>
    <col min="12529" max="12529" width="12.5703125" style="85" customWidth="1"/>
    <col min="12530" max="12530" width="22.7109375" style="85" customWidth="1"/>
    <col min="12531" max="12532" width="11.42578125" style="85"/>
    <col min="12533" max="12533" width="11.42578125" style="85" customWidth="1"/>
    <col min="12534" max="12781" width="11.42578125" style="85"/>
    <col min="12782" max="12782" width="27" style="85" customWidth="1"/>
    <col min="12783" max="12783" width="38.85546875" style="85" customWidth="1"/>
    <col min="12784" max="12784" width="15.140625" style="85" customWidth="1"/>
    <col min="12785" max="12785" width="12.5703125" style="85" customWidth="1"/>
    <col min="12786" max="12786" width="22.7109375" style="85" customWidth="1"/>
    <col min="12787" max="12788" width="11.42578125" style="85"/>
    <col min="12789" max="12789" width="11.42578125" style="85" customWidth="1"/>
    <col min="12790" max="13037" width="11.42578125" style="85"/>
    <col min="13038" max="13038" width="27" style="85" customWidth="1"/>
    <col min="13039" max="13039" width="38.85546875" style="85" customWidth="1"/>
    <col min="13040" max="13040" width="15.140625" style="85" customWidth="1"/>
    <col min="13041" max="13041" width="12.5703125" style="85" customWidth="1"/>
    <col min="13042" max="13042" width="22.7109375" style="85" customWidth="1"/>
    <col min="13043" max="13044" width="11.42578125" style="85"/>
    <col min="13045" max="13045" width="11.42578125" style="85" customWidth="1"/>
    <col min="13046" max="13293" width="11.42578125" style="85"/>
    <col min="13294" max="13294" width="27" style="85" customWidth="1"/>
    <col min="13295" max="13295" width="38.85546875" style="85" customWidth="1"/>
    <col min="13296" max="13296" width="15.140625" style="85" customWidth="1"/>
    <col min="13297" max="13297" width="12.5703125" style="85" customWidth="1"/>
    <col min="13298" max="13298" width="22.7109375" style="85" customWidth="1"/>
    <col min="13299" max="13300" width="11.42578125" style="85"/>
    <col min="13301" max="13301" width="11.42578125" style="85" customWidth="1"/>
    <col min="13302" max="13549" width="11.42578125" style="85"/>
    <col min="13550" max="13550" width="27" style="85" customWidth="1"/>
    <col min="13551" max="13551" width="38.85546875" style="85" customWidth="1"/>
    <col min="13552" max="13552" width="15.140625" style="85" customWidth="1"/>
    <col min="13553" max="13553" width="12.5703125" style="85" customWidth="1"/>
    <col min="13554" max="13554" width="22.7109375" style="85" customWidth="1"/>
    <col min="13555" max="13556" width="11.42578125" style="85"/>
    <col min="13557" max="13557" width="11.42578125" style="85" customWidth="1"/>
    <col min="13558" max="13805" width="11.42578125" style="85"/>
    <col min="13806" max="13806" width="27" style="85" customWidth="1"/>
    <col min="13807" max="13807" width="38.85546875" style="85" customWidth="1"/>
    <col min="13808" max="13808" width="15.140625" style="85" customWidth="1"/>
    <col min="13809" max="13809" width="12.5703125" style="85" customWidth="1"/>
    <col min="13810" max="13810" width="22.7109375" style="85" customWidth="1"/>
    <col min="13811" max="13812" width="11.42578125" style="85"/>
    <col min="13813" max="13813" width="11.42578125" style="85" customWidth="1"/>
    <col min="13814" max="14061" width="11.42578125" style="85"/>
    <col min="14062" max="14062" width="27" style="85" customWidth="1"/>
    <col min="14063" max="14063" width="38.85546875" style="85" customWidth="1"/>
    <col min="14064" max="14064" width="15.140625" style="85" customWidth="1"/>
    <col min="14065" max="14065" width="12.5703125" style="85" customWidth="1"/>
    <col min="14066" max="14066" width="22.7109375" style="85" customWidth="1"/>
    <col min="14067" max="14068" width="11.42578125" style="85"/>
    <col min="14069" max="14069" width="11.42578125" style="85" customWidth="1"/>
    <col min="14070" max="14317" width="11.42578125" style="85"/>
    <col min="14318" max="14318" width="27" style="85" customWidth="1"/>
    <col min="14319" max="14319" width="38.85546875" style="85" customWidth="1"/>
    <col min="14320" max="14320" width="15.140625" style="85" customWidth="1"/>
    <col min="14321" max="14321" width="12.5703125" style="85" customWidth="1"/>
    <col min="14322" max="14322" width="22.7109375" style="85" customWidth="1"/>
    <col min="14323" max="14324" width="11.42578125" style="85"/>
    <col min="14325" max="14325" width="11.42578125" style="85" customWidth="1"/>
    <col min="14326" max="14573" width="11.42578125" style="85"/>
    <col min="14574" max="14574" width="27" style="85" customWidth="1"/>
    <col min="14575" max="14575" width="38.85546875" style="85" customWidth="1"/>
    <col min="14576" max="14576" width="15.140625" style="85" customWidth="1"/>
    <col min="14577" max="14577" width="12.5703125" style="85" customWidth="1"/>
    <col min="14578" max="14578" width="22.7109375" style="85" customWidth="1"/>
    <col min="14579" max="14580" width="11.42578125" style="85"/>
    <col min="14581" max="14581" width="11.42578125" style="85" customWidth="1"/>
    <col min="14582" max="14829" width="11.42578125" style="85"/>
    <col min="14830" max="14830" width="27" style="85" customWidth="1"/>
    <col min="14831" max="14831" width="38.85546875" style="85" customWidth="1"/>
    <col min="14832" max="14832" width="15.140625" style="85" customWidth="1"/>
    <col min="14833" max="14833" width="12.5703125" style="85" customWidth="1"/>
    <col min="14834" max="14834" width="22.7109375" style="85" customWidth="1"/>
    <col min="14835" max="14836" width="11.42578125" style="85"/>
    <col min="14837" max="14837" width="11.42578125" style="85" customWidth="1"/>
    <col min="14838" max="15085" width="11.42578125" style="85"/>
    <col min="15086" max="15086" width="27" style="85" customWidth="1"/>
    <col min="15087" max="15087" width="38.85546875" style="85" customWidth="1"/>
    <col min="15088" max="15088" width="15.140625" style="85" customWidth="1"/>
    <col min="15089" max="15089" width="12.5703125" style="85" customWidth="1"/>
    <col min="15090" max="15090" width="22.7109375" style="85" customWidth="1"/>
    <col min="15091" max="15092" width="11.42578125" style="85"/>
    <col min="15093" max="15093" width="11.42578125" style="85" customWidth="1"/>
    <col min="15094" max="15341" width="11.42578125" style="85"/>
    <col min="15342" max="15342" width="27" style="85" customWidth="1"/>
    <col min="15343" max="15343" width="38.85546875" style="85" customWidth="1"/>
    <col min="15344" max="15344" width="15.140625" style="85" customWidth="1"/>
    <col min="15345" max="15345" width="12.5703125" style="85" customWidth="1"/>
    <col min="15346" max="15346" width="22.7109375" style="85" customWidth="1"/>
    <col min="15347" max="15348" width="11.42578125" style="85"/>
    <col min="15349" max="15349" width="11.42578125" style="85" customWidth="1"/>
    <col min="15350" max="15597" width="11.42578125" style="85"/>
    <col min="15598" max="15598" width="27" style="85" customWidth="1"/>
    <col min="15599" max="15599" width="38.85546875" style="85" customWidth="1"/>
    <col min="15600" max="15600" width="15.140625" style="85" customWidth="1"/>
    <col min="15601" max="15601" width="12.5703125" style="85" customWidth="1"/>
    <col min="15602" max="15602" width="22.7109375" style="85" customWidth="1"/>
    <col min="15603" max="15604" width="11.42578125" style="85"/>
    <col min="15605" max="15605" width="11.42578125" style="85" customWidth="1"/>
    <col min="15606" max="15853" width="11.42578125" style="85"/>
    <col min="15854" max="15854" width="27" style="85" customWidth="1"/>
    <col min="15855" max="15855" width="38.85546875" style="85" customWidth="1"/>
    <col min="15856" max="15856" width="15.140625" style="85" customWidth="1"/>
    <col min="15857" max="15857" width="12.5703125" style="85" customWidth="1"/>
    <col min="15858" max="15858" width="22.7109375" style="85" customWidth="1"/>
    <col min="15859" max="15860" width="11.42578125" style="85"/>
    <col min="15861" max="15861" width="11.42578125" style="85" customWidth="1"/>
    <col min="15862" max="16109" width="11.42578125" style="85"/>
    <col min="16110" max="16110" width="27" style="85" customWidth="1"/>
    <col min="16111" max="16111" width="38.85546875" style="85" customWidth="1"/>
    <col min="16112" max="16112" width="15.140625" style="85" customWidth="1"/>
    <col min="16113" max="16113" width="12.5703125" style="85" customWidth="1"/>
    <col min="16114" max="16114" width="22.7109375" style="85" customWidth="1"/>
    <col min="16115" max="16116" width="11.42578125" style="85"/>
    <col min="16117" max="16117" width="11.42578125" style="85" customWidth="1"/>
    <col min="16118" max="16384" width="11.42578125" style="85"/>
  </cols>
  <sheetData>
    <row r="1" spans="1:40" ht="15" x14ac:dyDescent="0.25">
      <c r="A1" s="263" t="s">
        <v>278</v>
      </c>
      <c r="B1" s="335" t="s">
        <v>63</v>
      </c>
      <c r="C1" s="335"/>
      <c r="D1" s="335"/>
      <c r="E1" s="335"/>
      <c r="F1" s="335"/>
      <c r="G1" s="335"/>
      <c r="H1" s="335"/>
      <c r="I1" s="335"/>
      <c r="J1" s="335"/>
      <c r="K1" s="84"/>
    </row>
    <row r="2" spans="1:40" s="86" customFormat="1" ht="15" customHeight="1" thickBot="1" x14ac:dyDescent="0.3">
      <c r="A2" s="31"/>
      <c r="B2" s="336"/>
      <c r="C2" s="336"/>
      <c r="D2" s="336"/>
      <c r="E2" s="336"/>
      <c r="F2" s="336"/>
      <c r="G2" s="336"/>
      <c r="H2" s="336"/>
      <c r="I2" s="336"/>
      <c r="J2" s="336"/>
      <c r="K2" s="84"/>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row>
    <row r="3" spans="1:40" s="86" customFormat="1" ht="26.25" customHeight="1" x14ac:dyDescent="0.25">
      <c r="A3" s="31"/>
      <c r="B3" s="337" t="s">
        <v>64</v>
      </c>
      <c r="C3" s="334" t="s">
        <v>65</v>
      </c>
      <c r="D3" s="334" t="s">
        <v>66</v>
      </c>
      <c r="E3" s="338" t="s">
        <v>67</v>
      </c>
      <c r="F3" s="339" t="s">
        <v>68</v>
      </c>
      <c r="G3" s="340" t="s">
        <v>69</v>
      </c>
      <c r="H3" s="341"/>
      <c r="I3" s="341"/>
      <c r="J3" s="342"/>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row>
    <row r="4" spans="1:40" s="86" customFormat="1" ht="33" customHeight="1" x14ac:dyDescent="0.25">
      <c r="A4" s="31"/>
      <c r="B4" s="324"/>
      <c r="C4" s="326"/>
      <c r="D4" s="326"/>
      <c r="E4" s="328"/>
      <c r="F4" s="330"/>
      <c r="G4" s="88">
        <v>2016</v>
      </c>
      <c r="H4" s="89">
        <v>2017</v>
      </c>
      <c r="I4" s="88">
        <v>2018</v>
      </c>
      <c r="J4" s="90">
        <v>2019</v>
      </c>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row>
    <row r="5" spans="1:40" s="86" customFormat="1" x14ac:dyDescent="0.25">
      <c r="A5" s="31"/>
      <c r="B5" s="310" t="s">
        <v>70</v>
      </c>
      <c r="C5" s="311"/>
      <c r="D5" s="311"/>
      <c r="E5" s="311"/>
      <c r="F5" s="312"/>
      <c r="G5" s="91">
        <f>SUM(G6:G8)</f>
        <v>-2873</v>
      </c>
      <c r="H5" s="91">
        <f>SUM(H6:H8)</f>
        <v>-623</v>
      </c>
      <c r="I5" s="91">
        <v>0</v>
      </c>
      <c r="J5" s="92">
        <v>0</v>
      </c>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row>
    <row r="6" spans="1:40" ht="165" x14ac:dyDescent="0.25">
      <c r="B6" s="93" t="s">
        <v>71</v>
      </c>
      <c r="C6" s="94" t="s">
        <v>72</v>
      </c>
      <c r="D6" s="95" t="s">
        <v>73</v>
      </c>
      <c r="E6" s="95" t="s">
        <v>74</v>
      </c>
      <c r="F6" s="95" t="s">
        <v>75</v>
      </c>
      <c r="G6" s="95">
        <v>400</v>
      </c>
      <c r="H6" s="95">
        <v>-750</v>
      </c>
      <c r="I6" s="95"/>
      <c r="J6" s="96"/>
    </row>
    <row r="7" spans="1:40" ht="63" customHeight="1" x14ac:dyDescent="0.25">
      <c r="B7" s="97" t="s">
        <v>76</v>
      </c>
      <c r="C7" s="94" t="s">
        <v>77</v>
      </c>
      <c r="D7" s="95" t="s">
        <v>73</v>
      </c>
      <c r="E7" s="95" t="s">
        <v>74</v>
      </c>
      <c r="F7" s="95" t="s">
        <v>78</v>
      </c>
      <c r="G7" s="95">
        <v>81</v>
      </c>
      <c r="H7" s="95">
        <v>25</v>
      </c>
      <c r="I7" s="95"/>
      <c r="J7" s="96"/>
    </row>
    <row r="8" spans="1:40" ht="148.5" x14ac:dyDescent="0.25">
      <c r="B8" s="97" t="s">
        <v>79</v>
      </c>
      <c r="C8" s="95" t="s">
        <v>80</v>
      </c>
      <c r="D8" s="95" t="s">
        <v>73</v>
      </c>
      <c r="E8" s="95" t="s">
        <v>81</v>
      </c>
      <c r="F8" s="95" t="s">
        <v>82</v>
      </c>
      <c r="G8" s="95">
        <f>-3354</f>
        <v>-3354</v>
      </c>
      <c r="H8" s="98">
        <v>102</v>
      </c>
      <c r="I8" s="95"/>
      <c r="J8" s="96"/>
    </row>
    <row r="9" spans="1:40" ht="163.5" customHeight="1" x14ac:dyDescent="0.25">
      <c r="B9" s="99"/>
      <c r="C9" s="100" t="s">
        <v>83</v>
      </c>
      <c r="D9" s="95" t="s">
        <v>73</v>
      </c>
      <c r="E9" s="95" t="s">
        <v>81</v>
      </c>
      <c r="F9" s="95" t="s">
        <v>82</v>
      </c>
      <c r="G9" s="100">
        <f>G8</f>
        <v>-3354</v>
      </c>
      <c r="H9" s="100">
        <f>H8</f>
        <v>102</v>
      </c>
      <c r="I9" s="100"/>
      <c r="J9" s="101"/>
    </row>
    <row r="10" spans="1:40" hidden="1" x14ac:dyDescent="0.25">
      <c r="B10" s="323" t="s">
        <v>64</v>
      </c>
      <c r="C10" s="334" t="s">
        <v>65</v>
      </c>
      <c r="D10" s="334" t="s">
        <v>66</v>
      </c>
      <c r="E10" s="334" t="s">
        <v>67</v>
      </c>
      <c r="F10" s="334" t="s">
        <v>68</v>
      </c>
      <c r="G10" s="322"/>
      <c r="H10" s="322"/>
      <c r="I10" s="102"/>
      <c r="J10" s="103"/>
    </row>
    <row r="11" spans="1:40" ht="22.5" hidden="1" customHeight="1" x14ac:dyDescent="0.25">
      <c r="B11" s="324"/>
      <c r="C11" s="326"/>
      <c r="D11" s="326"/>
      <c r="E11" s="326"/>
      <c r="F11" s="326"/>
      <c r="G11" s="104">
        <v>2016</v>
      </c>
      <c r="H11" s="104">
        <v>2017</v>
      </c>
      <c r="I11" s="104">
        <v>2018</v>
      </c>
      <c r="J11" s="105">
        <v>2019</v>
      </c>
    </row>
    <row r="12" spans="1:40" x14ac:dyDescent="0.25">
      <c r="B12" s="310" t="s">
        <v>84</v>
      </c>
      <c r="C12" s="311"/>
      <c r="D12" s="311"/>
      <c r="E12" s="311"/>
      <c r="F12" s="312"/>
      <c r="G12" s="91">
        <f>SUM(G13:G14)</f>
        <v>22</v>
      </c>
      <c r="H12" s="91">
        <f>SUM(H13:H15)</f>
        <v>2270</v>
      </c>
      <c r="I12" s="91">
        <f>SUM(I13:I15)</f>
        <v>-355</v>
      </c>
      <c r="J12" s="92">
        <f>SUM(J13:J14)</f>
        <v>0</v>
      </c>
    </row>
    <row r="13" spans="1:40" ht="148.5" x14ac:dyDescent="0.25">
      <c r="B13" s="106" t="s">
        <v>85</v>
      </c>
      <c r="C13" s="107" t="s">
        <v>86</v>
      </c>
      <c r="D13" s="108" t="s">
        <v>73</v>
      </c>
      <c r="E13" s="109" t="s">
        <v>74</v>
      </c>
      <c r="F13" s="108" t="s">
        <v>87</v>
      </c>
      <c r="G13" s="110">
        <v>2205</v>
      </c>
      <c r="H13" s="110">
        <v>-2205</v>
      </c>
      <c r="I13" s="111"/>
      <c r="J13" s="112"/>
    </row>
    <row r="14" spans="1:40" ht="66" x14ac:dyDescent="0.25">
      <c r="B14" s="113" t="s">
        <v>88</v>
      </c>
      <c r="C14" s="94" t="s">
        <v>89</v>
      </c>
      <c r="D14" s="114" t="s">
        <v>73</v>
      </c>
      <c r="E14" s="109" t="s">
        <v>74</v>
      </c>
      <c r="F14" s="115" t="s">
        <v>90</v>
      </c>
      <c r="G14" s="116">
        <v>-2183</v>
      </c>
      <c r="H14" s="116">
        <v>-180</v>
      </c>
      <c r="I14" s="117"/>
      <c r="J14" s="118"/>
    </row>
    <row r="15" spans="1:40" ht="99" x14ac:dyDescent="0.25">
      <c r="B15" s="113" t="s">
        <v>91</v>
      </c>
      <c r="C15" s="119" t="s">
        <v>92</v>
      </c>
      <c r="D15" s="114" t="s">
        <v>73</v>
      </c>
      <c r="E15" s="109" t="s">
        <v>74</v>
      </c>
      <c r="F15" s="95"/>
      <c r="G15" s="120"/>
      <c r="H15" s="120">
        <f>2220+2000+435</f>
        <v>4655</v>
      </c>
      <c r="I15" s="121">
        <f>-670-500+815</f>
        <v>-355</v>
      </c>
      <c r="J15" s="118"/>
    </row>
    <row r="16" spans="1:40" x14ac:dyDescent="0.25">
      <c r="B16" s="113"/>
      <c r="C16" s="119"/>
      <c r="D16" s="114"/>
      <c r="E16" s="122"/>
      <c r="F16" s="123"/>
      <c r="G16" s="124"/>
      <c r="H16" s="125"/>
      <c r="I16" s="126"/>
      <c r="J16" s="127"/>
    </row>
    <row r="17" spans="1:10" ht="30.75" customHeight="1" x14ac:dyDescent="0.25">
      <c r="B17" s="323" t="s">
        <v>64</v>
      </c>
      <c r="C17" s="325" t="s">
        <v>65</v>
      </c>
      <c r="D17" s="325" t="s">
        <v>66</v>
      </c>
      <c r="E17" s="327" t="s">
        <v>67</v>
      </c>
      <c r="F17" s="329" t="s">
        <v>68</v>
      </c>
      <c r="G17" s="331" t="s">
        <v>69</v>
      </c>
      <c r="H17" s="332"/>
      <c r="I17" s="332"/>
      <c r="J17" s="333"/>
    </row>
    <row r="18" spans="1:10" ht="32.25" customHeight="1" x14ac:dyDescent="0.25">
      <c r="B18" s="324"/>
      <c r="C18" s="326"/>
      <c r="D18" s="326"/>
      <c r="E18" s="328"/>
      <c r="F18" s="330"/>
      <c r="G18" s="88">
        <v>2016</v>
      </c>
      <c r="H18" s="89">
        <v>2017</v>
      </c>
      <c r="I18" s="88">
        <v>2018</v>
      </c>
      <c r="J18" s="90">
        <v>2019</v>
      </c>
    </row>
    <row r="19" spans="1:10" ht="49.5" x14ac:dyDescent="0.25">
      <c r="B19" s="128" t="s">
        <v>93</v>
      </c>
      <c r="C19" s="129" t="s">
        <v>94</v>
      </c>
      <c r="D19" s="130" t="s">
        <v>73</v>
      </c>
      <c r="E19" s="130" t="s">
        <v>74</v>
      </c>
      <c r="F19" s="131" t="s">
        <v>95</v>
      </c>
      <c r="G19" s="132">
        <v>0</v>
      </c>
      <c r="H19" s="132">
        <v>2</v>
      </c>
      <c r="I19" s="132">
        <v>0</v>
      </c>
      <c r="J19" s="133">
        <v>0</v>
      </c>
    </row>
    <row r="20" spans="1:10" ht="29.25" customHeight="1" x14ac:dyDescent="0.25">
      <c r="B20" s="134" t="s">
        <v>96</v>
      </c>
      <c r="C20" s="135" t="s">
        <v>97</v>
      </c>
      <c r="D20" s="136" t="s">
        <v>73</v>
      </c>
      <c r="E20" s="136" t="s">
        <v>74</v>
      </c>
      <c r="F20" s="137"/>
      <c r="G20" s="137">
        <v>-85</v>
      </c>
      <c r="H20" s="137">
        <v>-8</v>
      </c>
      <c r="I20" s="137">
        <v>0</v>
      </c>
      <c r="J20" s="138">
        <v>0</v>
      </c>
    </row>
    <row r="21" spans="1:10" x14ac:dyDescent="0.25">
      <c r="B21" s="310" t="s">
        <v>98</v>
      </c>
      <c r="C21" s="311"/>
      <c r="D21" s="311"/>
      <c r="E21" s="312"/>
      <c r="F21" s="136"/>
      <c r="G21" s="91">
        <f>SUM(G22:G23)</f>
        <v>1237</v>
      </c>
      <c r="H21" s="91">
        <f>SUM(H22:H23)</f>
        <v>0</v>
      </c>
      <c r="I21" s="91">
        <f>SUM(I22:I23)</f>
        <v>0</v>
      </c>
      <c r="J21" s="92">
        <f>SUM(J22:J23)</f>
        <v>0</v>
      </c>
    </row>
    <row r="22" spans="1:10" ht="181.5" x14ac:dyDescent="0.25">
      <c r="B22" s="139" t="s">
        <v>99</v>
      </c>
      <c r="C22" s="107" t="s">
        <v>100</v>
      </c>
      <c r="D22" s="140" t="s">
        <v>73</v>
      </c>
      <c r="E22" s="108" t="s">
        <v>101</v>
      </c>
      <c r="F22" s="108" t="s">
        <v>102</v>
      </c>
      <c r="G22" s="110">
        <v>1162</v>
      </c>
      <c r="H22" s="110"/>
      <c r="I22" s="110"/>
      <c r="J22" s="141"/>
    </row>
    <row r="23" spans="1:10" ht="33" x14ac:dyDescent="0.25">
      <c r="B23" s="139" t="s">
        <v>103</v>
      </c>
      <c r="C23" s="107"/>
      <c r="D23" s="140" t="s">
        <v>73</v>
      </c>
      <c r="E23" s="108" t="s">
        <v>74</v>
      </c>
      <c r="F23" s="108"/>
      <c r="G23" s="110">
        <v>75</v>
      </c>
      <c r="H23" s="110"/>
      <c r="I23" s="110"/>
      <c r="J23" s="141"/>
    </row>
    <row r="24" spans="1:10" x14ac:dyDescent="0.25">
      <c r="B24" s="310" t="s">
        <v>104</v>
      </c>
      <c r="C24" s="311"/>
      <c r="D24" s="311"/>
      <c r="E24" s="311"/>
      <c r="F24" s="312"/>
      <c r="G24" s="91">
        <f>G25+G26</f>
        <v>-6</v>
      </c>
      <c r="H24" s="91">
        <f>H25+H26+H27</f>
        <v>350</v>
      </c>
      <c r="I24" s="91">
        <f>I25+I26+I27</f>
        <v>0</v>
      </c>
      <c r="J24" s="92">
        <f>J25+J26</f>
        <v>0</v>
      </c>
    </row>
    <row r="25" spans="1:10" s="87" customFormat="1" ht="49.5" x14ac:dyDescent="0.25">
      <c r="A25" s="31"/>
      <c r="B25" s="142" t="s">
        <v>105</v>
      </c>
      <c r="C25" s="94" t="s">
        <v>106</v>
      </c>
      <c r="D25" s="95" t="s">
        <v>107</v>
      </c>
      <c r="E25" s="95" t="s">
        <v>108</v>
      </c>
      <c r="F25" s="95" t="s">
        <v>109</v>
      </c>
      <c r="G25" s="95"/>
      <c r="H25" s="95"/>
      <c r="I25" s="95"/>
      <c r="J25" s="96"/>
    </row>
    <row r="26" spans="1:10" ht="33" x14ac:dyDescent="0.25">
      <c r="B26" s="143" t="s">
        <v>110</v>
      </c>
      <c r="C26" s="107" t="s">
        <v>111</v>
      </c>
      <c r="D26" s="140" t="s">
        <v>73</v>
      </c>
      <c r="E26" s="108" t="s">
        <v>74</v>
      </c>
      <c r="F26" s="108" t="s">
        <v>112</v>
      </c>
      <c r="G26" s="108">
        <v>-6</v>
      </c>
      <c r="H26" s="108"/>
      <c r="I26" s="108"/>
      <c r="J26" s="144"/>
    </row>
    <row r="27" spans="1:10" ht="115.5" x14ac:dyDescent="0.25">
      <c r="B27" s="142" t="s">
        <v>113</v>
      </c>
      <c r="C27" s="94" t="s">
        <v>114</v>
      </c>
      <c r="D27" s="95" t="s">
        <v>73</v>
      </c>
      <c r="E27" s="95" t="s">
        <v>74</v>
      </c>
      <c r="F27" s="95"/>
      <c r="G27" s="95"/>
      <c r="H27" s="95">
        <f>100+50+200</f>
        <v>350</v>
      </c>
      <c r="I27" s="95">
        <v>0</v>
      </c>
      <c r="J27" s="145"/>
    </row>
    <row r="28" spans="1:10" ht="15" customHeight="1" x14ac:dyDescent="0.25">
      <c r="B28" s="313" t="s">
        <v>115</v>
      </c>
      <c r="C28" s="314"/>
      <c r="D28" s="314"/>
      <c r="E28" s="314"/>
      <c r="F28" s="315"/>
      <c r="G28" s="146">
        <f t="shared" ref="G28:J28" si="0">G29</f>
        <v>16</v>
      </c>
      <c r="H28" s="146">
        <f>H29+H30</f>
        <v>560</v>
      </c>
      <c r="I28" s="146">
        <f t="shared" si="0"/>
        <v>0</v>
      </c>
      <c r="J28" s="147">
        <f t="shared" si="0"/>
        <v>0</v>
      </c>
    </row>
    <row r="29" spans="1:10" ht="33" x14ac:dyDescent="0.25">
      <c r="B29" s="148" t="s">
        <v>116</v>
      </c>
      <c r="C29" s="149" t="s">
        <v>117</v>
      </c>
      <c r="D29" s="150" t="s">
        <v>73</v>
      </c>
      <c r="E29" s="108" t="s">
        <v>74</v>
      </c>
      <c r="F29" s="150" t="s">
        <v>118</v>
      </c>
      <c r="G29" s="150">
        <v>16</v>
      </c>
      <c r="H29" s="150">
        <v>60</v>
      </c>
      <c r="I29" s="150"/>
      <c r="J29" s="151"/>
    </row>
    <row r="30" spans="1:10" ht="82.5" x14ac:dyDescent="0.25">
      <c r="B30" s="152" t="s">
        <v>119</v>
      </c>
      <c r="C30" s="153" t="s">
        <v>120</v>
      </c>
      <c r="D30" s="150" t="s">
        <v>73</v>
      </c>
      <c r="E30" s="154" t="s">
        <v>81</v>
      </c>
      <c r="F30" s="150"/>
      <c r="G30" s="155"/>
      <c r="H30" s="155">
        <v>500</v>
      </c>
      <c r="I30" s="156"/>
      <c r="J30" s="157"/>
    </row>
    <row r="31" spans="1:10" x14ac:dyDescent="0.25">
      <c r="B31" s="316" t="s">
        <v>121</v>
      </c>
      <c r="C31" s="317"/>
      <c r="D31" s="317"/>
      <c r="E31" s="317"/>
      <c r="F31" s="318"/>
      <c r="G31" s="158">
        <f>G32+G33</f>
        <v>-273</v>
      </c>
      <c r="H31" s="158">
        <f>H32+H33+H34</f>
        <v>400</v>
      </c>
      <c r="I31" s="158">
        <f>I32+I33</f>
        <v>0</v>
      </c>
      <c r="J31" s="159">
        <f>J32+J33</f>
        <v>0</v>
      </c>
    </row>
    <row r="32" spans="1:10" ht="115.5" x14ac:dyDescent="0.25">
      <c r="B32" s="160" t="s">
        <v>122</v>
      </c>
      <c r="C32" s="161" t="s">
        <v>123</v>
      </c>
      <c r="D32" s="150" t="s">
        <v>73</v>
      </c>
      <c r="E32" s="162" t="s">
        <v>74</v>
      </c>
      <c r="F32" s="162" t="s">
        <v>124</v>
      </c>
      <c r="G32" s="162">
        <v>-245</v>
      </c>
      <c r="H32" s="162"/>
      <c r="I32" s="162"/>
      <c r="J32" s="163"/>
    </row>
    <row r="33" spans="2:10" ht="33" x14ac:dyDescent="0.25">
      <c r="B33" s="160" t="s">
        <v>125</v>
      </c>
      <c r="C33" s="161"/>
      <c r="D33" s="150" t="s">
        <v>73</v>
      </c>
      <c r="E33" s="162" t="s">
        <v>74</v>
      </c>
      <c r="F33" s="162" t="s">
        <v>126</v>
      </c>
      <c r="G33" s="162">
        <v>-28</v>
      </c>
      <c r="H33" s="162"/>
      <c r="I33" s="162"/>
      <c r="J33" s="163"/>
    </row>
    <row r="34" spans="2:10" ht="49.5" x14ac:dyDescent="0.25">
      <c r="B34" s="160" t="s">
        <v>127</v>
      </c>
      <c r="C34" s="161" t="s">
        <v>128</v>
      </c>
      <c r="D34" s="150" t="s">
        <v>73</v>
      </c>
      <c r="E34" s="162" t="s">
        <v>101</v>
      </c>
      <c r="F34" s="162" t="s">
        <v>78</v>
      </c>
      <c r="G34" s="162"/>
      <c r="H34" s="162">
        <v>400</v>
      </c>
      <c r="I34" s="162"/>
      <c r="J34" s="163"/>
    </row>
    <row r="35" spans="2:10" x14ac:dyDescent="0.25">
      <c r="B35" s="319" t="s">
        <v>129</v>
      </c>
      <c r="C35" s="320"/>
      <c r="D35" s="320"/>
      <c r="E35" s="320"/>
      <c r="F35" s="321"/>
      <c r="G35" s="164">
        <f>SUM(G31+G28+G24+G21+G20+G19+G12+G5)</f>
        <v>-1962</v>
      </c>
      <c r="H35" s="164">
        <f>SUM(H31+H28+H24+H21+H20+H19+H12+H5)</f>
        <v>2951</v>
      </c>
      <c r="I35" s="164">
        <f>SUM(I31+I28+I24+I21+I20+I19+I12+I5)</f>
        <v>-355</v>
      </c>
      <c r="J35" s="165">
        <f>SUM(J31+J28+J24+J21+J20+J19+J12+J5)</f>
        <v>0</v>
      </c>
    </row>
    <row r="36" spans="2:10" x14ac:dyDescent="0.25">
      <c r="B36" s="319" t="s">
        <v>130</v>
      </c>
      <c r="C36" s="314"/>
      <c r="D36" s="136" t="s">
        <v>73</v>
      </c>
      <c r="E36" s="136" t="s">
        <v>74</v>
      </c>
      <c r="F36" s="136" t="s">
        <v>131</v>
      </c>
      <c r="G36" s="137">
        <v>1000</v>
      </c>
      <c r="H36" s="137">
        <v>1000</v>
      </c>
      <c r="I36" s="137">
        <v>0</v>
      </c>
      <c r="J36" s="138">
        <v>0</v>
      </c>
    </row>
    <row r="37" spans="2:10" ht="99" x14ac:dyDescent="0.25">
      <c r="B37" s="166" t="s">
        <v>132</v>
      </c>
      <c r="C37" s="149" t="s">
        <v>133</v>
      </c>
      <c r="D37" s="167" t="s">
        <v>73</v>
      </c>
      <c r="E37" s="168" t="s">
        <v>101</v>
      </c>
      <c r="F37" s="95"/>
      <c r="G37" s="100"/>
      <c r="H37" s="169">
        <f>360+140+1500</f>
        <v>2000</v>
      </c>
      <c r="I37" s="100">
        <f>350</f>
        <v>350</v>
      </c>
      <c r="J37" s="101"/>
    </row>
    <row r="38" spans="2:10" ht="17.25" thickBot="1" x14ac:dyDescent="0.3">
      <c r="B38" s="306" t="s">
        <v>134</v>
      </c>
      <c r="C38" s="307"/>
      <c r="D38" s="308"/>
      <c r="E38" s="308"/>
      <c r="F38" s="309"/>
      <c r="G38" s="170">
        <f>+G36+G35</f>
        <v>-962</v>
      </c>
      <c r="H38" s="170">
        <f>+H36+H35+H37</f>
        <v>5951</v>
      </c>
      <c r="I38" s="170">
        <f>+I36+I35+I37</f>
        <v>-5</v>
      </c>
      <c r="J38" s="171">
        <f>+J36+J35</f>
        <v>0</v>
      </c>
    </row>
  </sheetData>
  <mergeCells count="28">
    <mergeCell ref="B1:J2"/>
    <mergeCell ref="B3:B4"/>
    <mergeCell ref="C3:C4"/>
    <mergeCell ref="D3:D4"/>
    <mergeCell ref="E3:E4"/>
    <mergeCell ref="F3:F4"/>
    <mergeCell ref="G3:J3"/>
    <mergeCell ref="B5:F5"/>
    <mergeCell ref="B10:B11"/>
    <mergeCell ref="C10:C11"/>
    <mergeCell ref="D10:D11"/>
    <mergeCell ref="E10:E11"/>
    <mergeCell ref="F10:F11"/>
    <mergeCell ref="G10:H10"/>
    <mergeCell ref="B12:F12"/>
    <mergeCell ref="B17:B18"/>
    <mergeCell ref="C17:C18"/>
    <mergeCell ref="D17:D18"/>
    <mergeCell ref="E17:E18"/>
    <mergeCell ref="F17:F18"/>
    <mergeCell ref="G17:J17"/>
    <mergeCell ref="B38:F38"/>
    <mergeCell ref="B21:E21"/>
    <mergeCell ref="B24:F24"/>
    <mergeCell ref="B28:F28"/>
    <mergeCell ref="B31:F31"/>
    <mergeCell ref="B35:F35"/>
    <mergeCell ref="B36:C36"/>
  </mergeCells>
  <hyperlinks>
    <hyperlink ref="A1" location="Indice!A1" display="&lt;&lt;"/>
  </hyperlinks>
  <pageMargins left="0.7" right="0.7" top="0.75" bottom="0.75" header="0.3" footer="0.3"/>
  <pageSetup paperSize="9" scale="4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4"/>
  <sheetViews>
    <sheetView showGridLines="0" zoomScaleNormal="100" workbookViewId="0">
      <selection activeCell="H9" sqref="H9"/>
    </sheetView>
  </sheetViews>
  <sheetFormatPr baseColWidth="10" defaultRowHeight="16.5" x14ac:dyDescent="0.25"/>
  <cols>
    <col min="1" max="1" width="3" style="31" bestFit="1" customWidth="1"/>
    <col min="2" max="2" width="38" style="175" customWidth="1"/>
    <col min="3" max="3" width="66.140625" style="175" customWidth="1"/>
    <col min="4" max="4" width="15.7109375" style="175" customWidth="1"/>
    <col min="5" max="5" width="26.7109375" style="175" customWidth="1"/>
    <col min="6" max="8" width="9.5703125" style="220" customWidth="1"/>
    <col min="9" max="9" width="2" style="175" customWidth="1"/>
    <col min="10" max="235" width="11.42578125" style="175"/>
    <col min="236" max="236" width="32.140625" style="175" customWidth="1"/>
    <col min="237" max="237" width="66.140625" style="175" customWidth="1"/>
    <col min="238" max="238" width="19" style="175" customWidth="1"/>
    <col min="239" max="239" width="26.7109375" style="175" customWidth="1"/>
    <col min="240" max="240" width="14.7109375" style="175" customWidth="1"/>
    <col min="241" max="241" width="17" style="175" customWidth="1"/>
    <col min="242" max="244" width="14.7109375" style="175" customWidth="1"/>
    <col min="245" max="245" width="11.42578125" style="175"/>
    <col min="246" max="246" width="6.28515625" style="175" customWidth="1"/>
    <col min="247" max="248" width="0" style="175" hidden="1" customWidth="1"/>
    <col min="249" max="252" width="11.42578125" style="175"/>
    <col min="253" max="253" width="14" style="175" customWidth="1"/>
    <col min="254" max="491" width="11.42578125" style="175"/>
    <col min="492" max="492" width="32.140625" style="175" customWidth="1"/>
    <col min="493" max="493" width="66.140625" style="175" customWidth="1"/>
    <col min="494" max="494" width="19" style="175" customWidth="1"/>
    <col min="495" max="495" width="26.7109375" style="175" customWidth="1"/>
    <col min="496" max="496" width="14.7109375" style="175" customWidth="1"/>
    <col min="497" max="497" width="17" style="175" customWidth="1"/>
    <col min="498" max="500" width="14.7109375" style="175" customWidth="1"/>
    <col min="501" max="501" width="11.42578125" style="175"/>
    <col min="502" max="502" width="6.28515625" style="175" customWidth="1"/>
    <col min="503" max="504" width="0" style="175" hidden="1" customWidth="1"/>
    <col min="505" max="508" width="11.42578125" style="175"/>
    <col min="509" max="509" width="14" style="175" customWidth="1"/>
    <col min="510" max="747" width="11.42578125" style="175"/>
    <col min="748" max="748" width="32.140625" style="175" customWidth="1"/>
    <col min="749" max="749" width="66.140625" style="175" customWidth="1"/>
    <col min="750" max="750" width="19" style="175" customWidth="1"/>
    <col min="751" max="751" width="26.7109375" style="175" customWidth="1"/>
    <col min="752" max="752" width="14.7109375" style="175" customWidth="1"/>
    <col min="753" max="753" width="17" style="175" customWidth="1"/>
    <col min="754" max="756" width="14.7109375" style="175" customWidth="1"/>
    <col min="757" max="757" width="11.42578125" style="175"/>
    <col min="758" max="758" width="6.28515625" style="175" customWidth="1"/>
    <col min="759" max="760" width="0" style="175" hidden="1" customWidth="1"/>
    <col min="761" max="764" width="11.42578125" style="175"/>
    <col min="765" max="765" width="14" style="175" customWidth="1"/>
    <col min="766" max="1003" width="11.42578125" style="175"/>
    <col min="1004" max="1004" width="32.140625" style="175" customWidth="1"/>
    <col min="1005" max="1005" width="66.140625" style="175" customWidth="1"/>
    <col min="1006" max="1006" width="19" style="175" customWidth="1"/>
    <col min="1007" max="1007" width="26.7109375" style="175" customWidth="1"/>
    <col min="1008" max="1008" width="14.7109375" style="175" customWidth="1"/>
    <col min="1009" max="1009" width="17" style="175" customWidth="1"/>
    <col min="1010" max="1012" width="14.7109375" style="175" customWidth="1"/>
    <col min="1013" max="1013" width="11.42578125" style="175"/>
    <col min="1014" max="1014" width="6.28515625" style="175" customWidth="1"/>
    <col min="1015" max="1016" width="0" style="175" hidden="1" customWidth="1"/>
    <col min="1017" max="1020" width="11.42578125" style="175"/>
    <col min="1021" max="1021" width="14" style="175" customWidth="1"/>
    <col min="1022" max="1259" width="11.42578125" style="175"/>
    <col min="1260" max="1260" width="32.140625" style="175" customWidth="1"/>
    <col min="1261" max="1261" width="66.140625" style="175" customWidth="1"/>
    <col min="1262" max="1262" width="19" style="175" customWidth="1"/>
    <col min="1263" max="1263" width="26.7109375" style="175" customWidth="1"/>
    <col min="1264" max="1264" width="14.7109375" style="175" customWidth="1"/>
    <col min="1265" max="1265" width="17" style="175" customWidth="1"/>
    <col min="1266" max="1268" width="14.7109375" style="175" customWidth="1"/>
    <col min="1269" max="1269" width="11.42578125" style="175"/>
    <col min="1270" max="1270" width="6.28515625" style="175" customWidth="1"/>
    <col min="1271" max="1272" width="0" style="175" hidden="1" customWidth="1"/>
    <col min="1273" max="1276" width="11.42578125" style="175"/>
    <col min="1277" max="1277" width="14" style="175" customWidth="1"/>
    <col min="1278" max="1515" width="11.42578125" style="175"/>
    <col min="1516" max="1516" width="32.140625" style="175" customWidth="1"/>
    <col min="1517" max="1517" width="66.140625" style="175" customWidth="1"/>
    <col min="1518" max="1518" width="19" style="175" customWidth="1"/>
    <col min="1519" max="1519" width="26.7109375" style="175" customWidth="1"/>
    <col min="1520" max="1520" width="14.7109375" style="175" customWidth="1"/>
    <col min="1521" max="1521" width="17" style="175" customWidth="1"/>
    <col min="1522" max="1524" width="14.7109375" style="175" customWidth="1"/>
    <col min="1525" max="1525" width="11.42578125" style="175"/>
    <col min="1526" max="1526" width="6.28515625" style="175" customWidth="1"/>
    <col min="1527" max="1528" width="0" style="175" hidden="1" customWidth="1"/>
    <col min="1529" max="1532" width="11.42578125" style="175"/>
    <col min="1533" max="1533" width="14" style="175" customWidth="1"/>
    <col min="1534" max="1771" width="11.42578125" style="175"/>
    <col min="1772" max="1772" width="32.140625" style="175" customWidth="1"/>
    <col min="1773" max="1773" width="66.140625" style="175" customWidth="1"/>
    <col min="1774" max="1774" width="19" style="175" customWidth="1"/>
    <col min="1775" max="1775" width="26.7109375" style="175" customWidth="1"/>
    <col min="1776" max="1776" width="14.7109375" style="175" customWidth="1"/>
    <col min="1777" max="1777" width="17" style="175" customWidth="1"/>
    <col min="1778" max="1780" width="14.7109375" style="175" customWidth="1"/>
    <col min="1781" max="1781" width="11.42578125" style="175"/>
    <col min="1782" max="1782" width="6.28515625" style="175" customWidth="1"/>
    <col min="1783" max="1784" width="0" style="175" hidden="1" customWidth="1"/>
    <col min="1785" max="1788" width="11.42578125" style="175"/>
    <col min="1789" max="1789" width="14" style="175" customWidth="1"/>
    <col min="1790" max="2027" width="11.42578125" style="175"/>
    <col min="2028" max="2028" width="32.140625" style="175" customWidth="1"/>
    <col min="2029" max="2029" width="66.140625" style="175" customWidth="1"/>
    <col min="2030" max="2030" width="19" style="175" customWidth="1"/>
    <col min="2031" max="2031" width="26.7109375" style="175" customWidth="1"/>
    <col min="2032" max="2032" width="14.7109375" style="175" customWidth="1"/>
    <col min="2033" max="2033" width="17" style="175" customWidth="1"/>
    <col min="2034" max="2036" width="14.7109375" style="175" customWidth="1"/>
    <col min="2037" max="2037" width="11.42578125" style="175"/>
    <col min="2038" max="2038" width="6.28515625" style="175" customWidth="1"/>
    <col min="2039" max="2040" width="0" style="175" hidden="1" customWidth="1"/>
    <col min="2041" max="2044" width="11.42578125" style="175"/>
    <col min="2045" max="2045" width="14" style="175" customWidth="1"/>
    <col min="2046" max="2283" width="11.42578125" style="175"/>
    <col min="2284" max="2284" width="32.140625" style="175" customWidth="1"/>
    <col min="2285" max="2285" width="66.140625" style="175" customWidth="1"/>
    <col min="2286" max="2286" width="19" style="175" customWidth="1"/>
    <col min="2287" max="2287" width="26.7109375" style="175" customWidth="1"/>
    <col min="2288" max="2288" width="14.7109375" style="175" customWidth="1"/>
    <col min="2289" max="2289" width="17" style="175" customWidth="1"/>
    <col min="2290" max="2292" width="14.7109375" style="175" customWidth="1"/>
    <col min="2293" max="2293" width="11.42578125" style="175"/>
    <col min="2294" max="2294" width="6.28515625" style="175" customWidth="1"/>
    <col min="2295" max="2296" width="0" style="175" hidden="1" customWidth="1"/>
    <col min="2297" max="2300" width="11.42578125" style="175"/>
    <col min="2301" max="2301" width="14" style="175" customWidth="1"/>
    <col min="2302" max="2539" width="11.42578125" style="175"/>
    <col min="2540" max="2540" width="32.140625" style="175" customWidth="1"/>
    <col min="2541" max="2541" width="66.140625" style="175" customWidth="1"/>
    <col min="2542" max="2542" width="19" style="175" customWidth="1"/>
    <col min="2543" max="2543" width="26.7109375" style="175" customWidth="1"/>
    <col min="2544" max="2544" width="14.7109375" style="175" customWidth="1"/>
    <col min="2545" max="2545" width="17" style="175" customWidth="1"/>
    <col min="2546" max="2548" width="14.7109375" style="175" customWidth="1"/>
    <col min="2549" max="2549" width="11.42578125" style="175"/>
    <col min="2550" max="2550" width="6.28515625" style="175" customWidth="1"/>
    <col min="2551" max="2552" width="0" style="175" hidden="1" customWidth="1"/>
    <col min="2553" max="2556" width="11.42578125" style="175"/>
    <col min="2557" max="2557" width="14" style="175" customWidth="1"/>
    <col min="2558" max="2795" width="11.42578125" style="175"/>
    <col min="2796" max="2796" width="32.140625" style="175" customWidth="1"/>
    <col min="2797" max="2797" width="66.140625" style="175" customWidth="1"/>
    <col min="2798" max="2798" width="19" style="175" customWidth="1"/>
    <col min="2799" max="2799" width="26.7109375" style="175" customWidth="1"/>
    <col min="2800" max="2800" width="14.7109375" style="175" customWidth="1"/>
    <col min="2801" max="2801" width="17" style="175" customWidth="1"/>
    <col min="2802" max="2804" width="14.7109375" style="175" customWidth="1"/>
    <col min="2805" max="2805" width="11.42578125" style="175"/>
    <col min="2806" max="2806" width="6.28515625" style="175" customWidth="1"/>
    <col min="2807" max="2808" width="0" style="175" hidden="1" customWidth="1"/>
    <col min="2809" max="2812" width="11.42578125" style="175"/>
    <col min="2813" max="2813" width="14" style="175" customWidth="1"/>
    <col min="2814" max="3051" width="11.42578125" style="175"/>
    <col min="3052" max="3052" width="32.140625" style="175" customWidth="1"/>
    <col min="3053" max="3053" width="66.140625" style="175" customWidth="1"/>
    <col min="3054" max="3054" width="19" style="175" customWidth="1"/>
    <col min="3055" max="3055" width="26.7109375" style="175" customWidth="1"/>
    <col min="3056" max="3056" width="14.7109375" style="175" customWidth="1"/>
    <col min="3057" max="3057" width="17" style="175" customWidth="1"/>
    <col min="3058" max="3060" width="14.7109375" style="175" customWidth="1"/>
    <col min="3061" max="3061" width="11.42578125" style="175"/>
    <col min="3062" max="3062" width="6.28515625" style="175" customWidth="1"/>
    <col min="3063" max="3064" width="0" style="175" hidden="1" customWidth="1"/>
    <col min="3065" max="3068" width="11.42578125" style="175"/>
    <col min="3069" max="3069" width="14" style="175" customWidth="1"/>
    <col min="3070" max="3307" width="11.42578125" style="175"/>
    <col min="3308" max="3308" width="32.140625" style="175" customWidth="1"/>
    <col min="3309" max="3309" width="66.140625" style="175" customWidth="1"/>
    <col min="3310" max="3310" width="19" style="175" customWidth="1"/>
    <col min="3311" max="3311" width="26.7109375" style="175" customWidth="1"/>
    <col min="3312" max="3312" width="14.7109375" style="175" customWidth="1"/>
    <col min="3313" max="3313" width="17" style="175" customWidth="1"/>
    <col min="3314" max="3316" width="14.7109375" style="175" customWidth="1"/>
    <col min="3317" max="3317" width="11.42578125" style="175"/>
    <col min="3318" max="3318" width="6.28515625" style="175" customWidth="1"/>
    <col min="3319" max="3320" width="0" style="175" hidden="1" customWidth="1"/>
    <col min="3321" max="3324" width="11.42578125" style="175"/>
    <col min="3325" max="3325" width="14" style="175" customWidth="1"/>
    <col min="3326" max="3563" width="11.42578125" style="175"/>
    <col min="3564" max="3564" width="32.140625" style="175" customWidth="1"/>
    <col min="3565" max="3565" width="66.140625" style="175" customWidth="1"/>
    <col min="3566" max="3566" width="19" style="175" customWidth="1"/>
    <col min="3567" max="3567" width="26.7109375" style="175" customWidth="1"/>
    <col min="3568" max="3568" width="14.7109375" style="175" customWidth="1"/>
    <col min="3569" max="3569" width="17" style="175" customWidth="1"/>
    <col min="3570" max="3572" width="14.7109375" style="175" customWidth="1"/>
    <col min="3573" max="3573" width="11.42578125" style="175"/>
    <col min="3574" max="3574" width="6.28515625" style="175" customWidth="1"/>
    <col min="3575" max="3576" width="0" style="175" hidden="1" customWidth="1"/>
    <col min="3577" max="3580" width="11.42578125" style="175"/>
    <col min="3581" max="3581" width="14" style="175" customWidth="1"/>
    <col min="3582" max="3819" width="11.42578125" style="175"/>
    <col min="3820" max="3820" width="32.140625" style="175" customWidth="1"/>
    <col min="3821" max="3821" width="66.140625" style="175" customWidth="1"/>
    <col min="3822" max="3822" width="19" style="175" customWidth="1"/>
    <col min="3823" max="3823" width="26.7109375" style="175" customWidth="1"/>
    <col min="3824" max="3824" width="14.7109375" style="175" customWidth="1"/>
    <col min="3825" max="3825" width="17" style="175" customWidth="1"/>
    <col min="3826" max="3828" width="14.7109375" style="175" customWidth="1"/>
    <col min="3829" max="3829" width="11.42578125" style="175"/>
    <col min="3830" max="3830" width="6.28515625" style="175" customWidth="1"/>
    <col min="3831" max="3832" width="0" style="175" hidden="1" customWidth="1"/>
    <col min="3833" max="3836" width="11.42578125" style="175"/>
    <col min="3837" max="3837" width="14" style="175" customWidth="1"/>
    <col min="3838" max="4075" width="11.42578125" style="175"/>
    <col min="4076" max="4076" width="32.140625" style="175" customWidth="1"/>
    <col min="4077" max="4077" width="66.140625" style="175" customWidth="1"/>
    <col min="4078" max="4078" width="19" style="175" customWidth="1"/>
    <col min="4079" max="4079" width="26.7109375" style="175" customWidth="1"/>
    <col min="4080" max="4080" width="14.7109375" style="175" customWidth="1"/>
    <col min="4081" max="4081" width="17" style="175" customWidth="1"/>
    <col min="4082" max="4084" width="14.7109375" style="175" customWidth="1"/>
    <col min="4085" max="4085" width="11.42578125" style="175"/>
    <col min="4086" max="4086" width="6.28515625" style="175" customWidth="1"/>
    <col min="4087" max="4088" width="0" style="175" hidden="1" customWidth="1"/>
    <col min="4089" max="4092" width="11.42578125" style="175"/>
    <col min="4093" max="4093" width="14" style="175" customWidth="1"/>
    <col min="4094" max="4331" width="11.42578125" style="175"/>
    <col min="4332" max="4332" width="32.140625" style="175" customWidth="1"/>
    <col min="4333" max="4333" width="66.140625" style="175" customWidth="1"/>
    <col min="4334" max="4334" width="19" style="175" customWidth="1"/>
    <col min="4335" max="4335" width="26.7109375" style="175" customWidth="1"/>
    <col min="4336" max="4336" width="14.7109375" style="175" customWidth="1"/>
    <col min="4337" max="4337" width="17" style="175" customWidth="1"/>
    <col min="4338" max="4340" width="14.7109375" style="175" customWidth="1"/>
    <col min="4341" max="4341" width="11.42578125" style="175"/>
    <col min="4342" max="4342" width="6.28515625" style="175" customWidth="1"/>
    <col min="4343" max="4344" width="0" style="175" hidden="1" customWidth="1"/>
    <col min="4345" max="4348" width="11.42578125" style="175"/>
    <col min="4349" max="4349" width="14" style="175" customWidth="1"/>
    <col min="4350" max="4587" width="11.42578125" style="175"/>
    <col min="4588" max="4588" width="32.140625" style="175" customWidth="1"/>
    <col min="4589" max="4589" width="66.140625" style="175" customWidth="1"/>
    <col min="4590" max="4590" width="19" style="175" customWidth="1"/>
    <col min="4591" max="4591" width="26.7109375" style="175" customWidth="1"/>
    <col min="4592" max="4592" width="14.7109375" style="175" customWidth="1"/>
    <col min="4593" max="4593" width="17" style="175" customWidth="1"/>
    <col min="4594" max="4596" width="14.7109375" style="175" customWidth="1"/>
    <col min="4597" max="4597" width="11.42578125" style="175"/>
    <col min="4598" max="4598" width="6.28515625" style="175" customWidth="1"/>
    <col min="4599" max="4600" width="0" style="175" hidden="1" customWidth="1"/>
    <col min="4601" max="4604" width="11.42578125" style="175"/>
    <col min="4605" max="4605" width="14" style="175" customWidth="1"/>
    <col min="4606" max="4843" width="11.42578125" style="175"/>
    <col min="4844" max="4844" width="32.140625" style="175" customWidth="1"/>
    <col min="4845" max="4845" width="66.140625" style="175" customWidth="1"/>
    <col min="4846" max="4846" width="19" style="175" customWidth="1"/>
    <col min="4847" max="4847" width="26.7109375" style="175" customWidth="1"/>
    <col min="4848" max="4848" width="14.7109375" style="175" customWidth="1"/>
    <col min="4849" max="4849" width="17" style="175" customWidth="1"/>
    <col min="4850" max="4852" width="14.7109375" style="175" customWidth="1"/>
    <col min="4853" max="4853" width="11.42578125" style="175"/>
    <col min="4854" max="4854" width="6.28515625" style="175" customWidth="1"/>
    <col min="4855" max="4856" width="0" style="175" hidden="1" customWidth="1"/>
    <col min="4857" max="4860" width="11.42578125" style="175"/>
    <col min="4861" max="4861" width="14" style="175" customWidth="1"/>
    <col min="4862" max="5099" width="11.42578125" style="175"/>
    <col min="5100" max="5100" width="32.140625" style="175" customWidth="1"/>
    <col min="5101" max="5101" width="66.140625" style="175" customWidth="1"/>
    <col min="5102" max="5102" width="19" style="175" customWidth="1"/>
    <col min="5103" max="5103" width="26.7109375" style="175" customWidth="1"/>
    <col min="5104" max="5104" width="14.7109375" style="175" customWidth="1"/>
    <col min="5105" max="5105" width="17" style="175" customWidth="1"/>
    <col min="5106" max="5108" width="14.7109375" style="175" customWidth="1"/>
    <col min="5109" max="5109" width="11.42578125" style="175"/>
    <col min="5110" max="5110" width="6.28515625" style="175" customWidth="1"/>
    <col min="5111" max="5112" width="0" style="175" hidden="1" customWidth="1"/>
    <col min="5113" max="5116" width="11.42578125" style="175"/>
    <col min="5117" max="5117" width="14" style="175" customWidth="1"/>
    <col min="5118" max="5355" width="11.42578125" style="175"/>
    <col min="5356" max="5356" width="32.140625" style="175" customWidth="1"/>
    <col min="5357" max="5357" width="66.140625" style="175" customWidth="1"/>
    <col min="5358" max="5358" width="19" style="175" customWidth="1"/>
    <col min="5359" max="5359" width="26.7109375" style="175" customWidth="1"/>
    <col min="5360" max="5360" width="14.7109375" style="175" customWidth="1"/>
    <col min="5361" max="5361" width="17" style="175" customWidth="1"/>
    <col min="5362" max="5364" width="14.7109375" style="175" customWidth="1"/>
    <col min="5365" max="5365" width="11.42578125" style="175"/>
    <col min="5366" max="5366" width="6.28515625" style="175" customWidth="1"/>
    <col min="5367" max="5368" width="0" style="175" hidden="1" customWidth="1"/>
    <col min="5369" max="5372" width="11.42578125" style="175"/>
    <col min="5373" max="5373" width="14" style="175" customWidth="1"/>
    <col min="5374" max="5611" width="11.42578125" style="175"/>
    <col min="5612" max="5612" width="32.140625" style="175" customWidth="1"/>
    <col min="5613" max="5613" width="66.140625" style="175" customWidth="1"/>
    <col min="5614" max="5614" width="19" style="175" customWidth="1"/>
    <col min="5615" max="5615" width="26.7109375" style="175" customWidth="1"/>
    <col min="5616" max="5616" width="14.7109375" style="175" customWidth="1"/>
    <col min="5617" max="5617" width="17" style="175" customWidth="1"/>
    <col min="5618" max="5620" width="14.7109375" style="175" customWidth="1"/>
    <col min="5621" max="5621" width="11.42578125" style="175"/>
    <col min="5622" max="5622" width="6.28515625" style="175" customWidth="1"/>
    <col min="5623" max="5624" width="0" style="175" hidden="1" customWidth="1"/>
    <col min="5625" max="5628" width="11.42578125" style="175"/>
    <col min="5629" max="5629" width="14" style="175" customWidth="1"/>
    <col min="5630" max="5867" width="11.42578125" style="175"/>
    <col min="5868" max="5868" width="32.140625" style="175" customWidth="1"/>
    <col min="5869" max="5869" width="66.140625" style="175" customWidth="1"/>
    <col min="5870" max="5870" width="19" style="175" customWidth="1"/>
    <col min="5871" max="5871" width="26.7109375" style="175" customWidth="1"/>
    <col min="5872" max="5872" width="14.7109375" style="175" customWidth="1"/>
    <col min="5873" max="5873" width="17" style="175" customWidth="1"/>
    <col min="5874" max="5876" width="14.7109375" style="175" customWidth="1"/>
    <col min="5877" max="5877" width="11.42578125" style="175"/>
    <col min="5878" max="5878" width="6.28515625" style="175" customWidth="1"/>
    <col min="5879" max="5880" width="0" style="175" hidden="1" customWidth="1"/>
    <col min="5881" max="5884" width="11.42578125" style="175"/>
    <col min="5885" max="5885" width="14" style="175" customWidth="1"/>
    <col min="5886" max="6123" width="11.42578125" style="175"/>
    <col min="6124" max="6124" width="32.140625" style="175" customWidth="1"/>
    <col min="6125" max="6125" width="66.140625" style="175" customWidth="1"/>
    <col min="6126" max="6126" width="19" style="175" customWidth="1"/>
    <col min="6127" max="6127" width="26.7109375" style="175" customWidth="1"/>
    <col min="6128" max="6128" width="14.7109375" style="175" customWidth="1"/>
    <col min="6129" max="6129" width="17" style="175" customWidth="1"/>
    <col min="6130" max="6132" width="14.7109375" style="175" customWidth="1"/>
    <col min="6133" max="6133" width="11.42578125" style="175"/>
    <col min="6134" max="6134" width="6.28515625" style="175" customWidth="1"/>
    <col min="6135" max="6136" width="0" style="175" hidden="1" customWidth="1"/>
    <col min="6137" max="6140" width="11.42578125" style="175"/>
    <col min="6141" max="6141" width="14" style="175" customWidth="1"/>
    <col min="6142" max="6379" width="11.42578125" style="175"/>
    <col min="6380" max="6380" width="32.140625" style="175" customWidth="1"/>
    <col min="6381" max="6381" width="66.140625" style="175" customWidth="1"/>
    <col min="6382" max="6382" width="19" style="175" customWidth="1"/>
    <col min="6383" max="6383" width="26.7109375" style="175" customWidth="1"/>
    <col min="6384" max="6384" width="14.7109375" style="175" customWidth="1"/>
    <col min="6385" max="6385" width="17" style="175" customWidth="1"/>
    <col min="6386" max="6388" width="14.7109375" style="175" customWidth="1"/>
    <col min="6389" max="6389" width="11.42578125" style="175"/>
    <col min="6390" max="6390" width="6.28515625" style="175" customWidth="1"/>
    <col min="6391" max="6392" width="0" style="175" hidden="1" customWidth="1"/>
    <col min="6393" max="6396" width="11.42578125" style="175"/>
    <col min="6397" max="6397" width="14" style="175" customWidth="1"/>
    <col min="6398" max="6635" width="11.42578125" style="175"/>
    <col min="6636" max="6636" width="32.140625" style="175" customWidth="1"/>
    <col min="6637" max="6637" width="66.140625" style="175" customWidth="1"/>
    <col min="6638" max="6638" width="19" style="175" customWidth="1"/>
    <col min="6639" max="6639" width="26.7109375" style="175" customWidth="1"/>
    <col min="6640" max="6640" width="14.7109375" style="175" customWidth="1"/>
    <col min="6641" max="6641" width="17" style="175" customWidth="1"/>
    <col min="6642" max="6644" width="14.7109375" style="175" customWidth="1"/>
    <col min="6645" max="6645" width="11.42578125" style="175"/>
    <col min="6646" max="6646" width="6.28515625" style="175" customWidth="1"/>
    <col min="6647" max="6648" width="0" style="175" hidden="1" customWidth="1"/>
    <col min="6649" max="6652" width="11.42578125" style="175"/>
    <col min="6653" max="6653" width="14" style="175" customWidth="1"/>
    <col min="6654" max="6891" width="11.42578125" style="175"/>
    <col min="6892" max="6892" width="32.140625" style="175" customWidth="1"/>
    <col min="6893" max="6893" width="66.140625" style="175" customWidth="1"/>
    <col min="6894" max="6894" width="19" style="175" customWidth="1"/>
    <col min="6895" max="6895" width="26.7109375" style="175" customWidth="1"/>
    <col min="6896" max="6896" width="14.7109375" style="175" customWidth="1"/>
    <col min="6897" max="6897" width="17" style="175" customWidth="1"/>
    <col min="6898" max="6900" width="14.7109375" style="175" customWidth="1"/>
    <col min="6901" max="6901" width="11.42578125" style="175"/>
    <col min="6902" max="6902" width="6.28515625" style="175" customWidth="1"/>
    <col min="6903" max="6904" width="0" style="175" hidden="1" customWidth="1"/>
    <col min="6905" max="6908" width="11.42578125" style="175"/>
    <col min="6909" max="6909" width="14" style="175" customWidth="1"/>
    <col min="6910" max="7147" width="11.42578125" style="175"/>
    <col min="7148" max="7148" width="32.140625" style="175" customWidth="1"/>
    <col min="7149" max="7149" width="66.140625" style="175" customWidth="1"/>
    <col min="7150" max="7150" width="19" style="175" customWidth="1"/>
    <col min="7151" max="7151" width="26.7109375" style="175" customWidth="1"/>
    <col min="7152" max="7152" width="14.7109375" style="175" customWidth="1"/>
    <col min="7153" max="7153" width="17" style="175" customWidth="1"/>
    <col min="7154" max="7156" width="14.7109375" style="175" customWidth="1"/>
    <col min="7157" max="7157" width="11.42578125" style="175"/>
    <col min="7158" max="7158" width="6.28515625" style="175" customWidth="1"/>
    <col min="7159" max="7160" width="0" style="175" hidden="1" customWidth="1"/>
    <col min="7161" max="7164" width="11.42578125" style="175"/>
    <col min="7165" max="7165" width="14" style="175" customWidth="1"/>
    <col min="7166" max="7403" width="11.42578125" style="175"/>
    <col min="7404" max="7404" width="32.140625" style="175" customWidth="1"/>
    <col min="7405" max="7405" width="66.140625" style="175" customWidth="1"/>
    <col min="7406" max="7406" width="19" style="175" customWidth="1"/>
    <col min="7407" max="7407" width="26.7109375" style="175" customWidth="1"/>
    <col min="7408" max="7408" width="14.7109375" style="175" customWidth="1"/>
    <col min="7409" max="7409" width="17" style="175" customWidth="1"/>
    <col min="7410" max="7412" width="14.7109375" style="175" customWidth="1"/>
    <col min="7413" max="7413" width="11.42578125" style="175"/>
    <col min="7414" max="7414" width="6.28515625" style="175" customWidth="1"/>
    <col min="7415" max="7416" width="0" style="175" hidden="1" customWidth="1"/>
    <col min="7417" max="7420" width="11.42578125" style="175"/>
    <col min="7421" max="7421" width="14" style="175" customWidth="1"/>
    <col min="7422" max="7659" width="11.42578125" style="175"/>
    <col min="7660" max="7660" width="32.140625" style="175" customWidth="1"/>
    <col min="7661" max="7661" width="66.140625" style="175" customWidth="1"/>
    <col min="7662" max="7662" width="19" style="175" customWidth="1"/>
    <col min="7663" max="7663" width="26.7109375" style="175" customWidth="1"/>
    <col min="7664" max="7664" width="14.7109375" style="175" customWidth="1"/>
    <col min="7665" max="7665" width="17" style="175" customWidth="1"/>
    <col min="7666" max="7668" width="14.7109375" style="175" customWidth="1"/>
    <col min="7669" max="7669" width="11.42578125" style="175"/>
    <col min="7670" max="7670" width="6.28515625" style="175" customWidth="1"/>
    <col min="7671" max="7672" width="0" style="175" hidden="1" customWidth="1"/>
    <col min="7673" max="7676" width="11.42578125" style="175"/>
    <col min="7677" max="7677" width="14" style="175" customWidth="1"/>
    <col min="7678" max="7915" width="11.42578125" style="175"/>
    <col min="7916" max="7916" width="32.140625" style="175" customWidth="1"/>
    <col min="7917" max="7917" width="66.140625" style="175" customWidth="1"/>
    <col min="7918" max="7918" width="19" style="175" customWidth="1"/>
    <col min="7919" max="7919" width="26.7109375" style="175" customWidth="1"/>
    <col min="7920" max="7920" width="14.7109375" style="175" customWidth="1"/>
    <col min="7921" max="7921" width="17" style="175" customWidth="1"/>
    <col min="7922" max="7924" width="14.7109375" style="175" customWidth="1"/>
    <col min="7925" max="7925" width="11.42578125" style="175"/>
    <col min="7926" max="7926" width="6.28515625" style="175" customWidth="1"/>
    <col min="7927" max="7928" width="0" style="175" hidden="1" customWidth="1"/>
    <col min="7929" max="7932" width="11.42578125" style="175"/>
    <col min="7933" max="7933" width="14" style="175" customWidth="1"/>
    <col min="7934" max="8171" width="11.42578125" style="175"/>
    <col min="8172" max="8172" width="32.140625" style="175" customWidth="1"/>
    <col min="8173" max="8173" width="66.140625" style="175" customWidth="1"/>
    <col min="8174" max="8174" width="19" style="175" customWidth="1"/>
    <col min="8175" max="8175" width="26.7109375" style="175" customWidth="1"/>
    <col min="8176" max="8176" width="14.7109375" style="175" customWidth="1"/>
    <col min="8177" max="8177" width="17" style="175" customWidth="1"/>
    <col min="8178" max="8180" width="14.7109375" style="175" customWidth="1"/>
    <col min="8181" max="8181" width="11.42578125" style="175"/>
    <col min="8182" max="8182" width="6.28515625" style="175" customWidth="1"/>
    <col min="8183" max="8184" width="0" style="175" hidden="1" customWidth="1"/>
    <col min="8185" max="8188" width="11.42578125" style="175"/>
    <col min="8189" max="8189" width="14" style="175" customWidth="1"/>
    <col min="8190" max="8427" width="11.42578125" style="175"/>
    <col min="8428" max="8428" width="32.140625" style="175" customWidth="1"/>
    <col min="8429" max="8429" width="66.140625" style="175" customWidth="1"/>
    <col min="8430" max="8430" width="19" style="175" customWidth="1"/>
    <col min="8431" max="8431" width="26.7109375" style="175" customWidth="1"/>
    <col min="8432" max="8432" width="14.7109375" style="175" customWidth="1"/>
    <col min="8433" max="8433" width="17" style="175" customWidth="1"/>
    <col min="8434" max="8436" width="14.7109375" style="175" customWidth="1"/>
    <col min="8437" max="8437" width="11.42578125" style="175"/>
    <col min="8438" max="8438" width="6.28515625" style="175" customWidth="1"/>
    <col min="8439" max="8440" width="0" style="175" hidden="1" customWidth="1"/>
    <col min="8441" max="8444" width="11.42578125" style="175"/>
    <col min="8445" max="8445" width="14" style="175" customWidth="1"/>
    <col min="8446" max="8683" width="11.42578125" style="175"/>
    <col min="8684" max="8684" width="32.140625" style="175" customWidth="1"/>
    <col min="8685" max="8685" width="66.140625" style="175" customWidth="1"/>
    <col min="8686" max="8686" width="19" style="175" customWidth="1"/>
    <col min="8687" max="8687" width="26.7109375" style="175" customWidth="1"/>
    <col min="8688" max="8688" width="14.7109375" style="175" customWidth="1"/>
    <col min="8689" max="8689" width="17" style="175" customWidth="1"/>
    <col min="8690" max="8692" width="14.7109375" style="175" customWidth="1"/>
    <col min="8693" max="8693" width="11.42578125" style="175"/>
    <col min="8694" max="8694" width="6.28515625" style="175" customWidth="1"/>
    <col min="8695" max="8696" width="0" style="175" hidden="1" customWidth="1"/>
    <col min="8697" max="8700" width="11.42578125" style="175"/>
    <col min="8701" max="8701" width="14" style="175" customWidth="1"/>
    <col min="8702" max="8939" width="11.42578125" style="175"/>
    <col min="8940" max="8940" width="32.140625" style="175" customWidth="1"/>
    <col min="8941" max="8941" width="66.140625" style="175" customWidth="1"/>
    <col min="8942" max="8942" width="19" style="175" customWidth="1"/>
    <col min="8943" max="8943" width="26.7109375" style="175" customWidth="1"/>
    <col min="8944" max="8944" width="14.7109375" style="175" customWidth="1"/>
    <col min="8945" max="8945" width="17" style="175" customWidth="1"/>
    <col min="8946" max="8948" width="14.7109375" style="175" customWidth="1"/>
    <col min="8949" max="8949" width="11.42578125" style="175"/>
    <col min="8950" max="8950" width="6.28515625" style="175" customWidth="1"/>
    <col min="8951" max="8952" width="0" style="175" hidden="1" customWidth="1"/>
    <col min="8953" max="8956" width="11.42578125" style="175"/>
    <col min="8957" max="8957" width="14" style="175" customWidth="1"/>
    <col min="8958" max="9195" width="11.42578125" style="175"/>
    <col min="9196" max="9196" width="32.140625" style="175" customWidth="1"/>
    <col min="9197" max="9197" width="66.140625" style="175" customWidth="1"/>
    <col min="9198" max="9198" width="19" style="175" customWidth="1"/>
    <col min="9199" max="9199" width="26.7109375" style="175" customWidth="1"/>
    <col min="9200" max="9200" width="14.7109375" style="175" customWidth="1"/>
    <col min="9201" max="9201" width="17" style="175" customWidth="1"/>
    <col min="9202" max="9204" width="14.7109375" style="175" customWidth="1"/>
    <col min="9205" max="9205" width="11.42578125" style="175"/>
    <col min="9206" max="9206" width="6.28515625" style="175" customWidth="1"/>
    <col min="9207" max="9208" width="0" style="175" hidden="1" customWidth="1"/>
    <col min="9209" max="9212" width="11.42578125" style="175"/>
    <col min="9213" max="9213" width="14" style="175" customWidth="1"/>
    <col min="9214" max="9451" width="11.42578125" style="175"/>
    <col min="9452" max="9452" width="32.140625" style="175" customWidth="1"/>
    <col min="9453" max="9453" width="66.140625" style="175" customWidth="1"/>
    <col min="9454" max="9454" width="19" style="175" customWidth="1"/>
    <col min="9455" max="9455" width="26.7109375" style="175" customWidth="1"/>
    <col min="9456" max="9456" width="14.7109375" style="175" customWidth="1"/>
    <col min="9457" max="9457" width="17" style="175" customWidth="1"/>
    <col min="9458" max="9460" width="14.7109375" style="175" customWidth="1"/>
    <col min="9461" max="9461" width="11.42578125" style="175"/>
    <col min="9462" max="9462" width="6.28515625" style="175" customWidth="1"/>
    <col min="9463" max="9464" width="0" style="175" hidden="1" customWidth="1"/>
    <col min="9465" max="9468" width="11.42578125" style="175"/>
    <col min="9469" max="9469" width="14" style="175" customWidth="1"/>
    <col min="9470" max="9707" width="11.42578125" style="175"/>
    <col min="9708" max="9708" width="32.140625" style="175" customWidth="1"/>
    <col min="9709" max="9709" width="66.140625" style="175" customWidth="1"/>
    <col min="9710" max="9710" width="19" style="175" customWidth="1"/>
    <col min="9711" max="9711" width="26.7109375" style="175" customWidth="1"/>
    <col min="9712" max="9712" width="14.7109375" style="175" customWidth="1"/>
    <col min="9713" max="9713" width="17" style="175" customWidth="1"/>
    <col min="9714" max="9716" width="14.7109375" style="175" customWidth="1"/>
    <col min="9717" max="9717" width="11.42578125" style="175"/>
    <col min="9718" max="9718" width="6.28515625" style="175" customWidth="1"/>
    <col min="9719" max="9720" width="0" style="175" hidden="1" customWidth="1"/>
    <col min="9721" max="9724" width="11.42578125" style="175"/>
    <col min="9725" max="9725" width="14" style="175" customWidth="1"/>
    <col min="9726" max="9963" width="11.42578125" style="175"/>
    <col min="9964" max="9964" width="32.140625" style="175" customWidth="1"/>
    <col min="9965" max="9965" width="66.140625" style="175" customWidth="1"/>
    <col min="9966" max="9966" width="19" style="175" customWidth="1"/>
    <col min="9967" max="9967" width="26.7109375" style="175" customWidth="1"/>
    <col min="9968" max="9968" width="14.7109375" style="175" customWidth="1"/>
    <col min="9969" max="9969" width="17" style="175" customWidth="1"/>
    <col min="9970" max="9972" width="14.7109375" style="175" customWidth="1"/>
    <col min="9973" max="9973" width="11.42578125" style="175"/>
    <col min="9974" max="9974" width="6.28515625" style="175" customWidth="1"/>
    <col min="9975" max="9976" width="0" style="175" hidden="1" customWidth="1"/>
    <col min="9977" max="9980" width="11.42578125" style="175"/>
    <col min="9981" max="9981" width="14" style="175" customWidth="1"/>
    <col min="9982" max="10219" width="11.42578125" style="175"/>
    <col min="10220" max="10220" width="32.140625" style="175" customWidth="1"/>
    <col min="10221" max="10221" width="66.140625" style="175" customWidth="1"/>
    <col min="10222" max="10222" width="19" style="175" customWidth="1"/>
    <col min="10223" max="10223" width="26.7109375" style="175" customWidth="1"/>
    <col min="10224" max="10224" width="14.7109375" style="175" customWidth="1"/>
    <col min="10225" max="10225" width="17" style="175" customWidth="1"/>
    <col min="10226" max="10228" width="14.7109375" style="175" customWidth="1"/>
    <col min="10229" max="10229" width="11.42578125" style="175"/>
    <col min="10230" max="10230" width="6.28515625" style="175" customWidth="1"/>
    <col min="10231" max="10232" width="0" style="175" hidden="1" customWidth="1"/>
    <col min="10233" max="10236" width="11.42578125" style="175"/>
    <col min="10237" max="10237" width="14" style="175" customWidth="1"/>
    <col min="10238" max="10475" width="11.42578125" style="175"/>
    <col min="10476" max="10476" width="32.140625" style="175" customWidth="1"/>
    <col min="10477" max="10477" width="66.140625" style="175" customWidth="1"/>
    <col min="10478" max="10478" width="19" style="175" customWidth="1"/>
    <col min="10479" max="10479" width="26.7109375" style="175" customWidth="1"/>
    <col min="10480" max="10480" width="14.7109375" style="175" customWidth="1"/>
    <col min="10481" max="10481" width="17" style="175" customWidth="1"/>
    <col min="10482" max="10484" width="14.7109375" style="175" customWidth="1"/>
    <col min="10485" max="10485" width="11.42578125" style="175"/>
    <col min="10486" max="10486" width="6.28515625" style="175" customWidth="1"/>
    <col min="10487" max="10488" width="0" style="175" hidden="1" customWidth="1"/>
    <col min="10489" max="10492" width="11.42578125" style="175"/>
    <col min="10493" max="10493" width="14" style="175" customWidth="1"/>
    <col min="10494" max="10731" width="11.42578125" style="175"/>
    <col min="10732" max="10732" width="32.140625" style="175" customWidth="1"/>
    <col min="10733" max="10733" width="66.140625" style="175" customWidth="1"/>
    <col min="10734" max="10734" width="19" style="175" customWidth="1"/>
    <col min="10735" max="10735" width="26.7109375" style="175" customWidth="1"/>
    <col min="10736" max="10736" width="14.7109375" style="175" customWidth="1"/>
    <col min="10737" max="10737" width="17" style="175" customWidth="1"/>
    <col min="10738" max="10740" width="14.7109375" style="175" customWidth="1"/>
    <col min="10741" max="10741" width="11.42578125" style="175"/>
    <col min="10742" max="10742" width="6.28515625" style="175" customWidth="1"/>
    <col min="10743" max="10744" width="0" style="175" hidden="1" customWidth="1"/>
    <col min="10745" max="10748" width="11.42578125" style="175"/>
    <col min="10749" max="10749" width="14" style="175" customWidth="1"/>
    <col min="10750" max="10987" width="11.42578125" style="175"/>
    <col min="10988" max="10988" width="32.140625" style="175" customWidth="1"/>
    <col min="10989" max="10989" width="66.140625" style="175" customWidth="1"/>
    <col min="10990" max="10990" width="19" style="175" customWidth="1"/>
    <col min="10991" max="10991" width="26.7109375" style="175" customWidth="1"/>
    <col min="10992" max="10992" width="14.7109375" style="175" customWidth="1"/>
    <col min="10993" max="10993" width="17" style="175" customWidth="1"/>
    <col min="10994" max="10996" width="14.7109375" style="175" customWidth="1"/>
    <col min="10997" max="10997" width="11.42578125" style="175"/>
    <col min="10998" max="10998" width="6.28515625" style="175" customWidth="1"/>
    <col min="10999" max="11000" width="0" style="175" hidden="1" customWidth="1"/>
    <col min="11001" max="11004" width="11.42578125" style="175"/>
    <col min="11005" max="11005" width="14" style="175" customWidth="1"/>
    <col min="11006" max="11243" width="11.42578125" style="175"/>
    <col min="11244" max="11244" width="32.140625" style="175" customWidth="1"/>
    <col min="11245" max="11245" width="66.140625" style="175" customWidth="1"/>
    <col min="11246" max="11246" width="19" style="175" customWidth="1"/>
    <col min="11247" max="11247" width="26.7109375" style="175" customWidth="1"/>
    <col min="11248" max="11248" width="14.7109375" style="175" customWidth="1"/>
    <col min="11249" max="11249" width="17" style="175" customWidth="1"/>
    <col min="11250" max="11252" width="14.7109375" style="175" customWidth="1"/>
    <col min="11253" max="11253" width="11.42578125" style="175"/>
    <col min="11254" max="11254" width="6.28515625" style="175" customWidth="1"/>
    <col min="11255" max="11256" width="0" style="175" hidden="1" customWidth="1"/>
    <col min="11257" max="11260" width="11.42578125" style="175"/>
    <col min="11261" max="11261" width="14" style="175" customWidth="1"/>
    <col min="11262" max="11499" width="11.42578125" style="175"/>
    <col min="11500" max="11500" width="32.140625" style="175" customWidth="1"/>
    <col min="11501" max="11501" width="66.140625" style="175" customWidth="1"/>
    <col min="11502" max="11502" width="19" style="175" customWidth="1"/>
    <col min="11503" max="11503" width="26.7109375" style="175" customWidth="1"/>
    <col min="11504" max="11504" width="14.7109375" style="175" customWidth="1"/>
    <col min="11505" max="11505" width="17" style="175" customWidth="1"/>
    <col min="11506" max="11508" width="14.7109375" style="175" customWidth="1"/>
    <col min="11509" max="11509" width="11.42578125" style="175"/>
    <col min="11510" max="11510" width="6.28515625" style="175" customWidth="1"/>
    <col min="11511" max="11512" width="0" style="175" hidden="1" customWidth="1"/>
    <col min="11513" max="11516" width="11.42578125" style="175"/>
    <col min="11517" max="11517" width="14" style="175" customWidth="1"/>
    <col min="11518" max="11755" width="11.42578125" style="175"/>
    <col min="11756" max="11756" width="32.140625" style="175" customWidth="1"/>
    <col min="11757" max="11757" width="66.140625" style="175" customWidth="1"/>
    <col min="11758" max="11758" width="19" style="175" customWidth="1"/>
    <col min="11759" max="11759" width="26.7109375" style="175" customWidth="1"/>
    <col min="11760" max="11760" width="14.7109375" style="175" customWidth="1"/>
    <col min="11761" max="11761" width="17" style="175" customWidth="1"/>
    <col min="11762" max="11764" width="14.7109375" style="175" customWidth="1"/>
    <col min="11765" max="11765" width="11.42578125" style="175"/>
    <col min="11766" max="11766" width="6.28515625" style="175" customWidth="1"/>
    <col min="11767" max="11768" width="0" style="175" hidden="1" customWidth="1"/>
    <col min="11769" max="11772" width="11.42578125" style="175"/>
    <col min="11773" max="11773" width="14" style="175" customWidth="1"/>
    <col min="11774" max="12011" width="11.42578125" style="175"/>
    <col min="12012" max="12012" width="32.140625" style="175" customWidth="1"/>
    <col min="12013" max="12013" width="66.140625" style="175" customWidth="1"/>
    <col min="12014" max="12014" width="19" style="175" customWidth="1"/>
    <col min="12015" max="12015" width="26.7109375" style="175" customWidth="1"/>
    <col min="12016" max="12016" width="14.7109375" style="175" customWidth="1"/>
    <col min="12017" max="12017" width="17" style="175" customWidth="1"/>
    <col min="12018" max="12020" width="14.7109375" style="175" customWidth="1"/>
    <col min="12021" max="12021" width="11.42578125" style="175"/>
    <col min="12022" max="12022" width="6.28515625" style="175" customWidth="1"/>
    <col min="12023" max="12024" width="0" style="175" hidden="1" customWidth="1"/>
    <col min="12025" max="12028" width="11.42578125" style="175"/>
    <col min="12029" max="12029" width="14" style="175" customWidth="1"/>
    <col min="12030" max="12267" width="11.42578125" style="175"/>
    <col min="12268" max="12268" width="32.140625" style="175" customWidth="1"/>
    <col min="12269" max="12269" width="66.140625" style="175" customWidth="1"/>
    <col min="12270" max="12270" width="19" style="175" customWidth="1"/>
    <col min="12271" max="12271" width="26.7109375" style="175" customWidth="1"/>
    <col min="12272" max="12272" width="14.7109375" style="175" customWidth="1"/>
    <col min="12273" max="12273" width="17" style="175" customWidth="1"/>
    <col min="12274" max="12276" width="14.7109375" style="175" customWidth="1"/>
    <col min="12277" max="12277" width="11.42578125" style="175"/>
    <col min="12278" max="12278" width="6.28515625" style="175" customWidth="1"/>
    <col min="12279" max="12280" width="0" style="175" hidden="1" customWidth="1"/>
    <col min="12281" max="12284" width="11.42578125" style="175"/>
    <col min="12285" max="12285" width="14" style="175" customWidth="1"/>
    <col min="12286" max="12523" width="11.42578125" style="175"/>
    <col min="12524" max="12524" width="32.140625" style="175" customWidth="1"/>
    <col min="12525" max="12525" width="66.140625" style="175" customWidth="1"/>
    <col min="12526" max="12526" width="19" style="175" customWidth="1"/>
    <col min="12527" max="12527" width="26.7109375" style="175" customWidth="1"/>
    <col min="12528" max="12528" width="14.7109375" style="175" customWidth="1"/>
    <col min="12529" max="12529" width="17" style="175" customWidth="1"/>
    <col min="12530" max="12532" width="14.7109375" style="175" customWidth="1"/>
    <col min="12533" max="12533" width="11.42578125" style="175"/>
    <col min="12534" max="12534" width="6.28515625" style="175" customWidth="1"/>
    <col min="12535" max="12536" width="0" style="175" hidden="1" customWidth="1"/>
    <col min="12537" max="12540" width="11.42578125" style="175"/>
    <col min="12541" max="12541" width="14" style="175" customWidth="1"/>
    <col min="12542" max="12779" width="11.42578125" style="175"/>
    <col min="12780" max="12780" width="32.140625" style="175" customWidth="1"/>
    <col min="12781" max="12781" width="66.140625" style="175" customWidth="1"/>
    <col min="12782" max="12782" width="19" style="175" customWidth="1"/>
    <col min="12783" max="12783" width="26.7109375" style="175" customWidth="1"/>
    <col min="12784" max="12784" width="14.7109375" style="175" customWidth="1"/>
    <col min="12785" max="12785" width="17" style="175" customWidth="1"/>
    <col min="12786" max="12788" width="14.7109375" style="175" customWidth="1"/>
    <col min="12789" max="12789" width="11.42578125" style="175"/>
    <col min="12790" max="12790" width="6.28515625" style="175" customWidth="1"/>
    <col min="12791" max="12792" width="0" style="175" hidden="1" customWidth="1"/>
    <col min="12793" max="12796" width="11.42578125" style="175"/>
    <col min="12797" max="12797" width="14" style="175" customWidth="1"/>
    <col min="12798" max="13035" width="11.42578125" style="175"/>
    <col min="13036" max="13036" width="32.140625" style="175" customWidth="1"/>
    <col min="13037" max="13037" width="66.140625" style="175" customWidth="1"/>
    <col min="13038" max="13038" width="19" style="175" customWidth="1"/>
    <col min="13039" max="13039" width="26.7109375" style="175" customWidth="1"/>
    <col min="13040" max="13040" width="14.7109375" style="175" customWidth="1"/>
    <col min="13041" max="13041" width="17" style="175" customWidth="1"/>
    <col min="13042" max="13044" width="14.7109375" style="175" customWidth="1"/>
    <col min="13045" max="13045" width="11.42578125" style="175"/>
    <col min="13046" max="13046" width="6.28515625" style="175" customWidth="1"/>
    <col min="13047" max="13048" width="0" style="175" hidden="1" customWidth="1"/>
    <col min="13049" max="13052" width="11.42578125" style="175"/>
    <col min="13053" max="13053" width="14" style="175" customWidth="1"/>
    <col min="13054" max="13291" width="11.42578125" style="175"/>
    <col min="13292" max="13292" width="32.140625" style="175" customWidth="1"/>
    <col min="13293" max="13293" width="66.140625" style="175" customWidth="1"/>
    <col min="13294" max="13294" width="19" style="175" customWidth="1"/>
    <col min="13295" max="13295" width="26.7109375" style="175" customWidth="1"/>
    <col min="13296" max="13296" width="14.7109375" style="175" customWidth="1"/>
    <col min="13297" max="13297" width="17" style="175" customWidth="1"/>
    <col min="13298" max="13300" width="14.7109375" style="175" customWidth="1"/>
    <col min="13301" max="13301" width="11.42578125" style="175"/>
    <col min="13302" max="13302" width="6.28515625" style="175" customWidth="1"/>
    <col min="13303" max="13304" width="0" style="175" hidden="1" customWidth="1"/>
    <col min="13305" max="13308" width="11.42578125" style="175"/>
    <col min="13309" max="13309" width="14" style="175" customWidth="1"/>
    <col min="13310" max="13547" width="11.42578125" style="175"/>
    <col min="13548" max="13548" width="32.140625" style="175" customWidth="1"/>
    <col min="13549" max="13549" width="66.140625" style="175" customWidth="1"/>
    <col min="13550" max="13550" width="19" style="175" customWidth="1"/>
    <col min="13551" max="13551" width="26.7109375" style="175" customWidth="1"/>
    <col min="13552" max="13552" width="14.7109375" style="175" customWidth="1"/>
    <col min="13553" max="13553" width="17" style="175" customWidth="1"/>
    <col min="13554" max="13556" width="14.7109375" style="175" customWidth="1"/>
    <col min="13557" max="13557" width="11.42578125" style="175"/>
    <col min="13558" max="13558" width="6.28515625" style="175" customWidth="1"/>
    <col min="13559" max="13560" width="0" style="175" hidden="1" customWidth="1"/>
    <col min="13561" max="13564" width="11.42578125" style="175"/>
    <col min="13565" max="13565" width="14" style="175" customWidth="1"/>
    <col min="13566" max="13803" width="11.42578125" style="175"/>
    <col min="13804" max="13804" width="32.140625" style="175" customWidth="1"/>
    <col min="13805" max="13805" width="66.140625" style="175" customWidth="1"/>
    <col min="13806" max="13806" width="19" style="175" customWidth="1"/>
    <col min="13807" max="13807" width="26.7109375" style="175" customWidth="1"/>
    <col min="13808" max="13808" width="14.7109375" style="175" customWidth="1"/>
    <col min="13809" max="13809" width="17" style="175" customWidth="1"/>
    <col min="13810" max="13812" width="14.7109375" style="175" customWidth="1"/>
    <col min="13813" max="13813" width="11.42578125" style="175"/>
    <col min="13814" max="13814" width="6.28515625" style="175" customWidth="1"/>
    <col min="13815" max="13816" width="0" style="175" hidden="1" customWidth="1"/>
    <col min="13817" max="13820" width="11.42578125" style="175"/>
    <col min="13821" max="13821" width="14" style="175" customWidth="1"/>
    <col min="13822" max="14059" width="11.42578125" style="175"/>
    <col min="14060" max="14060" width="32.140625" style="175" customWidth="1"/>
    <col min="14061" max="14061" width="66.140625" style="175" customWidth="1"/>
    <col min="14062" max="14062" width="19" style="175" customWidth="1"/>
    <col min="14063" max="14063" width="26.7109375" style="175" customWidth="1"/>
    <col min="14064" max="14064" width="14.7109375" style="175" customWidth="1"/>
    <col min="14065" max="14065" width="17" style="175" customWidth="1"/>
    <col min="14066" max="14068" width="14.7109375" style="175" customWidth="1"/>
    <col min="14069" max="14069" width="11.42578125" style="175"/>
    <col min="14070" max="14070" width="6.28515625" style="175" customWidth="1"/>
    <col min="14071" max="14072" width="0" style="175" hidden="1" customWidth="1"/>
    <col min="14073" max="14076" width="11.42578125" style="175"/>
    <col min="14077" max="14077" width="14" style="175" customWidth="1"/>
    <col min="14078" max="14315" width="11.42578125" style="175"/>
    <col min="14316" max="14316" width="32.140625" style="175" customWidth="1"/>
    <col min="14317" max="14317" width="66.140625" style="175" customWidth="1"/>
    <col min="14318" max="14318" width="19" style="175" customWidth="1"/>
    <col min="14319" max="14319" width="26.7109375" style="175" customWidth="1"/>
    <col min="14320" max="14320" width="14.7109375" style="175" customWidth="1"/>
    <col min="14321" max="14321" width="17" style="175" customWidth="1"/>
    <col min="14322" max="14324" width="14.7109375" style="175" customWidth="1"/>
    <col min="14325" max="14325" width="11.42578125" style="175"/>
    <col min="14326" max="14326" width="6.28515625" style="175" customWidth="1"/>
    <col min="14327" max="14328" width="0" style="175" hidden="1" customWidth="1"/>
    <col min="14329" max="14332" width="11.42578125" style="175"/>
    <col min="14333" max="14333" width="14" style="175" customWidth="1"/>
    <col min="14334" max="14571" width="11.42578125" style="175"/>
    <col min="14572" max="14572" width="32.140625" style="175" customWidth="1"/>
    <col min="14573" max="14573" width="66.140625" style="175" customWidth="1"/>
    <col min="14574" max="14574" width="19" style="175" customWidth="1"/>
    <col min="14575" max="14575" width="26.7109375" style="175" customWidth="1"/>
    <col min="14576" max="14576" width="14.7109375" style="175" customWidth="1"/>
    <col min="14577" max="14577" width="17" style="175" customWidth="1"/>
    <col min="14578" max="14580" width="14.7109375" style="175" customWidth="1"/>
    <col min="14581" max="14581" width="11.42578125" style="175"/>
    <col min="14582" max="14582" width="6.28515625" style="175" customWidth="1"/>
    <col min="14583" max="14584" width="0" style="175" hidden="1" customWidth="1"/>
    <col min="14585" max="14588" width="11.42578125" style="175"/>
    <col min="14589" max="14589" width="14" style="175" customWidth="1"/>
    <col min="14590" max="14827" width="11.42578125" style="175"/>
    <col min="14828" max="14828" width="32.140625" style="175" customWidth="1"/>
    <col min="14829" max="14829" width="66.140625" style="175" customWidth="1"/>
    <col min="14830" max="14830" width="19" style="175" customWidth="1"/>
    <col min="14831" max="14831" width="26.7109375" style="175" customWidth="1"/>
    <col min="14832" max="14832" width="14.7109375" style="175" customWidth="1"/>
    <col min="14833" max="14833" width="17" style="175" customWidth="1"/>
    <col min="14834" max="14836" width="14.7109375" style="175" customWidth="1"/>
    <col min="14837" max="14837" width="11.42578125" style="175"/>
    <col min="14838" max="14838" width="6.28515625" style="175" customWidth="1"/>
    <col min="14839" max="14840" width="0" style="175" hidden="1" customWidth="1"/>
    <col min="14841" max="14844" width="11.42578125" style="175"/>
    <col min="14845" max="14845" width="14" style="175" customWidth="1"/>
    <col min="14846" max="15083" width="11.42578125" style="175"/>
    <col min="15084" max="15084" width="32.140625" style="175" customWidth="1"/>
    <col min="15085" max="15085" width="66.140625" style="175" customWidth="1"/>
    <col min="15086" max="15086" width="19" style="175" customWidth="1"/>
    <col min="15087" max="15087" width="26.7109375" style="175" customWidth="1"/>
    <col min="15088" max="15088" width="14.7109375" style="175" customWidth="1"/>
    <col min="15089" max="15089" width="17" style="175" customWidth="1"/>
    <col min="15090" max="15092" width="14.7109375" style="175" customWidth="1"/>
    <col min="15093" max="15093" width="11.42578125" style="175"/>
    <col min="15094" max="15094" width="6.28515625" style="175" customWidth="1"/>
    <col min="15095" max="15096" width="0" style="175" hidden="1" customWidth="1"/>
    <col min="15097" max="15100" width="11.42578125" style="175"/>
    <col min="15101" max="15101" width="14" style="175" customWidth="1"/>
    <col min="15102" max="15339" width="11.42578125" style="175"/>
    <col min="15340" max="15340" width="32.140625" style="175" customWidth="1"/>
    <col min="15341" max="15341" width="66.140625" style="175" customWidth="1"/>
    <col min="15342" max="15342" width="19" style="175" customWidth="1"/>
    <col min="15343" max="15343" width="26.7109375" style="175" customWidth="1"/>
    <col min="15344" max="15344" width="14.7109375" style="175" customWidth="1"/>
    <col min="15345" max="15345" width="17" style="175" customWidth="1"/>
    <col min="15346" max="15348" width="14.7109375" style="175" customWidth="1"/>
    <col min="15349" max="15349" width="11.42578125" style="175"/>
    <col min="15350" max="15350" width="6.28515625" style="175" customWidth="1"/>
    <col min="15351" max="15352" width="0" style="175" hidden="1" customWidth="1"/>
    <col min="15353" max="15356" width="11.42578125" style="175"/>
    <col min="15357" max="15357" width="14" style="175" customWidth="1"/>
    <col min="15358" max="15595" width="11.42578125" style="175"/>
    <col min="15596" max="15596" width="32.140625" style="175" customWidth="1"/>
    <col min="15597" max="15597" width="66.140625" style="175" customWidth="1"/>
    <col min="15598" max="15598" width="19" style="175" customWidth="1"/>
    <col min="15599" max="15599" width="26.7109375" style="175" customWidth="1"/>
    <col min="15600" max="15600" width="14.7109375" style="175" customWidth="1"/>
    <col min="15601" max="15601" width="17" style="175" customWidth="1"/>
    <col min="15602" max="15604" width="14.7109375" style="175" customWidth="1"/>
    <col min="15605" max="15605" width="11.42578125" style="175"/>
    <col min="15606" max="15606" width="6.28515625" style="175" customWidth="1"/>
    <col min="15607" max="15608" width="0" style="175" hidden="1" customWidth="1"/>
    <col min="15609" max="15612" width="11.42578125" style="175"/>
    <col min="15613" max="15613" width="14" style="175" customWidth="1"/>
    <col min="15614" max="15851" width="11.42578125" style="175"/>
    <col min="15852" max="15852" width="32.140625" style="175" customWidth="1"/>
    <col min="15853" max="15853" width="66.140625" style="175" customWidth="1"/>
    <col min="15854" max="15854" width="19" style="175" customWidth="1"/>
    <col min="15855" max="15855" width="26.7109375" style="175" customWidth="1"/>
    <col min="15856" max="15856" width="14.7109375" style="175" customWidth="1"/>
    <col min="15857" max="15857" width="17" style="175" customWidth="1"/>
    <col min="15858" max="15860" width="14.7109375" style="175" customWidth="1"/>
    <col min="15861" max="15861" width="11.42578125" style="175"/>
    <col min="15862" max="15862" width="6.28515625" style="175" customWidth="1"/>
    <col min="15863" max="15864" width="0" style="175" hidden="1" customWidth="1"/>
    <col min="15865" max="15868" width="11.42578125" style="175"/>
    <col min="15869" max="15869" width="14" style="175" customWidth="1"/>
    <col min="15870" max="16107" width="11.42578125" style="175"/>
    <col min="16108" max="16108" width="32.140625" style="175" customWidth="1"/>
    <col min="16109" max="16109" width="66.140625" style="175" customWidth="1"/>
    <col min="16110" max="16110" width="19" style="175" customWidth="1"/>
    <col min="16111" max="16111" width="26.7109375" style="175" customWidth="1"/>
    <col min="16112" max="16112" width="14.7109375" style="175" customWidth="1"/>
    <col min="16113" max="16113" width="17" style="175" customWidth="1"/>
    <col min="16114" max="16116" width="14.7109375" style="175" customWidth="1"/>
    <col min="16117" max="16117" width="11.42578125" style="175"/>
    <col min="16118" max="16118" width="6.28515625" style="175" customWidth="1"/>
    <col min="16119" max="16120" width="0" style="175" hidden="1" customWidth="1"/>
    <col min="16121" max="16124" width="11.42578125" style="175"/>
    <col min="16125" max="16125" width="14" style="175" customWidth="1"/>
    <col min="16126" max="16384" width="11.42578125" style="175"/>
  </cols>
  <sheetData>
    <row r="1" spans="1:9" ht="15" x14ac:dyDescent="0.25">
      <c r="A1" s="263" t="s">
        <v>278</v>
      </c>
      <c r="B1" s="173"/>
      <c r="C1" s="173"/>
      <c r="D1" s="173"/>
      <c r="E1" s="173"/>
      <c r="F1" s="174"/>
      <c r="G1" s="174"/>
      <c r="H1" s="174"/>
    </row>
    <row r="2" spans="1:9" ht="42.75" customHeight="1" x14ac:dyDescent="0.25">
      <c r="B2" s="343" t="s">
        <v>135</v>
      </c>
      <c r="C2" s="344"/>
      <c r="D2" s="344"/>
      <c r="E2" s="344"/>
      <c r="F2" s="344"/>
      <c r="G2" s="344"/>
      <c r="H2" s="345"/>
    </row>
    <row r="3" spans="1:9" ht="14.25" customHeight="1" x14ac:dyDescent="0.25">
      <c r="B3" s="346" t="s">
        <v>64</v>
      </c>
      <c r="C3" s="347" t="s">
        <v>65</v>
      </c>
      <c r="D3" s="349" t="s">
        <v>66</v>
      </c>
      <c r="E3" s="347" t="s">
        <v>136</v>
      </c>
      <c r="F3" s="350"/>
      <c r="G3" s="350"/>
      <c r="H3" s="351"/>
    </row>
    <row r="4" spans="1:9" x14ac:dyDescent="0.25">
      <c r="B4" s="346"/>
      <c r="C4" s="348"/>
      <c r="D4" s="347"/>
      <c r="E4" s="348"/>
      <c r="F4" s="176">
        <v>2015</v>
      </c>
      <c r="G4" s="176">
        <v>2016</v>
      </c>
      <c r="H4" s="177">
        <v>2017</v>
      </c>
    </row>
    <row r="5" spans="1:9" s="184" customFormat="1" ht="27.75" customHeight="1" x14ac:dyDescent="0.25">
      <c r="A5" s="31"/>
      <c r="B5" s="178" t="s">
        <v>137</v>
      </c>
      <c r="C5" s="179" t="s">
        <v>138</v>
      </c>
      <c r="D5" s="180" t="s">
        <v>107</v>
      </c>
      <c r="E5" s="181" t="s">
        <v>139</v>
      </c>
      <c r="F5" s="182"/>
      <c r="G5" s="183">
        <v>3000</v>
      </c>
      <c r="H5" s="183"/>
    </row>
    <row r="6" spans="1:9" s="185" customFormat="1" ht="84" customHeight="1" x14ac:dyDescent="0.25">
      <c r="A6" s="31"/>
      <c r="B6" s="178" t="s">
        <v>140</v>
      </c>
      <c r="C6" s="179" t="s">
        <v>141</v>
      </c>
      <c r="D6" s="180" t="s">
        <v>107</v>
      </c>
      <c r="E6" s="181" t="s">
        <v>142</v>
      </c>
      <c r="F6" s="182">
        <v>-105.7</v>
      </c>
      <c r="G6" s="183">
        <v>105.7</v>
      </c>
      <c r="H6" s="183"/>
    </row>
    <row r="7" spans="1:9" ht="57" x14ac:dyDescent="0.25">
      <c r="B7" s="186" t="s">
        <v>143</v>
      </c>
      <c r="C7" s="187" t="s">
        <v>144</v>
      </c>
      <c r="D7" s="180" t="s">
        <v>107</v>
      </c>
      <c r="E7" s="181" t="s">
        <v>78</v>
      </c>
      <c r="F7" s="188">
        <v>-579</v>
      </c>
      <c r="G7" s="183">
        <v>-257</v>
      </c>
      <c r="H7" s="183">
        <v>579</v>
      </c>
    </row>
    <row r="8" spans="1:9" s="184" customFormat="1" ht="48.75" customHeight="1" x14ac:dyDescent="0.25">
      <c r="A8" s="31"/>
      <c r="B8" s="189" t="s">
        <v>145</v>
      </c>
      <c r="C8" s="190" t="s">
        <v>146</v>
      </c>
      <c r="D8" s="180" t="s">
        <v>107</v>
      </c>
      <c r="E8" s="181" t="s">
        <v>78</v>
      </c>
      <c r="F8" s="182">
        <v>201.92</v>
      </c>
      <c r="G8" s="182">
        <v>201.92</v>
      </c>
      <c r="H8" s="182"/>
    </row>
    <row r="9" spans="1:9" s="195" customFormat="1" ht="216" customHeight="1" x14ac:dyDescent="0.25">
      <c r="A9" s="31"/>
      <c r="B9" s="191" t="s">
        <v>147</v>
      </c>
      <c r="C9" s="192" t="s">
        <v>148</v>
      </c>
      <c r="D9" s="180" t="s">
        <v>149</v>
      </c>
      <c r="E9" s="193" t="s">
        <v>150</v>
      </c>
      <c r="F9" s="194">
        <v>-285</v>
      </c>
      <c r="G9" s="194">
        <v>427</v>
      </c>
      <c r="H9" s="194">
        <v>260</v>
      </c>
      <c r="I9" s="175"/>
    </row>
    <row r="10" spans="1:9" ht="59.25" customHeight="1" x14ac:dyDescent="0.25">
      <c r="B10" s="191" t="s">
        <v>151</v>
      </c>
      <c r="C10" s="196" t="s">
        <v>152</v>
      </c>
      <c r="D10" s="180" t="s">
        <v>149</v>
      </c>
      <c r="E10" s="193" t="s">
        <v>153</v>
      </c>
      <c r="F10" s="194">
        <v>25</v>
      </c>
      <c r="G10" s="194">
        <v>114</v>
      </c>
      <c r="H10" s="194">
        <v>126</v>
      </c>
    </row>
    <row r="11" spans="1:9" ht="124.5" customHeight="1" x14ac:dyDescent="0.25">
      <c r="B11" s="191" t="s">
        <v>154</v>
      </c>
      <c r="C11" s="192" t="s">
        <v>155</v>
      </c>
      <c r="D11" s="180" t="s">
        <v>156</v>
      </c>
      <c r="E11" s="193" t="s">
        <v>157</v>
      </c>
      <c r="F11" s="194">
        <v>587</v>
      </c>
      <c r="G11" s="194">
        <v>-26</v>
      </c>
      <c r="H11" s="194"/>
    </row>
    <row r="12" spans="1:9" ht="104.25" customHeight="1" x14ac:dyDescent="0.25">
      <c r="B12" s="191" t="s">
        <v>158</v>
      </c>
      <c r="C12" s="197" t="s">
        <v>159</v>
      </c>
      <c r="D12" s="198" t="s">
        <v>160</v>
      </c>
      <c r="E12" s="193" t="s">
        <v>161</v>
      </c>
      <c r="F12" s="194"/>
      <c r="G12" s="194"/>
      <c r="H12" s="199">
        <v>300</v>
      </c>
    </row>
    <row r="13" spans="1:9" s="195" customFormat="1" ht="138.75" customHeight="1" x14ac:dyDescent="0.25">
      <c r="A13" s="31"/>
      <c r="B13" s="191" t="s">
        <v>162</v>
      </c>
      <c r="C13" s="190" t="s">
        <v>163</v>
      </c>
      <c r="D13" s="180" t="s">
        <v>107</v>
      </c>
      <c r="E13" s="193" t="s">
        <v>164</v>
      </c>
      <c r="F13" s="194">
        <v>-160</v>
      </c>
      <c r="G13" s="194">
        <v>0</v>
      </c>
      <c r="H13" s="194">
        <v>9.7599999999999909</v>
      </c>
    </row>
    <row r="14" spans="1:9" ht="71.25" x14ac:dyDescent="0.25">
      <c r="B14" s="191" t="s">
        <v>165</v>
      </c>
      <c r="C14" s="190" t="s">
        <v>166</v>
      </c>
      <c r="D14" s="180" t="s">
        <v>107</v>
      </c>
      <c r="E14" s="193" t="s">
        <v>167</v>
      </c>
      <c r="F14" s="194">
        <v>19</v>
      </c>
      <c r="G14" s="194"/>
      <c r="H14" s="194"/>
    </row>
    <row r="15" spans="1:9" s="184" customFormat="1" ht="42.75" x14ac:dyDescent="0.25">
      <c r="A15" s="31"/>
      <c r="B15" s="200" t="s">
        <v>168</v>
      </c>
      <c r="C15" s="201" t="s">
        <v>169</v>
      </c>
      <c r="D15" s="180" t="s">
        <v>107</v>
      </c>
      <c r="E15" s="202" t="s">
        <v>170</v>
      </c>
      <c r="F15" s="194">
        <v>233</v>
      </c>
      <c r="G15" s="194">
        <v>294</v>
      </c>
      <c r="H15" s="194">
        <v>-294</v>
      </c>
    </row>
    <row r="16" spans="1:9" s="195" customFormat="1" ht="80.25" customHeight="1" x14ac:dyDescent="0.25">
      <c r="A16" s="31"/>
      <c r="B16" s="189" t="s">
        <v>171</v>
      </c>
      <c r="C16" s="190" t="s">
        <v>172</v>
      </c>
      <c r="D16" s="180" t="s">
        <v>107</v>
      </c>
      <c r="E16" s="193" t="s">
        <v>173</v>
      </c>
      <c r="F16" s="194">
        <v>135</v>
      </c>
      <c r="G16" s="194">
        <v>110</v>
      </c>
      <c r="H16" s="203"/>
    </row>
    <row r="17" spans="1:8" ht="56.25" customHeight="1" x14ac:dyDescent="0.25">
      <c r="B17" s="191" t="s">
        <v>174</v>
      </c>
      <c r="C17" s="201" t="s">
        <v>175</v>
      </c>
      <c r="D17" s="180" t="s">
        <v>107</v>
      </c>
      <c r="E17" s="202" t="s">
        <v>176</v>
      </c>
      <c r="F17" s="182">
        <v>260</v>
      </c>
      <c r="G17" s="182">
        <v>160</v>
      </c>
      <c r="H17" s="204"/>
    </row>
    <row r="18" spans="1:8" ht="218.25" customHeight="1" x14ac:dyDescent="0.25">
      <c r="B18" s="205" t="s">
        <v>177</v>
      </c>
      <c r="C18" s="206" t="s">
        <v>178</v>
      </c>
      <c r="D18" s="207" t="s">
        <v>107</v>
      </c>
      <c r="E18" s="202" t="s">
        <v>179</v>
      </c>
      <c r="F18" s="208">
        <v>412</v>
      </c>
      <c r="G18" s="208">
        <v>225</v>
      </c>
      <c r="H18" s="203"/>
    </row>
    <row r="19" spans="1:8" ht="57" x14ac:dyDescent="0.25">
      <c r="B19" s="191" t="s">
        <v>180</v>
      </c>
      <c r="C19" s="209" t="s">
        <v>181</v>
      </c>
      <c r="D19" s="210" t="s">
        <v>107</v>
      </c>
      <c r="E19" s="211" t="s">
        <v>182</v>
      </c>
      <c r="F19" s="208">
        <v>144</v>
      </c>
      <c r="G19" s="208">
        <v>130</v>
      </c>
      <c r="H19" s="204"/>
    </row>
    <row r="20" spans="1:8" ht="113.25" customHeight="1" x14ac:dyDescent="0.25">
      <c r="B20" s="212" t="s">
        <v>183</v>
      </c>
      <c r="C20" s="209" t="s">
        <v>184</v>
      </c>
      <c r="D20" s="213" t="s">
        <v>107</v>
      </c>
      <c r="E20" s="211" t="s">
        <v>185</v>
      </c>
      <c r="F20" s="208">
        <v>46</v>
      </c>
      <c r="G20" s="208">
        <v>104</v>
      </c>
      <c r="H20" s="214"/>
    </row>
    <row r="21" spans="1:8" ht="44.25" customHeight="1" x14ac:dyDescent="0.25">
      <c r="B21" s="212" t="s">
        <v>186</v>
      </c>
      <c r="C21" s="209"/>
      <c r="D21" s="213" t="s">
        <v>107</v>
      </c>
      <c r="E21" s="211" t="s">
        <v>187</v>
      </c>
      <c r="F21" s="208"/>
      <c r="G21" s="208"/>
      <c r="H21" s="208">
        <v>900</v>
      </c>
    </row>
    <row r="22" spans="1:8" s="215" customFormat="1" ht="85.5" x14ac:dyDescent="0.25">
      <c r="A22" s="31"/>
      <c r="B22" s="212" t="s">
        <v>188</v>
      </c>
      <c r="C22" s="209" t="s">
        <v>189</v>
      </c>
      <c r="D22" s="213" t="s">
        <v>190</v>
      </c>
      <c r="E22" s="211" t="s">
        <v>191</v>
      </c>
      <c r="F22" s="208">
        <v>1000.29</v>
      </c>
      <c r="G22" s="208">
        <v>1148.2852843111648</v>
      </c>
      <c r="H22" s="208">
        <v>1200</v>
      </c>
    </row>
    <row r="23" spans="1:8" s="195" customFormat="1" x14ac:dyDescent="0.25">
      <c r="A23" s="31"/>
      <c r="B23" s="216" t="s">
        <v>129</v>
      </c>
      <c r="C23" s="217"/>
      <c r="D23" s="218"/>
      <c r="E23" s="216"/>
      <c r="F23" s="219">
        <v>1933.5099999999998</v>
      </c>
      <c r="G23" s="219">
        <v>5736.9052843111649</v>
      </c>
      <c r="H23" s="219">
        <v>3081.76</v>
      </c>
    </row>
    <row r="24" spans="1:8" x14ac:dyDescent="0.25">
      <c r="C24" t="s">
        <v>192</v>
      </c>
    </row>
  </sheetData>
  <mergeCells count="6">
    <mergeCell ref="B2:H2"/>
    <mergeCell ref="B3:B4"/>
    <mergeCell ref="C3:C4"/>
    <mergeCell ref="D3:D4"/>
    <mergeCell ref="E3:E4"/>
    <mergeCell ref="F3:H3"/>
  </mergeCells>
  <hyperlinks>
    <hyperlink ref="A1" location="Indice!A1" display="&lt;&lt;"/>
  </hyperlinks>
  <printOptions headings="1"/>
  <pageMargins left="0.70866141732283472" right="0.70866141732283472" top="0.74803149606299213" bottom="0.74803149606299213" header="0.31496062992125984" footer="0.31496062992125984"/>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61</Value>
    </MinhacCategoriasPorOrganigrama>
    <MinhacFecha_x005f_x0020_Caducidad xmlns="25d85ab0-3809-4eca-a8fb-a26131ff49e9" xsi:nil="true"/>
    <MinhacCentroDirectivo xmlns="25d85ab0-3809-4eca-a8fb-a26131ff49e9"/>
    <MinhacPalabras_x005f_x0020_clave xmlns="25d85ab0-3809-4eca-a8fb-a26131ff49e9"/>
    <MinhacAutor xmlns="25d85ab0-3809-4eca-a8fb-a26131ff49e9">MINHAC</MinhacAutor>
    <MinhacFechaInfo xmlns="25d85ab0-3809-4eca-a8fb-a26131ff49e9">2021-01-24T23:00:00+00:00</MinhacFechaInfo>
    <MinhacCategoriasGeneral xmlns="25d85ab0-3809-4eca-a8fb-a26131ff49e9">
      <Value>206</Value>
    </MinhacCategoriasGeneral>
    <MinPortalIdiomaDocumentos xmlns="25d85ab0-3809-4eca-a8fb-a26131ff49e9">Español</MinPortalIdiomaDocumentos>
  </documentManagement>
</p:properties>
</file>

<file path=customXml/itemProps1.xml><?xml version="1.0" encoding="utf-8"?>
<ds:datastoreItem xmlns:ds="http://schemas.openxmlformats.org/officeDocument/2006/customXml" ds:itemID="{E73734C3-DD4C-4260-8CE5-AA15DE0C5C39}"/>
</file>

<file path=customXml/itemProps2.xml><?xml version="1.0" encoding="utf-8"?>
<ds:datastoreItem xmlns:ds="http://schemas.openxmlformats.org/officeDocument/2006/customXml" ds:itemID="{9BC906EA-BC14-41E3-9196-2CE1BD5B6620}"/>
</file>

<file path=customXml/itemProps3.xml><?xml version="1.0" encoding="utf-8"?>
<ds:datastoreItem xmlns:ds="http://schemas.openxmlformats.org/officeDocument/2006/customXml" ds:itemID="{3203044D-3921-41B5-8C9D-D0D5547738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Indice</vt:lpstr>
      <vt:lpstr>A.1 DeflactorPIB</vt:lpstr>
      <vt:lpstr>A2- Garantías</vt:lpstr>
      <vt:lpstr>A3 TechoGasto</vt:lpstr>
      <vt:lpstr>Cuadro 4a</vt:lpstr>
      <vt:lpstr>Cuadro 4b</vt:lpstr>
      <vt:lpstr>Cuadro 4c</vt:lpstr>
      <vt:lpstr>A.5. Medidas Tributario</vt:lpstr>
      <vt:lpstr>A.6-Estado y SS</vt:lpstr>
      <vt:lpstr>A. 7- Medidas CCAA </vt:lpstr>
      <vt:lpstr>A. 8 EELL</vt:lpstr>
      <vt:lpstr>'A.6-Estado y SS'!Área_de_impresión</vt:lpstr>
      <vt:lpstr>'Cuadro 4a'!Área_de_impresión</vt:lpstr>
      <vt:lpstr>'Cuadro 4b'!Área_de_impresión</vt:lpstr>
      <vt:lpstr>'Cuadro 4b'!Títulos_a_imprimir</vt:lpstr>
    </vt:vector>
  </TitlesOfParts>
  <Company>MINHAP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Presupuestario 2017 actualización (tablas del anexo)</dc:title>
  <dc:creator>Autor</dc:creator>
  <cp:lastModifiedBy>SGCIEF</cp:lastModifiedBy>
  <dcterms:created xsi:type="dcterms:W3CDTF">2021-01-22T08:23:54Z</dcterms:created>
  <dcterms:modified xsi:type="dcterms:W3CDTF">2021-01-27T08:51:58Z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7" name="MinhacIdioma_Noticia_Prensa">
    <vt:lpwstr>Castellano</vt:lpwstr>
  </property>
</Properties>
</file>