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drawings/drawing7.xml" ContentType="application/vnd.openxmlformats-officedocument.drawingml.chartshape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slicers/slicer1.xml" ContentType="application/vnd.ms-excel.slicer+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Ex1.xml" ContentType="application/vnd.ms-office.chartex+xml"/>
  <Override PartName="/xl/charts/style25.xml" ContentType="application/vnd.ms-office.chartstyle+xml"/>
  <Override PartName="/xl/charts/colors25.xml" ContentType="application/vnd.ms-office.chartcolorstyle+xml"/>
  <Override PartName="/xl/charts/chart25.xml" ContentType="application/vnd.openxmlformats-officedocument.drawingml.chart+xml"/>
  <Override PartName="/xl/charts/style26.xml" ContentType="application/vnd.ms-office.chartstyle+xml"/>
  <Override PartName="/xl/charts/colors26.xml" ContentType="application/vnd.ms-office.chartcolorstyle+xml"/>
  <Override PartName="/xl/charts/chart26.xml" ContentType="application/vnd.openxmlformats-officedocument.drawingml.chart+xml"/>
  <Override PartName="/xl/charts/style27.xml" ContentType="application/vnd.ms-office.chartstyle+xml"/>
  <Override PartName="/xl/charts/colors27.xml" ContentType="application/vnd.ms-office.chartcolorstyle+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style29.xml" ContentType="application/vnd.ms-office.chartstyle+xml"/>
  <Override PartName="/xl/charts/colors29.xml" ContentType="application/vnd.ms-office.chartcolorstyle+xml"/>
  <Override PartName="/xl/charts/chart33.xml" ContentType="application/vnd.openxmlformats-officedocument.drawingml.chart+xml"/>
  <Override PartName="/xl/charts/style30.xml" ContentType="application/vnd.ms-office.chartstyle+xml"/>
  <Override PartName="/xl/charts/colors30.xml" ContentType="application/vnd.ms-office.chartcolorstyle+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style31.xml" ContentType="application/vnd.ms-office.chartstyle+xml"/>
  <Override PartName="/xl/charts/colors31.xml" ContentType="application/vnd.ms-office.chartcolorstyle+xml"/>
  <Override PartName="/xl/charts/chart37.xml" ContentType="application/vnd.openxmlformats-officedocument.drawingml.chart+xml"/>
  <Override PartName="/xl/charts/style32.xml" ContentType="application/vnd.ms-office.chartstyle+xml"/>
  <Override PartName="/xl/charts/colors32.xml" ContentType="application/vnd.ms-office.chartcolorstyle+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style33.xml" ContentType="application/vnd.ms-office.chartstyle+xml"/>
  <Override PartName="/xl/charts/colors33.xml" ContentType="application/vnd.ms-office.chartcolorstyle+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style34.xml" ContentType="application/vnd.ms-office.chartstyle+xml"/>
  <Override PartName="/xl/charts/colors34.xml" ContentType="application/vnd.ms-office.chartcolorstyle+xml"/>
  <Override PartName="/xl/charts/chart44.xml" ContentType="application/vnd.openxmlformats-officedocument.drawingml.chart+xml"/>
  <Override PartName="/xl/charts/style35.xml" ContentType="application/vnd.ms-office.chartstyle+xml"/>
  <Override PartName="/xl/charts/colors35.xml" ContentType="application/vnd.ms-office.chartcolorstyle+xml"/>
  <Override PartName="/xl/charts/chart45.xml" ContentType="application/vnd.openxmlformats-officedocument.drawingml.chart+xml"/>
  <Override PartName="/xl/charts/style36.xml" ContentType="application/vnd.ms-office.chartstyle+xml"/>
  <Override PartName="/xl/charts/colors36.xml" ContentType="application/vnd.ms-office.chartcolorstyle+xml"/>
  <Override PartName="/xl/charts/chart46.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metadata.xml" ContentType="application/vnd.openxmlformats-officedocument.spreadsheetml.sheetMetadata+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tables/table6.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jfernandez\Desktop\"/>
    </mc:Choice>
  </mc:AlternateContent>
  <xr:revisionPtr revIDLastSave="0" documentId="13_ncr:1_{2610C9EE-9AEA-41FE-9D28-CB17054BB1D1}" xr6:coauthVersionLast="47" xr6:coauthVersionMax="47" xr10:uidLastSave="{00000000-0000-0000-0000-000000000000}"/>
  <bookViews>
    <workbookView showSheetTabs="0" xWindow="-120" yWindow="-120" windowWidth="29040" windowHeight="15720" xr2:uid="{00000000-000D-0000-FFFF-FFFF00000000}"/>
  </bookViews>
  <sheets>
    <sheet name="Inicio" sheetId="1" r:id="rId1"/>
    <sheet name="Buscador" sheetId="2" r:id="rId2"/>
    <sheet name="Buscador avanzado" sheetId="7" r:id="rId3"/>
    <sheet name="Cuadro de clasificación" sheetId="14" r:id="rId4"/>
    <sheet name="Series" sheetId="3" r:id="rId5"/>
    <sheet name="Estadísticas" sheetId="4" r:id="rId6"/>
    <sheet name="Créditos" sheetId="5" r:id="rId7"/>
    <sheet name="¡Atención!" sheetId="6" r:id="rId8"/>
    <sheet name="Ayuda buscador" sheetId="10" r:id="rId9"/>
    <sheet name="Ayuda buscador avanzado" sheetId="11" r:id="rId10"/>
    <sheet name="Ayuda cuadro de clasificación" sheetId="15" r:id="rId11"/>
    <sheet name="Ayuda series" sheetId="12" r:id="rId12"/>
    <sheet name="Ayuda estadísticas " sheetId="13" r:id="rId13"/>
    <sheet name="Fórmulas" sheetId="8" r:id="rId14"/>
  </sheets>
  <definedNames>
    <definedName name="_xlnm._FilterDatabase" localSheetId="13" hidden="1">Fórmulas!$A$1:$O$1992</definedName>
    <definedName name="_xlchart.v2.0" hidden="1">Fórmulas!$S$26:$V$26</definedName>
    <definedName name="Posicion_1" localSheetId="5">Estadísticas!$F$1</definedName>
    <definedName name="posicion_2" localSheetId="5">Estadísticas!$C$15</definedName>
    <definedName name="posicion_2">Estadísticas!$C$16</definedName>
    <definedName name="posicion_3" localSheetId="5">Estadísticas!$Q$17</definedName>
    <definedName name="Posicion_final" localSheetId="5">Estadísticas!$C$124</definedName>
    <definedName name="Posicion_inicial">Estadísticas!$F$1</definedName>
    <definedName name="Posicion_media" localSheetId="5">Estadísticas!$A$8</definedName>
    <definedName name="Prueba" localSheetId="5">Estadísticas!$A$44</definedName>
    <definedName name="Prueba" localSheetId="4">Estadísticas!#REF!</definedName>
    <definedName name="SegmentaciónDeDatos_Acceso">#N/A</definedName>
    <definedName name="SegmentaciónDeDatos_Código_de_clasificación">#N/A</definedName>
    <definedName name="SegmentaciónDeDatos_Dictamen">#N/A</definedName>
    <definedName name="SegmentaciónDeDatos_ENS">#N/A</definedName>
    <definedName name="SegmentaciónDeDatos_RGP">#N/A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5"/>
        <x14:slicerCache r:id="rId16"/>
        <x14:slicerCache r:id="rId17"/>
        <x14:slicerCache r:id="rId18"/>
        <x14:slicerCache r:id="rId1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 l="1" a="1"/>
  <c r="A12" i="2" s="1"/>
  <c r="B2" i="8" a="1"/>
  <c r="B2" i="8" s="1"/>
  <c r="A2" i="8" a="1"/>
  <c r="A2" i="8" s="1"/>
  <c r="D15" i="7" a="1"/>
  <c r="D15" i="7" s="1"/>
  <c r="E2" i="8" a="1"/>
  <c r="E2" i="8" s="1"/>
  <c r="C2" i="8" a="1"/>
  <c r="C2" i="8" s="1"/>
  <c r="B17" i="7" a="1"/>
  <c r="B17" i="7" s="1"/>
  <c r="B16" i="7" a="1"/>
  <c r="B16" i="7" s="1"/>
  <c r="H4" i="3"/>
  <c r="A15" i="14" a="1"/>
  <c r="A15" i="14" s="1"/>
  <c r="B15" i="14" a="1"/>
  <c r="B15" i="14" s="1"/>
  <c r="AB13" i="8"/>
  <c r="AE2" i="8" s="1" a="1"/>
  <c r="AE2" i="8" s="1"/>
  <c r="AB12" i="8" l="1"/>
  <c r="AD2" i="8" s="1" a="1"/>
  <c r="AD2" i="8" s="1"/>
  <c r="AB10" i="8"/>
  <c r="AB11" i="8" s="1"/>
  <c r="AC2" i="8" s="1" a="1"/>
  <c r="AC2" i="8" s="1"/>
  <c r="AB2" i="8" a="1"/>
  <c r="AB2" i="8" s="1"/>
  <c r="H30" i="8"/>
  <c r="I30" i="8" s="1"/>
  <c r="V12" i="8"/>
  <c r="V11" i="8"/>
  <c r="V20" i="8"/>
  <c r="V19" i="8"/>
  <c r="V18" i="8"/>
  <c r="O34" i="8"/>
  <c r="O33" i="8"/>
  <c r="O32" i="8"/>
  <c r="V47" i="8"/>
  <c r="V48" i="8" s="1"/>
  <c r="V26" i="8" s="1"/>
  <c r="U47" i="8"/>
  <c r="U48" i="8" s="1"/>
  <c r="U26" i="8" s="1"/>
  <c r="T47" i="8"/>
  <c r="T48" i="8" s="1"/>
  <c r="T26" i="8" s="1"/>
  <c r="S47" i="8"/>
  <c r="P25" i="8"/>
  <c r="O25" i="8"/>
  <c r="N25" i="8"/>
  <c r="M25" i="8"/>
  <c r="B19" i="7" a="1"/>
  <c r="B19" i="7" s="1"/>
  <c r="Y2" i="8"/>
  <c r="Y4" i="8" s="1"/>
  <c r="D12" i="7" a="1"/>
  <c r="D12" i="7" s="1"/>
  <c r="D13" i="7" a="1"/>
  <c r="D13" i="7" s="1"/>
  <c r="D14" i="7" a="1"/>
  <c r="D14" i="7" s="1"/>
  <c r="W8" i="8"/>
  <c r="V8" i="8"/>
  <c r="U8" i="8"/>
  <c r="W5" i="8"/>
  <c r="V5" i="8"/>
  <c r="U5" i="8"/>
  <c r="V2" i="8"/>
  <c r="S10" i="8"/>
  <c r="X2" i="8"/>
  <c r="W2" i="8"/>
  <c r="U2" i="8"/>
  <c r="U23" i="8"/>
  <c r="S23" i="8"/>
  <c r="T23" i="8"/>
  <c r="R23" i="8"/>
  <c r="S12" i="8"/>
  <c r="S11" i="8"/>
  <c r="S9" i="8"/>
  <c r="S7" i="8"/>
  <c r="S6" i="8"/>
  <c r="S5" i="8"/>
  <c r="O5" i="8"/>
  <c r="O6" i="8" s="1"/>
  <c r="Q6" i="8" s="1"/>
  <c r="V31" i="8" l="1"/>
  <c r="V32" i="8" s="1"/>
  <c r="T40" i="8"/>
  <c r="T41" i="8" s="1"/>
  <c r="U43" i="8"/>
  <c r="U45" i="8" s="1"/>
  <c r="V37" i="8"/>
  <c r="V38" i="8" s="1"/>
  <c r="V40" i="8"/>
  <c r="V41" i="8" s="1"/>
  <c r="V34" i="8"/>
  <c r="V35" i="8" s="1"/>
  <c r="V43" i="8"/>
  <c r="V45" i="8" s="1"/>
  <c r="S48" i="8"/>
  <c r="Y3" i="8"/>
  <c r="Y5" i="8" s="1" a="1"/>
  <c r="Y5" i="8" s="1"/>
  <c r="Q5" i="8"/>
  <c r="O3" i="8"/>
  <c r="S3" i="8" s="1"/>
  <c r="O2" i="8"/>
  <c r="S26" i="8" l="1"/>
  <c r="S40" i="8" s="1"/>
  <c r="S41" i="8" s="1"/>
  <c r="T37" i="8"/>
  <c r="T38" i="8" s="1"/>
  <c r="T34" i="8"/>
  <c r="T35" i="8" s="1"/>
  <c r="T43" i="8"/>
  <c r="T45" i="8" s="1"/>
  <c r="T31" i="8"/>
  <c r="T32" i="8" s="1"/>
  <c r="U40" i="8"/>
  <c r="U41" i="8" s="1"/>
  <c r="U37" i="8"/>
  <c r="U38" i="8" s="1"/>
  <c r="U34" i="8"/>
  <c r="U35" i="8" s="1"/>
  <c r="U31" i="8"/>
  <c r="U32" i="8" s="1"/>
  <c r="Z3" i="8"/>
  <c r="AA3" i="8" s="1"/>
  <c r="Z4" i="8"/>
  <c r="AA4" i="8" s="1"/>
  <c r="Z5" i="8"/>
  <c r="AA5" i="8" s="1"/>
  <c r="Z9" i="8"/>
  <c r="AA9" i="8" s="1"/>
  <c r="Z2" i="8"/>
  <c r="AA2" i="8" s="1"/>
  <c r="Z6" i="8"/>
  <c r="AA6" i="8" s="1"/>
  <c r="Z8" i="8"/>
  <c r="AA8" i="8" s="1"/>
  <c r="Z14" i="8"/>
  <c r="AA14" i="8" s="1"/>
  <c r="Z15" i="8"/>
  <c r="AA15" i="8" s="1"/>
  <c r="Z7" i="8"/>
  <c r="AA7" i="8" s="1"/>
  <c r="Z10" i="8"/>
  <c r="AA10" i="8" s="1"/>
  <c r="Z11" i="8"/>
  <c r="AA11" i="8" s="1"/>
  <c r="Z12" i="8"/>
  <c r="AA12" i="8" s="1"/>
  <c r="Z13" i="8"/>
  <c r="AA13" i="8" s="1"/>
  <c r="Q2" i="8"/>
  <c r="S2" i="8"/>
  <c r="O4" i="8"/>
  <c r="Q3" i="8" s="1"/>
  <c r="S34" i="8" l="1"/>
  <c r="S35" i="8" s="1"/>
  <c r="S31" i="8"/>
  <c r="S32" i="8" s="1"/>
  <c r="S43" i="8"/>
  <c r="S45" i="8" s="1"/>
  <c r="S37" i="8"/>
  <c r="S38" i="8" s="1"/>
  <c r="Y6" i="8"/>
  <c r="D11" i="7" s="1"/>
  <c r="G15" i="7" a="1"/>
  <c r="G15" i="7" s="1"/>
  <c r="G19" i="7" a="1"/>
  <c r="G19" i="7" s="1"/>
  <c r="G18" i="7" a="1"/>
  <c r="G18" i="7" s="1"/>
  <c r="G17" i="7" a="1"/>
  <c r="G17" i="7" s="1"/>
  <c r="G16" i="7" a="1"/>
  <c r="G16" i="7" s="1"/>
  <c r="F14" i="7" a="1"/>
  <c r="F14" i="7" s="1"/>
  <c r="I12" i="7" a="1"/>
  <c r="I12" i="7" s="1"/>
  <c r="U15" i="8" s="1"/>
  <c r="S20" i="8" s="1"/>
  <c r="H12" i="7" a="1"/>
  <c r="H12" i="7" s="1"/>
  <c r="T15" i="8" s="1"/>
  <c r="S19" i="8" s="1"/>
  <c r="G12" i="7" a="1"/>
  <c r="G12" i="7" s="1"/>
  <c r="S15" i="8" s="1"/>
  <c r="S18" i="8" s="1"/>
  <c r="F12" i="7" a="1"/>
  <c r="F12" i="7" s="1"/>
  <c r="R15" i="8" s="1"/>
  <c r="S17" i="8" s="1"/>
  <c r="D10" i="7" a="1"/>
  <c r="D10" i="7" s="1"/>
  <c r="B18" i="7" a="1"/>
  <c r="B18" i="7" s="1"/>
  <c r="B15" i="7" a="1"/>
  <c r="B15" i="7" s="1"/>
  <c r="B14" i="7" a="1"/>
  <c r="B14" i="7" s="1"/>
  <c r="B13" i="7" a="1"/>
  <c r="B13" i="7" s="1"/>
  <c r="B12" i="7" a="1"/>
  <c r="B12" i="7" s="1"/>
  <c r="B10" i="7" a="1"/>
  <c r="B10" i="7" s="1"/>
  <c r="B11" i="7" s="1"/>
  <c r="J1705" i="8"/>
  <c r="J1706" i="8"/>
  <c r="J1707" i="8"/>
  <c r="J1708" i="8"/>
  <c r="J1709" i="8"/>
  <c r="J1710" i="8"/>
  <c r="J1711" i="8"/>
  <c r="J1712" i="8"/>
  <c r="J1713" i="8"/>
  <c r="J1714" i="8"/>
  <c r="J1715" i="8"/>
  <c r="J1716" i="8"/>
  <c r="J1717" i="8"/>
  <c r="J1718" i="8"/>
  <c r="J1719" i="8"/>
  <c r="J1720" i="8"/>
  <c r="J1721" i="8"/>
  <c r="J1722" i="8"/>
  <c r="J1723" i="8"/>
  <c r="J1724" i="8"/>
  <c r="J1725" i="8"/>
  <c r="J1726" i="8"/>
  <c r="J1727" i="8"/>
  <c r="J1728" i="8"/>
  <c r="J1729" i="8"/>
  <c r="J1730" i="8"/>
  <c r="J1731" i="8"/>
  <c r="J1732" i="8"/>
  <c r="J1733" i="8"/>
  <c r="J1734" i="8"/>
  <c r="J1735" i="8"/>
  <c r="J1736" i="8"/>
  <c r="J1737" i="8"/>
  <c r="J1738" i="8"/>
  <c r="J1739" i="8"/>
  <c r="J1740" i="8"/>
  <c r="J1741" i="8"/>
  <c r="J1742" i="8"/>
  <c r="J1743" i="8"/>
  <c r="J1744" i="8"/>
  <c r="J1745" i="8"/>
  <c r="J1746" i="8"/>
  <c r="J1747" i="8"/>
  <c r="J1748" i="8"/>
  <c r="J1749" i="8"/>
  <c r="J1750" i="8"/>
  <c r="J1751" i="8"/>
  <c r="J1752" i="8"/>
  <c r="J1753" i="8"/>
  <c r="J1754" i="8"/>
  <c r="J1755" i="8"/>
  <c r="J1756" i="8"/>
  <c r="J1757" i="8"/>
  <c r="J1758" i="8"/>
  <c r="J1759" i="8"/>
  <c r="J1760" i="8"/>
  <c r="J1761" i="8"/>
  <c r="J1762" i="8"/>
  <c r="J1763" i="8"/>
  <c r="J1764" i="8"/>
  <c r="J1765" i="8"/>
  <c r="J1766" i="8"/>
  <c r="J1767" i="8"/>
  <c r="J1768" i="8"/>
  <c r="J1769" i="8"/>
  <c r="J1770" i="8"/>
  <c r="J1771" i="8"/>
  <c r="J1772" i="8"/>
  <c r="J1773" i="8"/>
  <c r="J1774" i="8"/>
  <c r="J1775" i="8"/>
  <c r="J1776" i="8"/>
  <c r="J1777" i="8"/>
  <c r="J1778" i="8"/>
  <c r="J1779" i="8"/>
  <c r="J1780" i="8"/>
  <c r="J1781" i="8"/>
  <c r="J1782" i="8"/>
  <c r="J1783" i="8"/>
  <c r="J1784" i="8"/>
  <c r="J1785" i="8"/>
  <c r="J1786" i="8"/>
  <c r="J1787" i="8"/>
  <c r="J1788" i="8"/>
  <c r="J1789" i="8"/>
  <c r="J1790" i="8"/>
  <c r="J1791" i="8"/>
  <c r="J1792" i="8"/>
  <c r="J1793" i="8"/>
  <c r="J1794" i="8"/>
  <c r="J1795" i="8"/>
  <c r="H3" i="8"/>
  <c r="H4" i="8"/>
  <c r="H5" i="8"/>
  <c r="I5" i="8" s="1"/>
  <c r="H6" i="8"/>
  <c r="I6" i="8" s="1"/>
  <c r="H7" i="8"/>
  <c r="I7" i="8" s="1"/>
  <c r="H8" i="8"/>
  <c r="I8" i="8" s="1"/>
  <c r="H9" i="8"/>
  <c r="I9" i="8" s="1"/>
  <c r="H10" i="8"/>
  <c r="I10" i="8" s="1"/>
  <c r="H11" i="8"/>
  <c r="I11" i="8" s="1"/>
  <c r="H12" i="8"/>
  <c r="I12" i="8" s="1"/>
  <c r="H13" i="8"/>
  <c r="I13" i="8" s="1"/>
  <c r="H14" i="8"/>
  <c r="I14" i="8" s="1"/>
  <c r="H15" i="8"/>
  <c r="I15" i="8" s="1"/>
  <c r="J15" i="8" s="1"/>
  <c r="H16" i="8"/>
  <c r="I16" i="8" s="1"/>
  <c r="J16" i="8" s="1"/>
  <c r="H17" i="8"/>
  <c r="I17" i="8" s="1"/>
  <c r="J17" i="8" s="1"/>
  <c r="H18" i="8"/>
  <c r="I18" i="8" s="1"/>
  <c r="J18" i="8" s="1"/>
  <c r="H19" i="8"/>
  <c r="H20" i="8"/>
  <c r="H21" i="8"/>
  <c r="I21" i="8" s="1"/>
  <c r="H22" i="8"/>
  <c r="I22" i="8" s="1"/>
  <c r="H23" i="8"/>
  <c r="I23" i="8" s="1"/>
  <c r="H24" i="8"/>
  <c r="I24" i="8" s="1"/>
  <c r="H25" i="8"/>
  <c r="I25" i="8" s="1"/>
  <c r="H26" i="8"/>
  <c r="I26" i="8" s="1"/>
  <c r="H27" i="8"/>
  <c r="I27" i="8" s="1"/>
  <c r="H28" i="8"/>
  <c r="I28" i="8" s="1"/>
  <c r="H29" i="8"/>
  <c r="I29" i="8" s="1"/>
  <c r="H31" i="8"/>
  <c r="I31" i="8" s="1"/>
  <c r="H32" i="8"/>
  <c r="I32" i="8" s="1"/>
  <c r="J31" i="8" s="1"/>
  <c r="H33" i="8"/>
  <c r="I33" i="8" s="1"/>
  <c r="J32" i="8" s="1"/>
  <c r="H34" i="8"/>
  <c r="I34" i="8" s="1"/>
  <c r="J33" i="8" s="1"/>
  <c r="H35" i="8"/>
  <c r="I35" i="8" s="1"/>
  <c r="J34" i="8" s="1"/>
  <c r="H36" i="8"/>
  <c r="H37" i="8"/>
  <c r="I37" i="8" s="1"/>
  <c r="H38" i="8"/>
  <c r="I38" i="8" s="1"/>
  <c r="H39" i="8"/>
  <c r="I39" i="8" s="1"/>
  <c r="H40" i="8"/>
  <c r="I40" i="8" s="1"/>
  <c r="H41" i="8"/>
  <c r="I41" i="8" s="1"/>
  <c r="H42" i="8"/>
  <c r="I42" i="8" s="1"/>
  <c r="H43" i="8"/>
  <c r="I43" i="8" s="1"/>
  <c r="H44" i="8"/>
  <c r="I44" i="8" s="1"/>
  <c r="H45" i="8"/>
  <c r="I45" i="8" s="1"/>
  <c r="H46" i="8"/>
  <c r="I46" i="8" s="1"/>
  <c r="H47" i="8"/>
  <c r="I47" i="8" s="1"/>
  <c r="H48" i="8"/>
  <c r="I48" i="8" s="1"/>
  <c r="J47" i="8" s="1"/>
  <c r="H49" i="8"/>
  <c r="I49" i="8" s="1"/>
  <c r="J48" i="8" s="1"/>
  <c r="H50" i="8"/>
  <c r="I50" i="8" s="1"/>
  <c r="J49" i="8" s="1"/>
  <c r="H51" i="8"/>
  <c r="I51" i="8" s="1"/>
  <c r="J50" i="8" s="1"/>
  <c r="H52" i="8"/>
  <c r="H53" i="8"/>
  <c r="H54" i="8"/>
  <c r="I54" i="8" s="1"/>
  <c r="H55" i="8"/>
  <c r="I55" i="8" s="1"/>
  <c r="H56" i="8"/>
  <c r="I56" i="8" s="1"/>
  <c r="H57" i="8"/>
  <c r="I57" i="8" s="1"/>
  <c r="H58" i="8"/>
  <c r="I58" i="8" s="1"/>
  <c r="H59" i="8"/>
  <c r="I59" i="8" s="1"/>
  <c r="H60" i="8"/>
  <c r="I60" i="8" s="1"/>
  <c r="H61" i="8"/>
  <c r="I61" i="8" s="1"/>
  <c r="H62" i="8"/>
  <c r="H63" i="8"/>
  <c r="I63" i="8" s="1"/>
  <c r="H64" i="8"/>
  <c r="I64" i="8" s="1"/>
  <c r="J63" i="8" s="1"/>
  <c r="H65" i="8"/>
  <c r="I65" i="8" s="1"/>
  <c r="J64" i="8" s="1"/>
  <c r="H66" i="8"/>
  <c r="I66" i="8" s="1"/>
  <c r="J65" i="8" s="1"/>
  <c r="H67" i="8"/>
  <c r="I67" i="8" s="1"/>
  <c r="J66" i="8" s="1"/>
  <c r="H68" i="8"/>
  <c r="H69" i="8"/>
  <c r="H70" i="8"/>
  <c r="I70" i="8" s="1"/>
  <c r="H71" i="8"/>
  <c r="I71" i="8" s="1"/>
  <c r="H72" i="8"/>
  <c r="I72" i="8" s="1"/>
  <c r="H73" i="8"/>
  <c r="I73" i="8" s="1"/>
  <c r="H74" i="8"/>
  <c r="I74" i="8" s="1"/>
  <c r="H75" i="8"/>
  <c r="H76" i="8"/>
  <c r="H77" i="8"/>
  <c r="H78" i="8"/>
  <c r="H79" i="8"/>
  <c r="H80" i="8"/>
  <c r="H81" i="8"/>
  <c r="H82" i="8"/>
  <c r="H83" i="8"/>
  <c r="H84" i="8"/>
  <c r="H85" i="8"/>
  <c r="I85" i="8" s="1"/>
  <c r="H86" i="8"/>
  <c r="H87" i="8"/>
  <c r="H88" i="8"/>
  <c r="I88" i="8" s="1"/>
  <c r="H89" i="8"/>
  <c r="H90" i="8"/>
  <c r="H91" i="8"/>
  <c r="H92" i="8"/>
  <c r="H93" i="8"/>
  <c r="H94" i="8"/>
  <c r="H95" i="8"/>
  <c r="H96" i="8"/>
  <c r="H97" i="8"/>
  <c r="H98" i="8"/>
  <c r="H99" i="8"/>
  <c r="H100" i="8"/>
  <c r="H101" i="8"/>
  <c r="I101" i="8" s="1"/>
  <c r="H102" i="8"/>
  <c r="H103" i="8"/>
  <c r="H104" i="8"/>
  <c r="I104" i="8" s="1"/>
  <c r="H105" i="8"/>
  <c r="H106" i="8"/>
  <c r="H107" i="8"/>
  <c r="H108" i="8"/>
  <c r="H109" i="8"/>
  <c r="H110" i="8"/>
  <c r="H111" i="8"/>
  <c r="H112" i="8"/>
  <c r="H113" i="8"/>
  <c r="H114" i="8"/>
  <c r="H115" i="8"/>
  <c r="H116" i="8"/>
  <c r="H117" i="8"/>
  <c r="I117" i="8" s="1"/>
  <c r="H118" i="8"/>
  <c r="H119" i="8"/>
  <c r="H120" i="8"/>
  <c r="H121" i="8"/>
  <c r="H122" i="8"/>
  <c r="H123" i="8"/>
  <c r="H124" i="8"/>
  <c r="H125" i="8"/>
  <c r="H126" i="8"/>
  <c r="H127" i="8"/>
  <c r="H128" i="8"/>
  <c r="H129" i="8"/>
  <c r="H130" i="8"/>
  <c r="H131" i="8"/>
  <c r="H132" i="8"/>
  <c r="H133" i="8"/>
  <c r="I133" i="8" s="1"/>
  <c r="H134" i="8"/>
  <c r="H135" i="8"/>
  <c r="H136" i="8"/>
  <c r="H137" i="8"/>
  <c r="H138" i="8"/>
  <c r="H139" i="8"/>
  <c r="H140" i="8"/>
  <c r="H141" i="8"/>
  <c r="H142" i="8"/>
  <c r="H143" i="8"/>
  <c r="H144" i="8"/>
  <c r="H145" i="8"/>
  <c r="H146" i="8"/>
  <c r="H147" i="8"/>
  <c r="H148" i="8"/>
  <c r="H149" i="8"/>
  <c r="I149" i="8" s="1"/>
  <c r="H150" i="8"/>
  <c r="H151" i="8"/>
  <c r="H152" i="8"/>
  <c r="I152" i="8" s="1"/>
  <c r="H153" i="8"/>
  <c r="H154" i="8"/>
  <c r="H155" i="8"/>
  <c r="H156" i="8"/>
  <c r="H157" i="8"/>
  <c r="H158" i="8"/>
  <c r="H159" i="8"/>
  <c r="H160" i="8"/>
  <c r="H161" i="8"/>
  <c r="H162" i="8"/>
  <c r="H163" i="8"/>
  <c r="H164" i="8"/>
  <c r="H165" i="8"/>
  <c r="I165" i="8" s="1"/>
  <c r="H166" i="8"/>
  <c r="H167" i="8"/>
  <c r="H168" i="8"/>
  <c r="I168" i="8" s="1"/>
  <c r="H169" i="8"/>
  <c r="H170" i="8"/>
  <c r="H171" i="8"/>
  <c r="H172" i="8"/>
  <c r="H173" i="8"/>
  <c r="H174" i="8"/>
  <c r="H175" i="8"/>
  <c r="H176" i="8"/>
  <c r="H177" i="8"/>
  <c r="H178" i="8"/>
  <c r="H179" i="8"/>
  <c r="H180" i="8"/>
  <c r="H181" i="8"/>
  <c r="I181" i="8" s="1"/>
  <c r="H182" i="8"/>
  <c r="H183" i="8"/>
  <c r="H184" i="8"/>
  <c r="H185" i="8"/>
  <c r="H186" i="8"/>
  <c r="H187" i="8"/>
  <c r="H188" i="8"/>
  <c r="H189" i="8"/>
  <c r="H190" i="8"/>
  <c r="H191" i="8"/>
  <c r="H192" i="8"/>
  <c r="H193" i="8"/>
  <c r="H194" i="8"/>
  <c r="H195" i="8"/>
  <c r="H196" i="8"/>
  <c r="H197" i="8"/>
  <c r="I197" i="8" s="1"/>
  <c r="H198" i="8"/>
  <c r="H199" i="8"/>
  <c r="H200" i="8"/>
  <c r="H201" i="8"/>
  <c r="H202" i="8"/>
  <c r="H203" i="8"/>
  <c r="H204" i="8"/>
  <c r="H205" i="8"/>
  <c r="H206" i="8"/>
  <c r="H207" i="8"/>
  <c r="H208" i="8"/>
  <c r="H209" i="8"/>
  <c r="H210" i="8"/>
  <c r="H211" i="8"/>
  <c r="H212" i="8"/>
  <c r="H213" i="8"/>
  <c r="I213" i="8" s="1"/>
  <c r="H214" i="8"/>
  <c r="H215" i="8"/>
  <c r="H216" i="8"/>
  <c r="H217" i="8"/>
  <c r="H218" i="8"/>
  <c r="H219" i="8"/>
  <c r="H220" i="8"/>
  <c r="H221" i="8"/>
  <c r="H222" i="8"/>
  <c r="H223" i="8"/>
  <c r="H224" i="8"/>
  <c r="H225" i="8"/>
  <c r="H226" i="8"/>
  <c r="H227" i="8"/>
  <c r="H228" i="8"/>
  <c r="H229" i="8"/>
  <c r="I229" i="8" s="1"/>
  <c r="H230" i="8"/>
  <c r="H231" i="8"/>
  <c r="H232" i="8"/>
  <c r="I232" i="8" s="1"/>
  <c r="H233" i="8"/>
  <c r="H234" i="8"/>
  <c r="H235" i="8"/>
  <c r="H236" i="8"/>
  <c r="H237" i="8"/>
  <c r="H238" i="8"/>
  <c r="H239" i="8"/>
  <c r="H240" i="8"/>
  <c r="H241" i="8"/>
  <c r="H242" i="8"/>
  <c r="H243" i="8"/>
  <c r="H244" i="8"/>
  <c r="H245" i="8"/>
  <c r="I245" i="8" s="1"/>
  <c r="H246" i="8"/>
  <c r="H247" i="8"/>
  <c r="H248" i="8"/>
  <c r="H249" i="8"/>
  <c r="H250" i="8"/>
  <c r="H251" i="8"/>
  <c r="H252" i="8"/>
  <c r="H253" i="8"/>
  <c r="H254" i="8"/>
  <c r="H255" i="8"/>
  <c r="H256" i="8"/>
  <c r="H257" i="8"/>
  <c r="H258" i="8"/>
  <c r="I258" i="8" s="1"/>
  <c r="H259" i="8"/>
  <c r="H260" i="8"/>
  <c r="H261" i="8"/>
  <c r="I261" i="8" s="1"/>
  <c r="H262" i="8"/>
  <c r="H263" i="8"/>
  <c r="H264" i="8"/>
  <c r="H265" i="8"/>
  <c r="H266" i="8"/>
  <c r="H267" i="8"/>
  <c r="H268" i="8"/>
  <c r="H269" i="8"/>
  <c r="H270" i="8"/>
  <c r="H271" i="8"/>
  <c r="H272" i="8"/>
  <c r="H273" i="8"/>
  <c r="H274" i="8"/>
  <c r="H275" i="8"/>
  <c r="H276" i="8"/>
  <c r="H277" i="8"/>
  <c r="I277" i="8" s="1"/>
  <c r="H278" i="8"/>
  <c r="H279" i="8"/>
  <c r="H280" i="8"/>
  <c r="I280" i="8" s="1"/>
  <c r="H281" i="8"/>
  <c r="H282" i="8"/>
  <c r="H283" i="8"/>
  <c r="H284" i="8"/>
  <c r="H285" i="8"/>
  <c r="H286" i="8"/>
  <c r="H287" i="8"/>
  <c r="H288" i="8"/>
  <c r="H289" i="8"/>
  <c r="H290" i="8"/>
  <c r="H291" i="8"/>
  <c r="H292" i="8"/>
  <c r="H293" i="8"/>
  <c r="I293" i="8" s="1"/>
  <c r="H294" i="8"/>
  <c r="H295" i="8"/>
  <c r="H296" i="8"/>
  <c r="H297" i="8"/>
  <c r="H298" i="8"/>
  <c r="H299" i="8"/>
  <c r="H300" i="8"/>
  <c r="H301" i="8"/>
  <c r="H302" i="8"/>
  <c r="H303" i="8"/>
  <c r="H304" i="8"/>
  <c r="H305" i="8"/>
  <c r="H306" i="8"/>
  <c r="H307" i="8"/>
  <c r="H308" i="8"/>
  <c r="I308" i="8" s="1"/>
  <c r="H309" i="8"/>
  <c r="I309" i="8" s="1"/>
  <c r="H310" i="8"/>
  <c r="H311" i="8"/>
  <c r="H312" i="8"/>
  <c r="I312" i="8" s="1"/>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340" i="8"/>
  <c r="I340" i="8" s="1"/>
  <c r="H341" i="8"/>
  <c r="I341" i="8" s="1"/>
  <c r="H342" i="8"/>
  <c r="H343" i="8"/>
  <c r="H344" i="8"/>
  <c r="I344" i="8" s="1"/>
  <c r="H345" i="8"/>
  <c r="H346" i="8"/>
  <c r="H347" i="8"/>
  <c r="H348" i="8"/>
  <c r="H349" i="8"/>
  <c r="H350" i="8"/>
  <c r="H351" i="8"/>
  <c r="H352" i="8"/>
  <c r="H353" i="8"/>
  <c r="H354" i="8"/>
  <c r="H355" i="8"/>
  <c r="H356" i="8"/>
  <c r="I356" i="8" s="1"/>
  <c r="H357" i="8"/>
  <c r="I357" i="8" s="1"/>
  <c r="H358" i="8"/>
  <c r="H359" i="8"/>
  <c r="H360" i="8"/>
  <c r="H361" i="8"/>
  <c r="H362" i="8"/>
  <c r="H363" i="8"/>
  <c r="H364" i="8"/>
  <c r="H365" i="8"/>
  <c r="H366" i="8"/>
  <c r="H367" i="8"/>
  <c r="I367" i="8" s="1"/>
  <c r="H368" i="8"/>
  <c r="H369" i="8"/>
  <c r="H370" i="8"/>
  <c r="H371" i="8"/>
  <c r="H372" i="8"/>
  <c r="H373" i="8"/>
  <c r="H374" i="8"/>
  <c r="H375" i="8"/>
  <c r="H376" i="8"/>
  <c r="I376" i="8" s="1"/>
  <c r="H377" i="8"/>
  <c r="H378" i="8"/>
  <c r="H379" i="8"/>
  <c r="H380" i="8"/>
  <c r="H381" i="8"/>
  <c r="H382" i="8"/>
  <c r="H383" i="8"/>
  <c r="H384" i="8"/>
  <c r="H385" i="8"/>
  <c r="H386" i="8"/>
  <c r="H387" i="8"/>
  <c r="H388" i="8"/>
  <c r="I388" i="8" s="1"/>
  <c r="H389" i="8"/>
  <c r="I389" i="8" s="1"/>
  <c r="H390" i="8"/>
  <c r="H391" i="8"/>
  <c r="H392" i="8"/>
  <c r="I392" i="8" s="1"/>
  <c r="H393" i="8"/>
  <c r="H394" i="8"/>
  <c r="H395" i="8"/>
  <c r="H396" i="8"/>
  <c r="H397" i="8"/>
  <c r="H398" i="8"/>
  <c r="H399" i="8"/>
  <c r="H400" i="8"/>
  <c r="H401" i="8"/>
  <c r="H402" i="8"/>
  <c r="H403" i="8"/>
  <c r="H404" i="8"/>
  <c r="I404" i="8" s="1"/>
  <c r="H405" i="8"/>
  <c r="H406" i="8"/>
  <c r="H407" i="8"/>
  <c r="H408" i="8"/>
  <c r="H409" i="8"/>
  <c r="H410" i="8"/>
  <c r="H411" i="8"/>
  <c r="H412" i="8"/>
  <c r="H413" i="8"/>
  <c r="H414" i="8"/>
  <c r="H415" i="8"/>
  <c r="H416" i="8"/>
  <c r="H417" i="8"/>
  <c r="H418" i="8"/>
  <c r="H419" i="8"/>
  <c r="H420" i="8"/>
  <c r="I420" i="8" s="1"/>
  <c r="H421" i="8"/>
  <c r="I421" i="8" s="1"/>
  <c r="H422" i="8"/>
  <c r="H423" i="8"/>
  <c r="H424" i="8"/>
  <c r="I424" i="8" s="1"/>
  <c r="H425" i="8"/>
  <c r="H426" i="8"/>
  <c r="H427" i="8"/>
  <c r="H428" i="8"/>
  <c r="H429" i="8"/>
  <c r="H430" i="8"/>
  <c r="H431" i="8"/>
  <c r="H432" i="8"/>
  <c r="H433" i="8"/>
  <c r="H434" i="8"/>
  <c r="H435" i="8"/>
  <c r="H436" i="8"/>
  <c r="I436" i="8" s="1"/>
  <c r="H437" i="8"/>
  <c r="I437" i="8" s="1"/>
  <c r="H438" i="8"/>
  <c r="H439" i="8"/>
  <c r="H440" i="8"/>
  <c r="I440" i="8" s="1"/>
  <c r="H441" i="8"/>
  <c r="H442" i="8"/>
  <c r="H443" i="8"/>
  <c r="H444" i="8"/>
  <c r="H445" i="8"/>
  <c r="H446" i="8"/>
  <c r="H447" i="8"/>
  <c r="I447" i="8" s="1"/>
  <c r="H448" i="8"/>
  <c r="H449" i="8"/>
  <c r="H450" i="8"/>
  <c r="H451" i="8"/>
  <c r="H452" i="8"/>
  <c r="I452" i="8" s="1"/>
  <c r="H453" i="8"/>
  <c r="H454" i="8"/>
  <c r="H455" i="8"/>
  <c r="H456" i="8"/>
  <c r="H457" i="8"/>
  <c r="H458" i="8"/>
  <c r="H459" i="8"/>
  <c r="H460" i="8"/>
  <c r="H461" i="8"/>
  <c r="H462" i="8"/>
  <c r="H463" i="8"/>
  <c r="H464" i="8"/>
  <c r="H465" i="8"/>
  <c r="H466" i="8"/>
  <c r="H467" i="8"/>
  <c r="H468" i="8"/>
  <c r="I468" i="8" s="1"/>
  <c r="H469" i="8"/>
  <c r="I469" i="8" s="1"/>
  <c r="H470" i="8"/>
  <c r="H471" i="8"/>
  <c r="H472" i="8"/>
  <c r="H473" i="8"/>
  <c r="H474" i="8"/>
  <c r="H475" i="8"/>
  <c r="H476" i="8"/>
  <c r="H477" i="8"/>
  <c r="H478" i="8"/>
  <c r="H479" i="8"/>
  <c r="H480" i="8"/>
  <c r="H481" i="8"/>
  <c r="H482" i="8"/>
  <c r="H483" i="8"/>
  <c r="H484" i="8"/>
  <c r="I484" i="8" s="1"/>
  <c r="H485" i="8"/>
  <c r="I485" i="8" s="1"/>
  <c r="H486" i="8"/>
  <c r="H487" i="8"/>
  <c r="H488" i="8"/>
  <c r="H489" i="8"/>
  <c r="H490" i="8"/>
  <c r="H491" i="8"/>
  <c r="H492" i="8"/>
  <c r="H493" i="8"/>
  <c r="H494" i="8"/>
  <c r="H495" i="8"/>
  <c r="H496" i="8"/>
  <c r="H497" i="8"/>
  <c r="H498" i="8"/>
  <c r="H499" i="8"/>
  <c r="H500" i="8"/>
  <c r="I500" i="8" s="1"/>
  <c r="H501" i="8"/>
  <c r="I501" i="8" s="1"/>
  <c r="H502" i="8"/>
  <c r="H503" i="8"/>
  <c r="H504" i="8"/>
  <c r="H505" i="8"/>
  <c r="H506" i="8"/>
  <c r="H507" i="8"/>
  <c r="H508" i="8"/>
  <c r="H509" i="8"/>
  <c r="H510" i="8"/>
  <c r="H511" i="8"/>
  <c r="H512" i="8"/>
  <c r="H513" i="8"/>
  <c r="H514" i="8"/>
  <c r="H515" i="8"/>
  <c r="H516" i="8"/>
  <c r="I516" i="8" s="1"/>
  <c r="H517" i="8"/>
  <c r="I517" i="8" s="1"/>
  <c r="H518" i="8"/>
  <c r="H519" i="8"/>
  <c r="H520" i="8"/>
  <c r="H521" i="8"/>
  <c r="H522" i="8"/>
  <c r="H523" i="8"/>
  <c r="H524" i="8"/>
  <c r="H525" i="8"/>
  <c r="H526" i="8"/>
  <c r="H527" i="8"/>
  <c r="H528" i="8"/>
  <c r="H529" i="8"/>
  <c r="H530" i="8"/>
  <c r="H531" i="8"/>
  <c r="H532" i="8"/>
  <c r="I532" i="8" s="1"/>
  <c r="H533" i="8"/>
  <c r="I533" i="8" s="1"/>
  <c r="H534" i="8"/>
  <c r="H535" i="8"/>
  <c r="H536" i="8"/>
  <c r="H537" i="8"/>
  <c r="H538" i="8"/>
  <c r="H539" i="8"/>
  <c r="H540" i="8"/>
  <c r="H541" i="8"/>
  <c r="H542" i="8"/>
  <c r="H543" i="8"/>
  <c r="H544" i="8"/>
  <c r="H545" i="8"/>
  <c r="H546" i="8"/>
  <c r="H547" i="8"/>
  <c r="H548" i="8"/>
  <c r="I548" i="8" s="1"/>
  <c r="H549" i="8"/>
  <c r="I549" i="8" s="1"/>
  <c r="H550" i="8"/>
  <c r="H551" i="8"/>
  <c r="H552" i="8"/>
  <c r="H553" i="8"/>
  <c r="H554" i="8"/>
  <c r="H555" i="8"/>
  <c r="H556" i="8"/>
  <c r="H557" i="8"/>
  <c r="H558" i="8"/>
  <c r="H559" i="8"/>
  <c r="H560" i="8"/>
  <c r="H561" i="8"/>
  <c r="H562" i="8"/>
  <c r="H563" i="8"/>
  <c r="H564" i="8"/>
  <c r="I564" i="8" s="1"/>
  <c r="H565" i="8"/>
  <c r="I565" i="8" s="1"/>
  <c r="H566" i="8"/>
  <c r="H567" i="8"/>
  <c r="H568" i="8"/>
  <c r="H569" i="8"/>
  <c r="H570" i="8"/>
  <c r="H571" i="8"/>
  <c r="H572" i="8"/>
  <c r="H573" i="8"/>
  <c r="H574" i="8"/>
  <c r="H575" i="8"/>
  <c r="H576" i="8"/>
  <c r="H577" i="8"/>
  <c r="H578" i="8"/>
  <c r="H579" i="8"/>
  <c r="H580" i="8"/>
  <c r="I580" i="8" s="1"/>
  <c r="H581" i="8"/>
  <c r="I581" i="8" s="1"/>
  <c r="H582" i="8"/>
  <c r="H583" i="8"/>
  <c r="H584" i="8"/>
  <c r="H585" i="8"/>
  <c r="I585" i="8" s="1"/>
  <c r="H586" i="8"/>
  <c r="H587" i="8"/>
  <c r="H588" i="8"/>
  <c r="H589" i="8"/>
  <c r="H590" i="8"/>
  <c r="H591" i="8"/>
  <c r="H592" i="8"/>
  <c r="H593" i="8"/>
  <c r="H594" i="8"/>
  <c r="H595" i="8"/>
  <c r="H596" i="8"/>
  <c r="H597" i="8"/>
  <c r="I597" i="8" s="1"/>
  <c r="H598" i="8"/>
  <c r="H599" i="8"/>
  <c r="H600" i="8"/>
  <c r="H601" i="8"/>
  <c r="I601" i="8" s="1"/>
  <c r="H602" i="8"/>
  <c r="H603" i="8"/>
  <c r="H604" i="8"/>
  <c r="H605" i="8"/>
  <c r="H606" i="8"/>
  <c r="H607" i="8"/>
  <c r="H608" i="8"/>
  <c r="H609" i="8"/>
  <c r="H610" i="8"/>
  <c r="H611" i="8"/>
  <c r="H612" i="8"/>
  <c r="I612" i="8" s="1"/>
  <c r="H613" i="8"/>
  <c r="I613" i="8" s="1"/>
  <c r="H614" i="8"/>
  <c r="H615" i="8"/>
  <c r="H616" i="8"/>
  <c r="H617" i="8"/>
  <c r="I617" i="8" s="1"/>
  <c r="H618" i="8"/>
  <c r="H619" i="8"/>
  <c r="H620" i="8"/>
  <c r="H621" i="8"/>
  <c r="H622" i="8"/>
  <c r="H623" i="8"/>
  <c r="H624" i="8"/>
  <c r="H625" i="8"/>
  <c r="H626" i="8"/>
  <c r="H627" i="8"/>
  <c r="H628" i="8"/>
  <c r="I628" i="8" s="1"/>
  <c r="H629" i="8"/>
  <c r="I629" i="8" s="1"/>
  <c r="H630" i="8"/>
  <c r="H631" i="8"/>
  <c r="H632" i="8"/>
  <c r="H633" i="8"/>
  <c r="I633" i="8" s="1"/>
  <c r="H634" i="8"/>
  <c r="H635" i="8"/>
  <c r="H636" i="8"/>
  <c r="H637" i="8"/>
  <c r="H638" i="8"/>
  <c r="H639" i="8"/>
  <c r="H640" i="8"/>
  <c r="H641" i="8"/>
  <c r="H642" i="8"/>
  <c r="H643" i="8"/>
  <c r="H644" i="8"/>
  <c r="I644" i="8" s="1"/>
  <c r="H645" i="8"/>
  <c r="I645" i="8" s="1"/>
  <c r="H646" i="8"/>
  <c r="H647" i="8"/>
  <c r="H648" i="8"/>
  <c r="H649" i="8"/>
  <c r="I649" i="8" s="1"/>
  <c r="H650" i="8"/>
  <c r="H651" i="8"/>
  <c r="H652" i="8"/>
  <c r="H653" i="8"/>
  <c r="H654" i="8"/>
  <c r="H655" i="8"/>
  <c r="H656" i="8"/>
  <c r="H657" i="8"/>
  <c r="H658" i="8"/>
  <c r="H659" i="8"/>
  <c r="H660" i="8"/>
  <c r="I660" i="8" s="1"/>
  <c r="H661" i="8"/>
  <c r="I661" i="8" s="1"/>
  <c r="H662" i="8"/>
  <c r="H663" i="8"/>
  <c r="H664" i="8"/>
  <c r="H665" i="8"/>
  <c r="I665" i="8" s="1"/>
  <c r="H666" i="8"/>
  <c r="H667" i="8"/>
  <c r="H668" i="8"/>
  <c r="H669" i="8"/>
  <c r="H670" i="8"/>
  <c r="H671" i="8"/>
  <c r="H672" i="8"/>
  <c r="H673" i="8"/>
  <c r="H674" i="8"/>
  <c r="H675" i="8"/>
  <c r="H676" i="8"/>
  <c r="H677" i="8"/>
  <c r="I677" i="8" s="1"/>
  <c r="H678" i="8"/>
  <c r="H679" i="8"/>
  <c r="H680" i="8"/>
  <c r="H681" i="8"/>
  <c r="I681" i="8" s="1"/>
  <c r="H682" i="8"/>
  <c r="H683" i="8"/>
  <c r="H684" i="8"/>
  <c r="H685" i="8"/>
  <c r="H686" i="8"/>
  <c r="H687" i="8"/>
  <c r="H688" i="8"/>
  <c r="H689" i="8"/>
  <c r="H690" i="8"/>
  <c r="H691" i="8"/>
  <c r="H692" i="8"/>
  <c r="I692" i="8" s="1"/>
  <c r="H693" i="8"/>
  <c r="I693" i="8" s="1"/>
  <c r="H694" i="8"/>
  <c r="H695" i="8"/>
  <c r="H696" i="8"/>
  <c r="H697" i="8"/>
  <c r="H698" i="8"/>
  <c r="H699" i="8"/>
  <c r="H700" i="8"/>
  <c r="H701" i="8"/>
  <c r="H702" i="8"/>
  <c r="H703" i="8"/>
  <c r="H704" i="8"/>
  <c r="H705" i="8"/>
  <c r="H706" i="8"/>
  <c r="H707" i="8"/>
  <c r="H708" i="8"/>
  <c r="I708" i="8" s="1"/>
  <c r="H709" i="8"/>
  <c r="I709" i="8" s="1"/>
  <c r="H710" i="8"/>
  <c r="H711" i="8"/>
  <c r="H712" i="8"/>
  <c r="H713" i="8"/>
  <c r="H714" i="8"/>
  <c r="H715" i="8"/>
  <c r="H716" i="8"/>
  <c r="H717" i="8"/>
  <c r="H718" i="8"/>
  <c r="H719" i="8"/>
  <c r="H720" i="8"/>
  <c r="H721" i="8"/>
  <c r="H722" i="8"/>
  <c r="H723" i="8"/>
  <c r="H724" i="8"/>
  <c r="I724" i="8" s="1"/>
  <c r="H725" i="8"/>
  <c r="I725" i="8" s="1"/>
  <c r="H726" i="8"/>
  <c r="H727" i="8"/>
  <c r="H728" i="8"/>
  <c r="H729" i="8"/>
  <c r="H730" i="8"/>
  <c r="H731" i="8"/>
  <c r="H732" i="8"/>
  <c r="H733" i="8"/>
  <c r="H734" i="8"/>
  <c r="H735" i="8"/>
  <c r="H736" i="8"/>
  <c r="H737" i="8"/>
  <c r="H738" i="8"/>
  <c r="H739" i="8"/>
  <c r="H740" i="8"/>
  <c r="I740" i="8" s="1"/>
  <c r="H741" i="8"/>
  <c r="I741" i="8" s="1"/>
  <c r="H742" i="8"/>
  <c r="H743" i="8"/>
  <c r="H744" i="8"/>
  <c r="H745" i="8"/>
  <c r="H746" i="8"/>
  <c r="H747" i="8"/>
  <c r="H748" i="8"/>
  <c r="H749" i="8"/>
  <c r="H750" i="8"/>
  <c r="H751" i="8"/>
  <c r="H752" i="8"/>
  <c r="H753" i="8"/>
  <c r="H754" i="8"/>
  <c r="H755" i="8"/>
  <c r="H756" i="8"/>
  <c r="I756" i="8" s="1"/>
  <c r="H757" i="8"/>
  <c r="I757" i="8" s="1"/>
  <c r="H758" i="8"/>
  <c r="H759" i="8"/>
  <c r="H760" i="8"/>
  <c r="H761" i="8"/>
  <c r="H762" i="8"/>
  <c r="H763" i="8"/>
  <c r="H764" i="8"/>
  <c r="H765" i="8"/>
  <c r="H766" i="8"/>
  <c r="H767" i="8"/>
  <c r="H768" i="8"/>
  <c r="H769" i="8"/>
  <c r="H770" i="8"/>
  <c r="H771" i="8"/>
  <c r="H772" i="8"/>
  <c r="I772" i="8" s="1"/>
  <c r="H773" i="8"/>
  <c r="I773" i="8" s="1"/>
  <c r="H774" i="8"/>
  <c r="H775" i="8"/>
  <c r="H776" i="8"/>
  <c r="H777" i="8"/>
  <c r="H778" i="8"/>
  <c r="H779" i="8"/>
  <c r="H780" i="8"/>
  <c r="H781" i="8"/>
  <c r="H782" i="8"/>
  <c r="H783" i="8"/>
  <c r="H784" i="8"/>
  <c r="H785" i="8"/>
  <c r="H786" i="8"/>
  <c r="H787" i="8"/>
  <c r="H788" i="8"/>
  <c r="I788" i="8" s="1"/>
  <c r="H789" i="8"/>
  <c r="H790" i="8"/>
  <c r="H791" i="8"/>
  <c r="H792" i="8"/>
  <c r="H793" i="8"/>
  <c r="H794" i="8"/>
  <c r="H795" i="8"/>
  <c r="H796" i="8"/>
  <c r="H797" i="8"/>
  <c r="H798" i="8"/>
  <c r="H799" i="8"/>
  <c r="H800" i="8"/>
  <c r="H801" i="8"/>
  <c r="H802" i="8"/>
  <c r="H803" i="8"/>
  <c r="H804" i="8"/>
  <c r="I804" i="8" s="1"/>
  <c r="H805" i="8"/>
  <c r="I805" i="8" s="1"/>
  <c r="H806" i="8"/>
  <c r="H807" i="8"/>
  <c r="H808" i="8"/>
  <c r="H809" i="8"/>
  <c r="H810" i="8"/>
  <c r="H811" i="8"/>
  <c r="H812" i="8"/>
  <c r="H813" i="8"/>
  <c r="H814" i="8"/>
  <c r="H815" i="8"/>
  <c r="H816" i="8"/>
  <c r="H817" i="8"/>
  <c r="H818" i="8"/>
  <c r="H819" i="8"/>
  <c r="H820" i="8"/>
  <c r="I820" i="8" s="1"/>
  <c r="H821" i="8"/>
  <c r="I821" i="8" s="1"/>
  <c r="H822" i="8"/>
  <c r="H823" i="8"/>
  <c r="H824" i="8"/>
  <c r="H825" i="8"/>
  <c r="H826" i="8"/>
  <c r="H827" i="8"/>
  <c r="H828" i="8"/>
  <c r="H829" i="8"/>
  <c r="H830" i="8"/>
  <c r="H831" i="8"/>
  <c r="H832" i="8"/>
  <c r="H833" i="8"/>
  <c r="H834" i="8"/>
  <c r="H835" i="8"/>
  <c r="H836" i="8"/>
  <c r="I836" i="8" s="1"/>
  <c r="H837" i="8"/>
  <c r="I837" i="8" s="1"/>
  <c r="H838" i="8"/>
  <c r="H839" i="8"/>
  <c r="H840" i="8"/>
  <c r="H841" i="8"/>
  <c r="I841" i="8" s="1"/>
  <c r="H842" i="8"/>
  <c r="H843" i="8"/>
  <c r="H844" i="8"/>
  <c r="H845" i="8"/>
  <c r="H846" i="8"/>
  <c r="H847" i="8"/>
  <c r="H848" i="8"/>
  <c r="H849" i="8"/>
  <c r="H850" i="8"/>
  <c r="H851" i="8"/>
  <c r="H852" i="8"/>
  <c r="I852" i="8" s="1"/>
  <c r="H853" i="8"/>
  <c r="I853" i="8" s="1"/>
  <c r="H854" i="8"/>
  <c r="H855" i="8"/>
  <c r="H856" i="8"/>
  <c r="H857" i="8"/>
  <c r="I857" i="8" s="1"/>
  <c r="H858" i="8"/>
  <c r="H859" i="8"/>
  <c r="H860" i="8"/>
  <c r="H861" i="8"/>
  <c r="H862" i="8"/>
  <c r="H863" i="8"/>
  <c r="H864" i="8"/>
  <c r="H865" i="8"/>
  <c r="H866" i="8"/>
  <c r="H867" i="8"/>
  <c r="H868" i="8"/>
  <c r="I868" i="8" s="1"/>
  <c r="H869" i="8"/>
  <c r="H870" i="8"/>
  <c r="H871" i="8"/>
  <c r="H872" i="8"/>
  <c r="H873" i="8"/>
  <c r="I873" i="8" s="1"/>
  <c r="H874" i="8"/>
  <c r="H875" i="8"/>
  <c r="H876" i="8"/>
  <c r="H877" i="8"/>
  <c r="H878" i="8"/>
  <c r="H879" i="8"/>
  <c r="H880" i="8"/>
  <c r="H881" i="8"/>
  <c r="H882" i="8"/>
  <c r="H883" i="8"/>
  <c r="H884" i="8"/>
  <c r="I884" i="8" s="1"/>
  <c r="H885" i="8"/>
  <c r="I885" i="8" s="1"/>
  <c r="H886" i="8"/>
  <c r="H887" i="8"/>
  <c r="H888" i="8"/>
  <c r="H889" i="8"/>
  <c r="I889" i="8" s="1"/>
  <c r="H890" i="8"/>
  <c r="H891" i="8"/>
  <c r="H892" i="8"/>
  <c r="H893" i="8"/>
  <c r="H894" i="8"/>
  <c r="H895" i="8"/>
  <c r="H896" i="8"/>
  <c r="H897" i="8"/>
  <c r="H898" i="8"/>
  <c r="H899" i="8"/>
  <c r="H900" i="8"/>
  <c r="H901" i="8"/>
  <c r="I901" i="8" s="1"/>
  <c r="H902" i="8"/>
  <c r="H903" i="8"/>
  <c r="H904" i="8"/>
  <c r="H905" i="8"/>
  <c r="I905" i="8" s="1"/>
  <c r="H906" i="8"/>
  <c r="H907" i="8"/>
  <c r="H908" i="8"/>
  <c r="H909" i="8"/>
  <c r="H910" i="8"/>
  <c r="H911" i="8"/>
  <c r="H912" i="8"/>
  <c r="H913" i="8"/>
  <c r="H914" i="8"/>
  <c r="H915" i="8"/>
  <c r="H916" i="8"/>
  <c r="I916" i="8" s="1"/>
  <c r="H917" i="8"/>
  <c r="I917" i="8" s="1"/>
  <c r="H918" i="8"/>
  <c r="H919" i="8"/>
  <c r="H920" i="8"/>
  <c r="H921" i="8"/>
  <c r="I921" i="8" s="1"/>
  <c r="H922" i="8"/>
  <c r="H923" i="8"/>
  <c r="H924" i="8"/>
  <c r="H925" i="8"/>
  <c r="H926" i="8"/>
  <c r="H927" i="8"/>
  <c r="H928" i="8"/>
  <c r="H929" i="8"/>
  <c r="H930" i="8"/>
  <c r="H931" i="8"/>
  <c r="H932" i="8"/>
  <c r="I932" i="8" s="1"/>
  <c r="H933" i="8"/>
  <c r="I933" i="8" s="1"/>
  <c r="H934" i="8"/>
  <c r="H935" i="8"/>
  <c r="H936" i="8"/>
  <c r="H937" i="8"/>
  <c r="I937" i="8" s="1"/>
  <c r="H938" i="8"/>
  <c r="H939" i="8"/>
  <c r="H940" i="8"/>
  <c r="H941" i="8"/>
  <c r="H942" i="8"/>
  <c r="H943" i="8"/>
  <c r="H944" i="8"/>
  <c r="H945" i="8"/>
  <c r="H946" i="8"/>
  <c r="H947" i="8"/>
  <c r="H948" i="8"/>
  <c r="I948" i="8" s="1"/>
  <c r="H949" i="8"/>
  <c r="I949" i="8" s="1"/>
  <c r="H950" i="8"/>
  <c r="H951" i="8"/>
  <c r="H952" i="8"/>
  <c r="H953" i="8"/>
  <c r="H954" i="8"/>
  <c r="H955" i="8"/>
  <c r="H956" i="8"/>
  <c r="H957" i="8"/>
  <c r="H958" i="8"/>
  <c r="H959" i="8"/>
  <c r="H960" i="8"/>
  <c r="H961" i="8"/>
  <c r="H962" i="8"/>
  <c r="H963" i="8"/>
  <c r="H964" i="8"/>
  <c r="I964" i="8" s="1"/>
  <c r="H965" i="8"/>
  <c r="I965" i="8" s="1"/>
  <c r="H966" i="8"/>
  <c r="H967" i="8"/>
  <c r="H968" i="8"/>
  <c r="H969" i="8"/>
  <c r="H970" i="8"/>
  <c r="H971" i="8"/>
  <c r="H972" i="8"/>
  <c r="H973" i="8"/>
  <c r="H974" i="8"/>
  <c r="H975" i="8"/>
  <c r="H976" i="8"/>
  <c r="H977" i="8"/>
  <c r="H978" i="8"/>
  <c r="H979" i="8"/>
  <c r="H980" i="8"/>
  <c r="I980" i="8" s="1"/>
  <c r="H981" i="8"/>
  <c r="I981" i="8" s="1"/>
  <c r="H982" i="8"/>
  <c r="H983" i="8"/>
  <c r="H984" i="8"/>
  <c r="H985" i="8"/>
  <c r="H986" i="8"/>
  <c r="H987" i="8"/>
  <c r="H988" i="8"/>
  <c r="H989" i="8"/>
  <c r="H990" i="8"/>
  <c r="H991" i="8"/>
  <c r="H992" i="8"/>
  <c r="H993" i="8"/>
  <c r="H994" i="8"/>
  <c r="H995" i="8"/>
  <c r="H996" i="8"/>
  <c r="I996" i="8" s="1"/>
  <c r="H997" i="8"/>
  <c r="H998" i="8"/>
  <c r="H999" i="8"/>
  <c r="H1000" i="8"/>
  <c r="H1001" i="8"/>
  <c r="H1002" i="8"/>
  <c r="H1003" i="8"/>
  <c r="H1004" i="8"/>
  <c r="H1005" i="8"/>
  <c r="H1006" i="8"/>
  <c r="H1007" i="8"/>
  <c r="H1008" i="8"/>
  <c r="H1009" i="8"/>
  <c r="H1010" i="8"/>
  <c r="H1011" i="8"/>
  <c r="H1012" i="8"/>
  <c r="I1012" i="8" s="1"/>
  <c r="H1013" i="8"/>
  <c r="I1013" i="8" s="1"/>
  <c r="H1014" i="8"/>
  <c r="H1015" i="8"/>
  <c r="H1016" i="8"/>
  <c r="H1017" i="8"/>
  <c r="H1018" i="8"/>
  <c r="H1019" i="8"/>
  <c r="H1020" i="8"/>
  <c r="H1021" i="8"/>
  <c r="H1022" i="8"/>
  <c r="H1023" i="8"/>
  <c r="H1024" i="8"/>
  <c r="H1025" i="8"/>
  <c r="H1026" i="8"/>
  <c r="H1027" i="8"/>
  <c r="H1028" i="8"/>
  <c r="I1028" i="8" s="1"/>
  <c r="H1029" i="8"/>
  <c r="H1030" i="8"/>
  <c r="H1031" i="8"/>
  <c r="H1032" i="8"/>
  <c r="H1033" i="8"/>
  <c r="H1034" i="8"/>
  <c r="H1035" i="8"/>
  <c r="H1036" i="8"/>
  <c r="H1037" i="8"/>
  <c r="H1038" i="8"/>
  <c r="H1039" i="8"/>
  <c r="H1040" i="8"/>
  <c r="H1041" i="8"/>
  <c r="H1042" i="8"/>
  <c r="H1043" i="8"/>
  <c r="H1044" i="8"/>
  <c r="H1045" i="8"/>
  <c r="I1045" i="8" s="1"/>
  <c r="H1046" i="8"/>
  <c r="H1047" i="8"/>
  <c r="H1048" i="8"/>
  <c r="H1049" i="8"/>
  <c r="H1050" i="8"/>
  <c r="H1051" i="8"/>
  <c r="H1052" i="8"/>
  <c r="H1053" i="8"/>
  <c r="H1054" i="8"/>
  <c r="H1055" i="8"/>
  <c r="H1056" i="8"/>
  <c r="H1057" i="8"/>
  <c r="H1058" i="8"/>
  <c r="H1059" i="8"/>
  <c r="H1060" i="8"/>
  <c r="H1061" i="8"/>
  <c r="I1061" i="8" s="1"/>
  <c r="H1062" i="8"/>
  <c r="H1063" i="8"/>
  <c r="H1064" i="8"/>
  <c r="H1065" i="8"/>
  <c r="H1066" i="8"/>
  <c r="H1067" i="8"/>
  <c r="H1068" i="8"/>
  <c r="H1069" i="8"/>
  <c r="H1070" i="8"/>
  <c r="H1071" i="8"/>
  <c r="H1072" i="8"/>
  <c r="H1073" i="8"/>
  <c r="H1074" i="8"/>
  <c r="H1075" i="8"/>
  <c r="H1076" i="8"/>
  <c r="H1077" i="8"/>
  <c r="H1078" i="8"/>
  <c r="H1079" i="8"/>
  <c r="H1080" i="8"/>
  <c r="H1081" i="8"/>
  <c r="H1082" i="8"/>
  <c r="H1083" i="8"/>
  <c r="H1084" i="8"/>
  <c r="H1085" i="8"/>
  <c r="H1086" i="8"/>
  <c r="H1087" i="8"/>
  <c r="H1088" i="8"/>
  <c r="H1089" i="8"/>
  <c r="H1090" i="8"/>
  <c r="H1091" i="8"/>
  <c r="H1092" i="8"/>
  <c r="H1093" i="8"/>
  <c r="I1093" i="8" s="1"/>
  <c r="H1094" i="8"/>
  <c r="H1095" i="8"/>
  <c r="H1096" i="8"/>
  <c r="H1097" i="8"/>
  <c r="I1097" i="8" s="1"/>
  <c r="H1098" i="8"/>
  <c r="H1099" i="8"/>
  <c r="H1100" i="8"/>
  <c r="H1101" i="8"/>
  <c r="H1102" i="8"/>
  <c r="H1103" i="8"/>
  <c r="H1104" i="8"/>
  <c r="H1105" i="8"/>
  <c r="H1106" i="8"/>
  <c r="H1107" i="8"/>
  <c r="H1108" i="8"/>
  <c r="H1109" i="8"/>
  <c r="I1109" i="8" s="1"/>
  <c r="H1110" i="8"/>
  <c r="H1111" i="8"/>
  <c r="H1112" i="8"/>
  <c r="H1113" i="8"/>
  <c r="I1113" i="8" s="1"/>
  <c r="H1114" i="8"/>
  <c r="H1115" i="8"/>
  <c r="H1116" i="8"/>
  <c r="H1117" i="8"/>
  <c r="H1118" i="8"/>
  <c r="H1119" i="8"/>
  <c r="H1120" i="8"/>
  <c r="H1121" i="8"/>
  <c r="H1122" i="8"/>
  <c r="H1123" i="8"/>
  <c r="H1124" i="8"/>
  <c r="H1125" i="8"/>
  <c r="H1126" i="8"/>
  <c r="H1127" i="8"/>
  <c r="H1128" i="8"/>
  <c r="H1129" i="8"/>
  <c r="I1129" i="8" s="1"/>
  <c r="H1130" i="8"/>
  <c r="H1131" i="8"/>
  <c r="H1132" i="8"/>
  <c r="H1133" i="8"/>
  <c r="H1134" i="8"/>
  <c r="H1135" i="8"/>
  <c r="H1136" i="8"/>
  <c r="H1137" i="8"/>
  <c r="H1138" i="8"/>
  <c r="H1139" i="8"/>
  <c r="H1140" i="8"/>
  <c r="H1141" i="8"/>
  <c r="I1141" i="8" s="1"/>
  <c r="H1142" i="8"/>
  <c r="H1143" i="8"/>
  <c r="H1144" i="8"/>
  <c r="H1145" i="8"/>
  <c r="I1145" i="8" s="1"/>
  <c r="H1146" i="8"/>
  <c r="H1147" i="8"/>
  <c r="H1148" i="8"/>
  <c r="H1149" i="8"/>
  <c r="H1150" i="8"/>
  <c r="H1151" i="8"/>
  <c r="H1152" i="8"/>
  <c r="H1153" i="8"/>
  <c r="H1154" i="8"/>
  <c r="H1155" i="8"/>
  <c r="H1156" i="8"/>
  <c r="H1157" i="8"/>
  <c r="I1157" i="8" s="1"/>
  <c r="H1158" i="8"/>
  <c r="H1159" i="8"/>
  <c r="H1160" i="8"/>
  <c r="H1161" i="8"/>
  <c r="I1161" i="8" s="1"/>
  <c r="H1162" i="8"/>
  <c r="H1163" i="8"/>
  <c r="H1164" i="8"/>
  <c r="H1165" i="8"/>
  <c r="H1166" i="8"/>
  <c r="H1167" i="8"/>
  <c r="H1168" i="8"/>
  <c r="H1169" i="8"/>
  <c r="H1170" i="8"/>
  <c r="H1171" i="8"/>
  <c r="H1172" i="8"/>
  <c r="H1173" i="8"/>
  <c r="H1174" i="8"/>
  <c r="H1175" i="8"/>
  <c r="H1176" i="8"/>
  <c r="H1177" i="8"/>
  <c r="I1177" i="8" s="1"/>
  <c r="H1178" i="8"/>
  <c r="H1179" i="8"/>
  <c r="H1180" i="8"/>
  <c r="H1181" i="8"/>
  <c r="H1182" i="8"/>
  <c r="H1183" i="8"/>
  <c r="H1184" i="8"/>
  <c r="H1185" i="8"/>
  <c r="H1186" i="8"/>
  <c r="H1187" i="8"/>
  <c r="H1188" i="8"/>
  <c r="H1189" i="8"/>
  <c r="H1190" i="8"/>
  <c r="H1191" i="8"/>
  <c r="H1192" i="8"/>
  <c r="H1193" i="8"/>
  <c r="I1193" i="8" s="1"/>
  <c r="H1194" i="8"/>
  <c r="H1195" i="8"/>
  <c r="H1196" i="8"/>
  <c r="H1197" i="8"/>
  <c r="H1198" i="8"/>
  <c r="H1199" i="8"/>
  <c r="H1200" i="8"/>
  <c r="H1201" i="8"/>
  <c r="H1202" i="8"/>
  <c r="H1203" i="8"/>
  <c r="H1204" i="8"/>
  <c r="H1205" i="8"/>
  <c r="H1206" i="8"/>
  <c r="H1207" i="8"/>
  <c r="H1208" i="8"/>
  <c r="H1209" i="8"/>
  <c r="H1210" i="8"/>
  <c r="H1211" i="8"/>
  <c r="H1212" i="8"/>
  <c r="H1213" i="8"/>
  <c r="H1214" i="8"/>
  <c r="H1215" i="8"/>
  <c r="H1216" i="8"/>
  <c r="H1217" i="8"/>
  <c r="H1218" i="8"/>
  <c r="H1219" i="8"/>
  <c r="H1220" i="8"/>
  <c r="H1221" i="8"/>
  <c r="H1222" i="8"/>
  <c r="H1223" i="8"/>
  <c r="H1224" i="8"/>
  <c r="H1225" i="8"/>
  <c r="H1226" i="8"/>
  <c r="H1227" i="8"/>
  <c r="H1228" i="8"/>
  <c r="H1229" i="8"/>
  <c r="H1230" i="8"/>
  <c r="H1231" i="8"/>
  <c r="H1232" i="8"/>
  <c r="H1233" i="8"/>
  <c r="H1234" i="8"/>
  <c r="H1235" i="8"/>
  <c r="H1236" i="8"/>
  <c r="H1237" i="8"/>
  <c r="H1238" i="8"/>
  <c r="H1239" i="8"/>
  <c r="H1240" i="8"/>
  <c r="H1241" i="8"/>
  <c r="H1242" i="8"/>
  <c r="J1241" i="8" s="1"/>
  <c r="H1243" i="8"/>
  <c r="J1242" i="8" s="1"/>
  <c r="H1244" i="8"/>
  <c r="J1243" i="8" s="1"/>
  <c r="H1245" i="8"/>
  <c r="J1244" i="8" s="1"/>
  <c r="H1246" i="8"/>
  <c r="J1245" i="8" s="1"/>
  <c r="H1247" i="8"/>
  <c r="J1246" i="8" s="1"/>
  <c r="H1248" i="8"/>
  <c r="J1247" i="8" s="1"/>
  <c r="H1249" i="8"/>
  <c r="J1248" i="8" s="1"/>
  <c r="H1250" i="8"/>
  <c r="J1249" i="8" s="1"/>
  <c r="H1251" i="8"/>
  <c r="J1250" i="8" s="1"/>
  <c r="H1252" i="8"/>
  <c r="J1251" i="8" s="1"/>
  <c r="H1253" i="8"/>
  <c r="J1252" i="8" s="1"/>
  <c r="H1254" i="8"/>
  <c r="J1253" i="8" s="1"/>
  <c r="H1255" i="8"/>
  <c r="J1254" i="8" s="1"/>
  <c r="H1256" i="8"/>
  <c r="J1255" i="8" s="1"/>
  <c r="H1257" i="8"/>
  <c r="J1256" i="8" s="1"/>
  <c r="H1258" i="8"/>
  <c r="J1257" i="8" s="1"/>
  <c r="H1259" i="8"/>
  <c r="J1258" i="8" s="1"/>
  <c r="H1260" i="8"/>
  <c r="J1259" i="8" s="1"/>
  <c r="H1261" i="8"/>
  <c r="J1260" i="8" s="1"/>
  <c r="H1262" i="8"/>
  <c r="J1261" i="8" s="1"/>
  <c r="H1263" i="8"/>
  <c r="J1262" i="8" s="1"/>
  <c r="H1264" i="8"/>
  <c r="J1263" i="8" s="1"/>
  <c r="H1265" i="8"/>
  <c r="J1264" i="8" s="1"/>
  <c r="H1266" i="8"/>
  <c r="J1265" i="8" s="1"/>
  <c r="H1267" i="8"/>
  <c r="J1266" i="8" s="1"/>
  <c r="H1268" i="8"/>
  <c r="J1267" i="8" s="1"/>
  <c r="H1269" i="8"/>
  <c r="J1268" i="8" s="1"/>
  <c r="H1270" i="8"/>
  <c r="J1269" i="8" s="1"/>
  <c r="H1271" i="8"/>
  <c r="J1270" i="8" s="1"/>
  <c r="H1272" i="8"/>
  <c r="J1271" i="8" s="1"/>
  <c r="H1273" i="8"/>
  <c r="J1272" i="8" s="1"/>
  <c r="H1274" i="8"/>
  <c r="J1273" i="8" s="1"/>
  <c r="H1275" i="8"/>
  <c r="J1274" i="8" s="1"/>
  <c r="H1276" i="8"/>
  <c r="J1275" i="8" s="1"/>
  <c r="H1277" i="8"/>
  <c r="J1276" i="8" s="1"/>
  <c r="H1278" i="8"/>
  <c r="J1277" i="8" s="1"/>
  <c r="H1279" i="8"/>
  <c r="J1278" i="8" s="1"/>
  <c r="H1280" i="8"/>
  <c r="J1279" i="8" s="1"/>
  <c r="H1281" i="8"/>
  <c r="J1280" i="8" s="1"/>
  <c r="H1282" i="8"/>
  <c r="J1281" i="8" s="1"/>
  <c r="H1283" i="8"/>
  <c r="J1282" i="8" s="1"/>
  <c r="H1284" i="8"/>
  <c r="J1283" i="8" s="1"/>
  <c r="H1285" i="8"/>
  <c r="J1284" i="8" s="1"/>
  <c r="H1286" i="8"/>
  <c r="J1285" i="8" s="1"/>
  <c r="H1287" i="8"/>
  <c r="J1286" i="8" s="1"/>
  <c r="H1288" i="8"/>
  <c r="J1287" i="8" s="1"/>
  <c r="H1289" i="8"/>
  <c r="J1288" i="8" s="1"/>
  <c r="H1290" i="8"/>
  <c r="J1289" i="8" s="1"/>
  <c r="H1291" i="8"/>
  <c r="J1290" i="8" s="1"/>
  <c r="H1292" i="8"/>
  <c r="J1291" i="8" s="1"/>
  <c r="H1293" i="8"/>
  <c r="J1292" i="8" s="1"/>
  <c r="H1294" i="8"/>
  <c r="J1293" i="8" s="1"/>
  <c r="H1295" i="8"/>
  <c r="J1294" i="8" s="1"/>
  <c r="H1296" i="8"/>
  <c r="J1295" i="8" s="1"/>
  <c r="H1297" i="8"/>
  <c r="J1296" i="8" s="1"/>
  <c r="H1298" i="8"/>
  <c r="J1297" i="8" s="1"/>
  <c r="H1299" i="8"/>
  <c r="J1298" i="8" s="1"/>
  <c r="H1300" i="8"/>
  <c r="J1299" i="8" s="1"/>
  <c r="H1301" i="8"/>
  <c r="J1300" i="8" s="1"/>
  <c r="H1302" i="8"/>
  <c r="J1301" i="8" s="1"/>
  <c r="H1303" i="8"/>
  <c r="J1302" i="8" s="1"/>
  <c r="H1304" i="8"/>
  <c r="J1303" i="8" s="1"/>
  <c r="H1305" i="8"/>
  <c r="J1304" i="8" s="1"/>
  <c r="H1306" i="8"/>
  <c r="J1305" i="8" s="1"/>
  <c r="H1307" i="8"/>
  <c r="J1306" i="8" s="1"/>
  <c r="H1308" i="8"/>
  <c r="J1307" i="8" s="1"/>
  <c r="H1309" i="8"/>
  <c r="J1308" i="8" s="1"/>
  <c r="H1310" i="8"/>
  <c r="J1309" i="8" s="1"/>
  <c r="H1311" i="8"/>
  <c r="J1310" i="8" s="1"/>
  <c r="H1312" i="8"/>
  <c r="J1311" i="8" s="1"/>
  <c r="H1313" i="8"/>
  <c r="J1312" i="8" s="1"/>
  <c r="H1314" i="8"/>
  <c r="J1313" i="8" s="1"/>
  <c r="H1315" i="8"/>
  <c r="J1314" i="8" s="1"/>
  <c r="H1316" i="8"/>
  <c r="J1315" i="8" s="1"/>
  <c r="H1317" i="8"/>
  <c r="J1316" i="8" s="1"/>
  <c r="H1318" i="8"/>
  <c r="J1317" i="8" s="1"/>
  <c r="H1319" i="8"/>
  <c r="J1318" i="8" s="1"/>
  <c r="H1320" i="8"/>
  <c r="J1319" i="8" s="1"/>
  <c r="H1321" i="8"/>
  <c r="J1320" i="8" s="1"/>
  <c r="H1322" i="8"/>
  <c r="J1321" i="8" s="1"/>
  <c r="H1323" i="8"/>
  <c r="J1322" i="8" s="1"/>
  <c r="H1324" i="8"/>
  <c r="J1323" i="8" s="1"/>
  <c r="H1325" i="8"/>
  <c r="J1324" i="8" s="1"/>
  <c r="H1326" i="8"/>
  <c r="J1325" i="8" s="1"/>
  <c r="H1327" i="8"/>
  <c r="J1326" i="8" s="1"/>
  <c r="H1328" i="8"/>
  <c r="J1327" i="8" s="1"/>
  <c r="H1329" i="8"/>
  <c r="J1328" i="8" s="1"/>
  <c r="H1330" i="8"/>
  <c r="J1329" i="8" s="1"/>
  <c r="H1331" i="8"/>
  <c r="J1330" i="8" s="1"/>
  <c r="H1332" i="8"/>
  <c r="J1331" i="8" s="1"/>
  <c r="H1333" i="8"/>
  <c r="J1332" i="8" s="1"/>
  <c r="H1334" i="8"/>
  <c r="J1333" i="8" s="1"/>
  <c r="H1335" i="8"/>
  <c r="J1334" i="8" s="1"/>
  <c r="H1336" i="8"/>
  <c r="J1335" i="8" s="1"/>
  <c r="H1337" i="8"/>
  <c r="J1336" i="8" s="1"/>
  <c r="H1338" i="8"/>
  <c r="J1337" i="8" s="1"/>
  <c r="H1339" i="8"/>
  <c r="J1338" i="8" s="1"/>
  <c r="H1340" i="8"/>
  <c r="J1339" i="8" s="1"/>
  <c r="H1341" i="8"/>
  <c r="J1340" i="8" s="1"/>
  <c r="H1342" i="8"/>
  <c r="J1341" i="8" s="1"/>
  <c r="H1343" i="8"/>
  <c r="J1342" i="8" s="1"/>
  <c r="H1344" i="8"/>
  <c r="J1343" i="8" s="1"/>
  <c r="H1345" i="8"/>
  <c r="J1344" i="8" s="1"/>
  <c r="H1346" i="8"/>
  <c r="J1345" i="8" s="1"/>
  <c r="H1347" i="8"/>
  <c r="J1346" i="8" s="1"/>
  <c r="H1348" i="8"/>
  <c r="J1347" i="8" s="1"/>
  <c r="H1349" i="8"/>
  <c r="J1348" i="8" s="1"/>
  <c r="H1350" i="8"/>
  <c r="J1349" i="8" s="1"/>
  <c r="H1351" i="8"/>
  <c r="J1350" i="8" s="1"/>
  <c r="H1352" i="8"/>
  <c r="J1351" i="8" s="1"/>
  <c r="H1353" i="8"/>
  <c r="J1352" i="8" s="1"/>
  <c r="H1354" i="8"/>
  <c r="J1353" i="8" s="1"/>
  <c r="H1355" i="8"/>
  <c r="J1354" i="8" s="1"/>
  <c r="H1356" i="8"/>
  <c r="J1355" i="8" s="1"/>
  <c r="H1357" i="8"/>
  <c r="J1356" i="8" s="1"/>
  <c r="H1358" i="8"/>
  <c r="J1357" i="8" s="1"/>
  <c r="H1359" i="8"/>
  <c r="J1358" i="8" s="1"/>
  <c r="H1360" i="8"/>
  <c r="J1359" i="8" s="1"/>
  <c r="H1361" i="8"/>
  <c r="J1360" i="8" s="1"/>
  <c r="H1362" i="8"/>
  <c r="J1361" i="8" s="1"/>
  <c r="H1363" i="8"/>
  <c r="J1362" i="8" s="1"/>
  <c r="H1364" i="8"/>
  <c r="J1363" i="8" s="1"/>
  <c r="H1365" i="8"/>
  <c r="J1364" i="8" s="1"/>
  <c r="H1366" i="8"/>
  <c r="J1365" i="8" s="1"/>
  <c r="H1367" i="8"/>
  <c r="J1366" i="8" s="1"/>
  <c r="H1368" i="8"/>
  <c r="J1367" i="8" s="1"/>
  <c r="H1369" i="8"/>
  <c r="J1368" i="8" s="1"/>
  <c r="H1370" i="8"/>
  <c r="J1369" i="8" s="1"/>
  <c r="H1371" i="8"/>
  <c r="J1370" i="8" s="1"/>
  <c r="H1372" i="8"/>
  <c r="J1371" i="8" s="1"/>
  <c r="H1373" i="8"/>
  <c r="J1372" i="8" s="1"/>
  <c r="H1374" i="8"/>
  <c r="J1373" i="8" s="1"/>
  <c r="H1375" i="8"/>
  <c r="J1374" i="8" s="1"/>
  <c r="H1376" i="8"/>
  <c r="J1375" i="8" s="1"/>
  <c r="H1377" i="8"/>
  <c r="J1376" i="8" s="1"/>
  <c r="H1378" i="8"/>
  <c r="J1377" i="8" s="1"/>
  <c r="H1379" i="8"/>
  <c r="J1378" i="8" s="1"/>
  <c r="H1380" i="8"/>
  <c r="J1379" i="8" s="1"/>
  <c r="H1381" i="8"/>
  <c r="J1380" i="8" s="1"/>
  <c r="H1382" i="8"/>
  <c r="J1381" i="8" s="1"/>
  <c r="H1383" i="8"/>
  <c r="J1382" i="8" s="1"/>
  <c r="H1384" i="8"/>
  <c r="J1383" i="8" s="1"/>
  <c r="H1385" i="8"/>
  <c r="J1384" i="8" s="1"/>
  <c r="H1386" i="8"/>
  <c r="J1385" i="8" s="1"/>
  <c r="H1387" i="8"/>
  <c r="J1386" i="8" s="1"/>
  <c r="H1388" i="8"/>
  <c r="J1387" i="8" s="1"/>
  <c r="H1389" i="8"/>
  <c r="J1388" i="8" s="1"/>
  <c r="H1390" i="8"/>
  <c r="J1389" i="8" s="1"/>
  <c r="H1391" i="8"/>
  <c r="J1390" i="8" s="1"/>
  <c r="H1392" i="8"/>
  <c r="J1391" i="8" s="1"/>
  <c r="H1393" i="8"/>
  <c r="J1392" i="8" s="1"/>
  <c r="H1394" i="8"/>
  <c r="J1393" i="8" s="1"/>
  <c r="H1395" i="8"/>
  <c r="J1394" i="8" s="1"/>
  <c r="H1396" i="8"/>
  <c r="J1395" i="8" s="1"/>
  <c r="H1397" i="8"/>
  <c r="J1396" i="8" s="1"/>
  <c r="H1398" i="8"/>
  <c r="J1397" i="8" s="1"/>
  <c r="H1399" i="8"/>
  <c r="J1398" i="8" s="1"/>
  <c r="H1400" i="8"/>
  <c r="J1399" i="8" s="1"/>
  <c r="H1401" i="8"/>
  <c r="J1400" i="8" s="1"/>
  <c r="H1402" i="8"/>
  <c r="J1401" i="8" s="1"/>
  <c r="H1403" i="8"/>
  <c r="J1402" i="8" s="1"/>
  <c r="H1404" i="8"/>
  <c r="J1403" i="8" s="1"/>
  <c r="H1405" i="8"/>
  <c r="J1404" i="8" s="1"/>
  <c r="H1406" i="8"/>
  <c r="J1405" i="8" s="1"/>
  <c r="H1407" i="8"/>
  <c r="J1406" i="8" s="1"/>
  <c r="H1408" i="8"/>
  <c r="J1407" i="8" s="1"/>
  <c r="H1409" i="8"/>
  <c r="J1408" i="8" s="1"/>
  <c r="H1410" i="8"/>
  <c r="J1409" i="8" s="1"/>
  <c r="H1411" i="8"/>
  <c r="J1410" i="8" s="1"/>
  <c r="H1412" i="8"/>
  <c r="J1411" i="8" s="1"/>
  <c r="H1413" i="8"/>
  <c r="J1412" i="8" s="1"/>
  <c r="H1414" i="8"/>
  <c r="J1413" i="8" s="1"/>
  <c r="H1415" i="8"/>
  <c r="J1414" i="8" s="1"/>
  <c r="H1416" i="8"/>
  <c r="J1415" i="8" s="1"/>
  <c r="H1417" i="8"/>
  <c r="J1416" i="8" s="1"/>
  <c r="H1418" i="8"/>
  <c r="J1417" i="8" s="1"/>
  <c r="H1419" i="8"/>
  <c r="J1418" i="8" s="1"/>
  <c r="H1420" i="8"/>
  <c r="J1419" i="8" s="1"/>
  <c r="H1421" i="8"/>
  <c r="J1420" i="8" s="1"/>
  <c r="H1422" i="8"/>
  <c r="J1421" i="8" s="1"/>
  <c r="H1423" i="8"/>
  <c r="J1422" i="8" s="1"/>
  <c r="H1424" i="8"/>
  <c r="J1423" i="8" s="1"/>
  <c r="H1425" i="8"/>
  <c r="J1424" i="8" s="1"/>
  <c r="H1426" i="8"/>
  <c r="J1425" i="8" s="1"/>
  <c r="H1427" i="8"/>
  <c r="J1426" i="8" s="1"/>
  <c r="H1428" i="8"/>
  <c r="J1427" i="8" s="1"/>
  <c r="H1429" i="8"/>
  <c r="J1428" i="8" s="1"/>
  <c r="H1430" i="8"/>
  <c r="J1429" i="8" s="1"/>
  <c r="H1431" i="8"/>
  <c r="J1430" i="8" s="1"/>
  <c r="H1432" i="8"/>
  <c r="J1431" i="8" s="1"/>
  <c r="H1433" i="8"/>
  <c r="J1432" i="8" s="1"/>
  <c r="H1434" i="8"/>
  <c r="J1433" i="8" s="1"/>
  <c r="H1435" i="8"/>
  <c r="J1434" i="8" s="1"/>
  <c r="H1436" i="8"/>
  <c r="J1435" i="8" s="1"/>
  <c r="H1437" i="8"/>
  <c r="J1436" i="8" s="1"/>
  <c r="H1438" i="8"/>
  <c r="J1437" i="8" s="1"/>
  <c r="H1439" i="8"/>
  <c r="J1438" i="8" s="1"/>
  <c r="H1440" i="8"/>
  <c r="J1439" i="8" s="1"/>
  <c r="H1441" i="8"/>
  <c r="J1440" i="8" s="1"/>
  <c r="H1442" i="8"/>
  <c r="J1441" i="8" s="1"/>
  <c r="H1443" i="8"/>
  <c r="J1442" i="8" s="1"/>
  <c r="H1444" i="8"/>
  <c r="J1443" i="8" s="1"/>
  <c r="H1445" i="8"/>
  <c r="J1444" i="8" s="1"/>
  <c r="H1446" i="8"/>
  <c r="J1445" i="8" s="1"/>
  <c r="H1447" i="8"/>
  <c r="J1446" i="8" s="1"/>
  <c r="H1448" i="8"/>
  <c r="J1447" i="8" s="1"/>
  <c r="H1449" i="8"/>
  <c r="J1448" i="8" s="1"/>
  <c r="H1450" i="8"/>
  <c r="J1449" i="8" s="1"/>
  <c r="H1451" i="8"/>
  <c r="J1450" i="8" s="1"/>
  <c r="H1452" i="8"/>
  <c r="J1451" i="8" s="1"/>
  <c r="H1453" i="8"/>
  <c r="J1452" i="8" s="1"/>
  <c r="H1454" i="8"/>
  <c r="J1453" i="8" s="1"/>
  <c r="H1455" i="8"/>
  <c r="J1454" i="8" s="1"/>
  <c r="H1456" i="8"/>
  <c r="J1455" i="8" s="1"/>
  <c r="H1457" i="8"/>
  <c r="J1456" i="8" s="1"/>
  <c r="H1458" i="8"/>
  <c r="J1457" i="8" s="1"/>
  <c r="H1459" i="8"/>
  <c r="J1458" i="8" s="1"/>
  <c r="H1460" i="8"/>
  <c r="J1459" i="8" s="1"/>
  <c r="H1461" i="8"/>
  <c r="J1460" i="8" s="1"/>
  <c r="H1462" i="8"/>
  <c r="J1461" i="8" s="1"/>
  <c r="H1463" i="8"/>
  <c r="J1462" i="8" s="1"/>
  <c r="H1464" i="8"/>
  <c r="J1463" i="8" s="1"/>
  <c r="H1465" i="8"/>
  <c r="J1464" i="8" s="1"/>
  <c r="H1466" i="8"/>
  <c r="J1465" i="8" s="1"/>
  <c r="H1467" i="8"/>
  <c r="J1466" i="8" s="1"/>
  <c r="H1468" i="8"/>
  <c r="J1467" i="8" s="1"/>
  <c r="H1469" i="8"/>
  <c r="J1468" i="8" s="1"/>
  <c r="H1470" i="8"/>
  <c r="J1469" i="8" s="1"/>
  <c r="H1471" i="8"/>
  <c r="J1470" i="8" s="1"/>
  <c r="H1472" i="8"/>
  <c r="J1471" i="8" s="1"/>
  <c r="H1473" i="8"/>
  <c r="J1472" i="8" s="1"/>
  <c r="H1474" i="8"/>
  <c r="J1473" i="8" s="1"/>
  <c r="H1475" i="8"/>
  <c r="J1474" i="8" s="1"/>
  <c r="H1476" i="8"/>
  <c r="J1475" i="8" s="1"/>
  <c r="H1477" i="8"/>
  <c r="J1476" i="8" s="1"/>
  <c r="H1478" i="8"/>
  <c r="J1477" i="8" s="1"/>
  <c r="H1479" i="8"/>
  <c r="J1478" i="8" s="1"/>
  <c r="H1480" i="8"/>
  <c r="J1479" i="8" s="1"/>
  <c r="H1481" i="8"/>
  <c r="J1480" i="8" s="1"/>
  <c r="H1482" i="8"/>
  <c r="J1481" i="8" s="1"/>
  <c r="H1483" i="8"/>
  <c r="J1482" i="8" s="1"/>
  <c r="H1484" i="8"/>
  <c r="J1483" i="8" s="1"/>
  <c r="H1485" i="8"/>
  <c r="J1484" i="8" s="1"/>
  <c r="H1486" i="8"/>
  <c r="J1485" i="8" s="1"/>
  <c r="H1487" i="8"/>
  <c r="J1486" i="8" s="1"/>
  <c r="H1488" i="8"/>
  <c r="J1487" i="8" s="1"/>
  <c r="H1489" i="8"/>
  <c r="J1488" i="8" s="1"/>
  <c r="H1490" i="8"/>
  <c r="J1489" i="8" s="1"/>
  <c r="H1491" i="8"/>
  <c r="J1490" i="8" s="1"/>
  <c r="H1492" i="8"/>
  <c r="J1491" i="8" s="1"/>
  <c r="H1493" i="8"/>
  <c r="J1492" i="8" s="1"/>
  <c r="H1494" i="8"/>
  <c r="J1493" i="8" s="1"/>
  <c r="H1495" i="8"/>
  <c r="J1494" i="8" s="1"/>
  <c r="H1496" i="8"/>
  <c r="J1495" i="8" s="1"/>
  <c r="H1497" i="8"/>
  <c r="J1496" i="8" s="1"/>
  <c r="H1498" i="8"/>
  <c r="J1497" i="8" s="1"/>
  <c r="H1499" i="8"/>
  <c r="J1498" i="8" s="1"/>
  <c r="H1500" i="8"/>
  <c r="J1499" i="8" s="1"/>
  <c r="H1501" i="8"/>
  <c r="J1500" i="8" s="1"/>
  <c r="H1502" i="8"/>
  <c r="J1501" i="8" s="1"/>
  <c r="H1503" i="8"/>
  <c r="J1502" i="8" s="1"/>
  <c r="H1504" i="8"/>
  <c r="J1503" i="8" s="1"/>
  <c r="H1505" i="8"/>
  <c r="J1504" i="8" s="1"/>
  <c r="H1506" i="8"/>
  <c r="J1505" i="8" s="1"/>
  <c r="H1507" i="8"/>
  <c r="J1506" i="8" s="1"/>
  <c r="H1508" i="8"/>
  <c r="J1507" i="8" s="1"/>
  <c r="H1509" i="8"/>
  <c r="J1508" i="8" s="1"/>
  <c r="H1510" i="8"/>
  <c r="J1509" i="8" s="1"/>
  <c r="H1511" i="8"/>
  <c r="J1510" i="8" s="1"/>
  <c r="H1512" i="8"/>
  <c r="J1511" i="8" s="1"/>
  <c r="H1513" i="8"/>
  <c r="J1512" i="8" s="1"/>
  <c r="H1514" i="8"/>
  <c r="J1513" i="8" s="1"/>
  <c r="H1515" i="8"/>
  <c r="J1514" i="8" s="1"/>
  <c r="H1516" i="8"/>
  <c r="J1515" i="8" s="1"/>
  <c r="H1517" i="8"/>
  <c r="J1516" i="8" s="1"/>
  <c r="H1518" i="8"/>
  <c r="J1517" i="8" s="1"/>
  <c r="H1519" i="8"/>
  <c r="J1518" i="8" s="1"/>
  <c r="H1520" i="8"/>
  <c r="J1519" i="8" s="1"/>
  <c r="H1521" i="8"/>
  <c r="J1520" i="8" s="1"/>
  <c r="H1522" i="8"/>
  <c r="J1521" i="8" s="1"/>
  <c r="H1523" i="8"/>
  <c r="J1522" i="8" s="1"/>
  <c r="H1524" i="8"/>
  <c r="J1523" i="8" s="1"/>
  <c r="H1525" i="8"/>
  <c r="J1524" i="8" s="1"/>
  <c r="H1526" i="8"/>
  <c r="J1525" i="8" s="1"/>
  <c r="H1527" i="8"/>
  <c r="J1526" i="8" s="1"/>
  <c r="H1528" i="8"/>
  <c r="J1527" i="8" s="1"/>
  <c r="H1529" i="8"/>
  <c r="J1528" i="8" s="1"/>
  <c r="H1530" i="8"/>
  <c r="J1529" i="8" s="1"/>
  <c r="H1531" i="8"/>
  <c r="J1530" i="8" s="1"/>
  <c r="H1532" i="8"/>
  <c r="J1531" i="8" s="1"/>
  <c r="H1533" i="8"/>
  <c r="J1532" i="8" s="1"/>
  <c r="H1534" i="8"/>
  <c r="J1533" i="8" s="1"/>
  <c r="H1535" i="8"/>
  <c r="J1534" i="8" s="1"/>
  <c r="H1536" i="8"/>
  <c r="J1535" i="8" s="1"/>
  <c r="H1537" i="8"/>
  <c r="J1536" i="8" s="1"/>
  <c r="H1538" i="8"/>
  <c r="J1537" i="8" s="1"/>
  <c r="H1539" i="8"/>
  <c r="J1538" i="8" s="1"/>
  <c r="H1540" i="8"/>
  <c r="J1539" i="8" s="1"/>
  <c r="H1541" i="8"/>
  <c r="J1540" i="8" s="1"/>
  <c r="H1542" i="8"/>
  <c r="J1541" i="8" s="1"/>
  <c r="H1543" i="8"/>
  <c r="J1542" i="8" s="1"/>
  <c r="H1544" i="8"/>
  <c r="J1543" i="8" s="1"/>
  <c r="H1545" i="8"/>
  <c r="J1544" i="8" s="1"/>
  <c r="H1546" i="8"/>
  <c r="J1545" i="8" s="1"/>
  <c r="H1547" i="8"/>
  <c r="J1546" i="8" s="1"/>
  <c r="H1548" i="8"/>
  <c r="J1547" i="8" s="1"/>
  <c r="H1549" i="8"/>
  <c r="J1548" i="8" s="1"/>
  <c r="H1550" i="8"/>
  <c r="J1549" i="8" s="1"/>
  <c r="H1551" i="8"/>
  <c r="J1550" i="8" s="1"/>
  <c r="H1552" i="8"/>
  <c r="J1551" i="8" s="1"/>
  <c r="H1553" i="8"/>
  <c r="J1552" i="8" s="1"/>
  <c r="H1554" i="8"/>
  <c r="J1553" i="8" s="1"/>
  <c r="H1555" i="8"/>
  <c r="J1554" i="8" s="1"/>
  <c r="H1556" i="8"/>
  <c r="J1555" i="8" s="1"/>
  <c r="H1557" i="8"/>
  <c r="J1556" i="8" s="1"/>
  <c r="H1558" i="8"/>
  <c r="J1557" i="8" s="1"/>
  <c r="H1559" i="8"/>
  <c r="J1558" i="8" s="1"/>
  <c r="H1560" i="8"/>
  <c r="J1559" i="8" s="1"/>
  <c r="H1561" i="8"/>
  <c r="J1560" i="8" s="1"/>
  <c r="H1562" i="8"/>
  <c r="J1561" i="8" s="1"/>
  <c r="H1563" i="8"/>
  <c r="J1562" i="8" s="1"/>
  <c r="H1564" i="8"/>
  <c r="J1563" i="8" s="1"/>
  <c r="H1565" i="8"/>
  <c r="J1564" i="8" s="1"/>
  <c r="H1566" i="8"/>
  <c r="J1565" i="8" s="1"/>
  <c r="H1567" i="8"/>
  <c r="J1566" i="8" s="1"/>
  <c r="H1568" i="8"/>
  <c r="J1567" i="8" s="1"/>
  <c r="H1569" i="8"/>
  <c r="J1568" i="8" s="1"/>
  <c r="H1570" i="8"/>
  <c r="J1569" i="8" s="1"/>
  <c r="H1571" i="8"/>
  <c r="J1570" i="8" s="1"/>
  <c r="H1572" i="8"/>
  <c r="J1571" i="8" s="1"/>
  <c r="H1573" i="8"/>
  <c r="J1572" i="8" s="1"/>
  <c r="H1574" i="8"/>
  <c r="J1573" i="8" s="1"/>
  <c r="H1575" i="8"/>
  <c r="J1574" i="8" s="1"/>
  <c r="H1576" i="8"/>
  <c r="J1575" i="8" s="1"/>
  <c r="H1577" i="8"/>
  <c r="J1576" i="8" s="1"/>
  <c r="H1578" i="8"/>
  <c r="J1577" i="8" s="1"/>
  <c r="H1579" i="8"/>
  <c r="J1578" i="8" s="1"/>
  <c r="H1580" i="8"/>
  <c r="J1579" i="8" s="1"/>
  <c r="H1581" i="8"/>
  <c r="J1580" i="8" s="1"/>
  <c r="H1582" i="8"/>
  <c r="J1581" i="8" s="1"/>
  <c r="H1583" i="8"/>
  <c r="J1582" i="8" s="1"/>
  <c r="H1584" i="8"/>
  <c r="J1583" i="8" s="1"/>
  <c r="H1585" i="8"/>
  <c r="J1584" i="8" s="1"/>
  <c r="H1586" i="8"/>
  <c r="J1585" i="8" s="1"/>
  <c r="H1587" i="8"/>
  <c r="J1586" i="8" s="1"/>
  <c r="H1588" i="8"/>
  <c r="J1587" i="8" s="1"/>
  <c r="H1589" i="8"/>
  <c r="J1588" i="8" s="1"/>
  <c r="H1590" i="8"/>
  <c r="J1589" i="8" s="1"/>
  <c r="H1591" i="8"/>
  <c r="J1590" i="8" s="1"/>
  <c r="H1592" i="8"/>
  <c r="J1591" i="8" s="1"/>
  <c r="H1593" i="8"/>
  <c r="J1592" i="8" s="1"/>
  <c r="H1594" i="8"/>
  <c r="J1593" i="8" s="1"/>
  <c r="H1595" i="8"/>
  <c r="J1594" i="8" s="1"/>
  <c r="H1596" i="8"/>
  <c r="J1595" i="8" s="1"/>
  <c r="H1597" i="8"/>
  <c r="J1596" i="8" s="1"/>
  <c r="H1598" i="8"/>
  <c r="J1597" i="8" s="1"/>
  <c r="H1599" i="8"/>
  <c r="J1598" i="8" s="1"/>
  <c r="H1600" i="8"/>
  <c r="J1599" i="8" s="1"/>
  <c r="H1601" i="8"/>
  <c r="J1600" i="8" s="1"/>
  <c r="H1602" i="8"/>
  <c r="J1601" i="8" s="1"/>
  <c r="H1603" i="8"/>
  <c r="J1602" i="8" s="1"/>
  <c r="H1604" i="8"/>
  <c r="J1603" i="8" s="1"/>
  <c r="H1605" i="8"/>
  <c r="J1604" i="8" s="1"/>
  <c r="H1606" i="8"/>
  <c r="J1605" i="8" s="1"/>
  <c r="H1607" i="8"/>
  <c r="J1606" i="8" s="1"/>
  <c r="H1608" i="8"/>
  <c r="J1607" i="8" s="1"/>
  <c r="H1609" i="8"/>
  <c r="J1608" i="8" s="1"/>
  <c r="H1610" i="8"/>
  <c r="J1609" i="8" s="1"/>
  <c r="H1611" i="8"/>
  <c r="J1610" i="8" s="1"/>
  <c r="H1612" i="8"/>
  <c r="J1611" i="8" s="1"/>
  <c r="H1613" i="8"/>
  <c r="J1612" i="8" s="1"/>
  <c r="H1614" i="8"/>
  <c r="J1613" i="8" s="1"/>
  <c r="H1615" i="8"/>
  <c r="J1614" i="8" s="1"/>
  <c r="H1616" i="8"/>
  <c r="J1615" i="8" s="1"/>
  <c r="H1617" i="8"/>
  <c r="J1616" i="8" s="1"/>
  <c r="H1618" i="8"/>
  <c r="J1617" i="8" s="1"/>
  <c r="H1619" i="8"/>
  <c r="J1618" i="8" s="1"/>
  <c r="H1620" i="8"/>
  <c r="J1619" i="8" s="1"/>
  <c r="H1621" i="8"/>
  <c r="J1620" i="8" s="1"/>
  <c r="H1622" i="8"/>
  <c r="J1621" i="8" s="1"/>
  <c r="H1623" i="8"/>
  <c r="J1622" i="8" s="1"/>
  <c r="H1624" i="8"/>
  <c r="J1623" i="8" s="1"/>
  <c r="H1625" i="8"/>
  <c r="J1624" i="8" s="1"/>
  <c r="H1626" i="8"/>
  <c r="J1625" i="8" s="1"/>
  <c r="H1627" i="8"/>
  <c r="J1626" i="8" s="1"/>
  <c r="H1628" i="8"/>
  <c r="J1627" i="8" s="1"/>
  <c r="H1629" i="8"/>
  <c r="J1628" i="8" s="1"/>
  <c r="H1630" i="8"/>
  <c r="J1629" i="8" s="1"/>
  <c r="H1631" i="8"/>
  <c r="J1630" i="8" s="1"/>
  <c r="H1632" i="8"/>
  <c r="J1631" i="8" s="1"/>
  <c r="H1633" i="8"/>
  <c r="J1632" i="8" s="1"/>
  <c r="H1634" i="8"/>
  <c r="J1633" i="8" s="1"/>
  <c r="H1635" i="8"/>
  <c r="J1634" i="8" s="1"/>
  <c r="H1636" i="8"/>
  <c r="J1635" i="8" s="1"/>
  <c r="H1637" i="8"/>
  <c r="J1636" i="8" s="1"/>
  <c r="H1638" i="8"/>
  <c r="J1637" i="8" s="1"/>
  <c r="H1639" i="8"/>
  <c r="J1638" i="8" s="1"/>
  <c r="H1640" i="8"/>
  <c r="J1639" i="8" s="1"/>
  <c r="H1641" i="8"/>
  <c r="J1640" i="8" s="1"/>
  <c r="H1642" i="8"/>
  <c r="J1641" i="8" s="1"/>
  <c r="H1643" i="8"/>
  <c r="J1642" i="8" s="1"/>
  <c r="H1644" i="8"/>
  <c r="J1643" i="8" s="1"/>
  <c r="H1645" i="8"/>
  <c r="J1644" i="8" s="1"/>
  <c r="H1646" i="8"/>
  <c r="J1645" i="8" s="1"/>
  <c r="H1647" i="8"/>
  <c r="J1646" i="8" s="1"/>
  <c r="H1648" i="8"/>
  <c r="J1647" i="8" s="1"/>
  <c r="H1649" i="8"/>
  <c r="J1648" i="8" s="1"/>
  <c r="H1650" i="8"/>
  <c r="J1649" i="8" s="1"/>
  <c r="H1651" i="8"/>
  <c r="J1650" i="8" s="1"/>
  <c r="H1652" i="8"/>
  <c r="J1651" i="8" s="1"/>
  <c r="H1653" i="8"/>
  <c r="J1652" i="8" s="1"/>
  <c r="H1654" i="8"/>
  <c r="J1653" i="8" s="1"/>
  <c r="H1655" i="8"/>
  <c r="J1654" i="8" s="1"/>
  <c r="H1656" i="8"/>
  <c r="J1655" i="8" s="1"/>
  <c r="H1657" i="8"/>
  <c r="J1656" i="8" s="1"/>
  <c r="H1658" i="8"/>
  <c r="J1657" i="8" s="1"/>
  <c r="H1659" i="8"/>
  <c r="J1658" i="8" s="1"/>
  <c r="H1660" i="8"/>
  <c r="J1659" i="8" s="1"/>
  <c r="H1661" i="8"/>
  <c r="J1660" i="8" s="1"/>
  <c r="H1662" i="8"/>
  <c r="J1661" i="8" s="1"/>
  <c r="H1663" i="8"/>
  <c r="J1662" i="8" s="1"/>
  <c r="H1664" i="8"/>
  <c r="J1663" i="8" s="1"/>
  <c r="H1665" i="8"/>
  <c r="J1664" i="8" s="1"/>
  <c r="H1666" i="8"/>
  <c r="J1665" i="8" s="1"/>
  <c r="H1667" i="8"/>
  <c r="J1666" i="8" s="1"/>
  <c r="H1668" i="8"/>
  <c r="J1667" i="8" s="1"/>
  <c r="H1669" i="8"/>
  <c r="J1668" i="8" s="1"/>
  <c r="H1670" i="8"/>
  <c r="J1669" i="8" s="1"/>
  <c r="H1671" i="8"/>
  <c r="J1670" i="8" s="1"/>
  <c r="H1672" i="8"/>
  <c r="J1671" i="8" s="1"/>
  <c r="H1673" i="8"/>
  <c r="J1672" i="8" s="1"/>
  <c r="H1674" i="8"/>
  <c r="J1673" i="8" s="1"/>
  <c r="H1675" i="8"/>
  <c r="J1674" i="8" s="1"/>
  <c r="H1676" i="8"/>
  <c r="J1675" i="8" s="1"/>
  <c r="H1677" i="8"/>
  <c r="J1676" i="8" s="1"/>
  <c r="H1678" i="8"/>
  <c r="J1677" i="8" s="1"/>
  <c r="H1679" i="8"/>
  <c r="J1678" i="8" s="1"/>
  <c r="H1680" i="8"/>
  <c r="J1679" i="8" s="1"/>
  <c r="H1681" i="8"/>
  <c r="J1680" i="8" s="1"/>
  <c r="H1682" i="8"/>
  <c r="J1681" i="8" s="1"/>
  <c r="H1683" i="8"/>
  <c r="J1682" i="8" s="1"/>
  <c r="H1684" i="8"/>
  <c r="J1683" i="8" s="1"/>
  <c r="H1685" i="8"/>
  <c r="J1684" i="8" s="1"/>
  <c r="H1686" i="8"/>
  <c r="J1685" i="8" s="1"/>
  <c r="H1687" i="8"/>
  <c r="J1686" i="8" s="1"/>
  <c r="H1688" i="8"/>
  <c r="J1687" i="8" s="1"/>
  <c r="H1689" i="8"/>
  <c r="J1688" i="8" s="1"/>
  <c r="H1690" i="8"/>
  <c r="J1689" i="8" s="1"/>
  <c r="H1691" i="8"/>
  <c r="J1690" i="8" s="1"/>
  <c r="H1692" i="8"/>
  <c r="J1691" i="8" s="1"/>
  <c r="H1693" i="8"/>
  <c r="J1692" i="8" s="1"/>
  <c r="H1694" i="8"/>
  <c r="J1693" i="8" s="1"/>
  <c r="H1695" i="8"/>
  <c r="J1694" i="8" s="1"/>
  <c r="H1696" i="8"/>
  <c r="J1695" i="8" s="1"/>
  <c r="H1697" i="8"/>
  <c r="J1696" i="8" s="1"/>
  <c r="H1698" i="8"/>
  <c r="J1697" i="8" s="1"/>
  <c r="H1699" i="8"/>
  <c r="J1698" i="8" s="1"/>
  <c r="H1700" i="8"/>
  <c r="J1699" i="8" s="1"/>
  <c r="H1701" i="8"/>
  <c r="J1700" i="8" s="1"/>
  <c r="H1702" i="8"/>
  <c r="J1701" i="8" s="1"/>
  <c r="H1703" i="8"/>
  <c r="J1702" i="8" s="1"/>
  <c r="H1704" i="8"/>
  <c r="J1703" i="8" s="1"/>
  <c r="H1705" i="8"/>
  <c r="J1704" i="8" s="1"/>
  <c r="H2" i="8"/>
  <c r="D2" i="8" a="1"/>
  <c r="D2" i="8" s="1"/>
  <c r="E5" i="2" l="1"/>
  <c r="I1088" i="8"/>
  <c r="J1087" i="8" s="1"/>
  <c r="I880" i="8"/>
  <c r="J879" i="8" s="1"/>
  <c r="I720" i="8"/>
  <c r="J719" i="8" s="1"/>
  <c r="I608" i="8"/>
  <c r="J607" i="8" s="1"/>
  <c r="I544" i="8"/>
  <c r="J543" i="8" s="1"/>
  <c r="I512" i="8"/>
  <c r="J511" i="8" s="1"/>
  <c r="I480" i="8"/>
  <c r="J479" i="8" s="1"/>
  <c r="I464" i="8"/>
  <c r="J463" i="8" s="1"/>
  <c r="I416" i="8"/>
  <c r="J415" i="8" s="1"/>
  <c r="I336" i="8"/>
  <c r="J335" i="8" s="1"/>
  <c r="I288" i="8"/>
  <c r="J287" i="8" s="1"/>
  <c r="I256" i="8"/>
  <c r="J255" i="8" s="1"/>
  <c r="I224" i="8"/>
  <c r="J223" i="8" s="1"/>
  <c r="I208" i="8"/>
  <c r="J207" i="8" s="1"/>
  <c r="I192" i="8"/>
  <c r="J191" i="8" s="1"/>
  <c r="I176" i="8"/>
  <c r="J175" i="8" s="1"/>
  <c r="I160" i="8"/>
  <c r="J159" i="8" s="1"/>
  <c r="I144" i="8"/>
  <c r="J143" i="8" s="1"/>
  <c r="I128" i="8"/>
  <c r="J127" i="8" s="1"/>
  <c r="I112" i="8"/>
  <c r="J111" i="8" s="1"/>
  <c r="I96" i="8"/>
  <c r="J95" i="8" s="1"/>
  <c r="I80" i="8"/>
  <c r="J79" i="8" s="1"/>
  <c r="I1231" i="8"/>
  <c r="J1230" i="8" s="1"/>
  <c r="I1215" i="8"/>
  <c r="J1214" i="8" s="1"/>
  <c r="I1199" i="8"/>
  <c r="J1198" i="8" s="1"/>
  <c r="I1183" i="8"/>
  <c r="J1182" i="8" s="1"/>
  <c r="I1167" i="8"/>
  <c r="J1166" i="8" s="1"/>
  <c r="I1151" i="8"/>
  <c r="J1150" i="8" s="1"/>
  <c r="I1135" i="8"/>
  <c r="J1134" i="8" s="1"/>
  <c r="I1119" i="8"/>
  <c r="J1118" i="8" s="1"/>
  <c r="I1103" i="8"/>
  <c r="J1102" i="8" s="1"/>
  <c r="I1087" i="8"/>
  <c r="J1086" i="8" s="1"/>
  <c r="I1071" i="8"/>
  <c r="J1070" i="8" s="1"/>
  <c r="I1055" i="8"/>
  <c r="J1054" i="8" s="1"/>
  <c r="I1039" i="8"/>
  <c r="J1038" i="8" s="1"/>
  <c r="I1023" i="8"/>
  <c r="J1022" i="8" s="1"/>
  <c r="I1007" i="8"/>
  <c r="J1006" i="8" s="1"/>
  <c r="I991" i="8"/>
  <c r="J990" i="8" s="1"/>
  <c r="I975" i="8"/>
  <c r="J974" i="8" s="1"/>
  <c r="I959" i="8"/>
  <c r="J958" i="8" s="1"/>
  <c r="I943" i="8"/>
  <c r="J942" i="8" s="1"/>
  <c r="I927" i="8"/>
  <c r="J926" i="8" s="1"/>
  <c r="I911" i="8"/>
  <c r="J910" i="8" s="1"/>
  <c r="I895" i="8"/>
  <c r="J894" i="8" s="1"/>
  <c r="I879" i="8"/>
  <c r="J878" i="8" s="1"/>
  <c r="I863" i="8"/>
  <c r="J862" i="8" s="1"/>
  <c r="I847" i="8"/>
  <c r="J846" i="8" s="1"/>
  <c r="I831" i="8"/>
  <c r="J830" i="8" s="1"/>
  <c r="I815" i="8"/>
  <c r="J814" i="8" s="1"/>
  <c r="I799" i="8"/>
  <c r="J798" i="8" s="1"/>
  <c r="I783" i="8"/>
  <c r="J782" i="8" s="1"/>
  <c r="I767" i="8"/>
  <c r="J766" i="8" s="1"/>
  <c r="I751" i="8"/>
  <c r="J750" i="8" s="1"/>
  <c r="I735" i="8"/>
  <c r="J734" i="8" s="1"/>
  <c r="I719" i="8"/>
  <c r="J718" i="8" s="1"/>
  <c r="I703" i="8"/>
  <c r="J702" i="8" s="1"/>
  <c r="I1184" i="8"/>
  <c r="J1183" i="8" s="1"/>
  <c r="I944" i="8"/>
  <c r="J943" i="8" s="1"/>
  <c r="I768" i="8"/>
  <c r="J767" i="8" s="1"/>
  <c r="I448" i="8"/>
  <c r="J447" i="8" s="1"/>
  <c r="I1230" i="8"/>
  <c r="J1229" i="8" s="1"/>
  <c r="I1214" i="8"/>
  <c r="J1213" i="8" s="1"/>
  <c r="I1198" i="8"/>
  <c r="J1197" i="8" s="1"/>
  <c r="I1182" i="8"/>
  <c r="J1181" i="8" s="1"/>
  <c r="I1166" i="8"/>
  <c r="J1165" i="8" s="1"/>
  <c r="I1150" i="8"/>
  <c r="J1149" i="8" s="1"/>
  <c r="I1134" i="8"/>
  <c r="J1133" i="8" s="1"/>
  <c r="I1118" i="8"/>
  <c r="J1117" i="8" s="1"/>
  <c r="I1102" i="8"/>
  <c r="J1101" i="8" s="1"/>
  <c r="I1086" i="8"/>
  <c r="J1085" i="8" s="1"/>
  <c r="I1070" i="8"/>
  <c r="J1069" i="8" s="1"/>
  <c r="I1054" i="8"/>
  <c r="J1053" i="8" s="1"/>
  <c r="I1038" i="8"/>
  <c r="J1037" i="8" s="1"/>
  <c r="I1022" i="8"/>
  <c r="J1021" i="8" s="1"/>
  <c r="I1006" i="8"/>
  <c r="J1005" i="8" s="1"/>
  <c r="I990" i="8"/>
  <c r="J989" i="8" s="1"/>
  <c r="I974" i="8"/>
  <c r="J973" i="8" s="1"/>
  <c r="I958" i="8"/>
  <c r="J957" i="8" s="1"/>
  <c r="I942" i="8"/>
  <c r="J941" i="8" s="1"/>
  <c r="I926" i="8"/>
  <c r="J925" i="8" s="1"/>
  <c r="I910" i="8"/>
  <c r="J909" i="8" s="1"/>
  <c r="I894" i="8"/>
  <c r="J893" i="8" s="1"/>
  <c r="I878" i="8"/>
  <c r="J877" i="8" s="1"/>
  <c r="I862" i="8"/>
  <c r="J861" i="8" s="1"/>
  <c r="I846" i="8"/>
  <c r="J845" i="8" s="1"/>
  <c r="I830" i="8"/>
  <c r="J829" i="8" s="1"/>
  <c r="I814" i="8"/>
  <c r="J813" i="8" s="1"/>
  <c r="I798" i="8"/>
  <c r="J797" i="8" s="1"/>
  <c r="I782" i="8"/>
  <c r="J781" i="8" s="1"/>
  <c r="I766" i="8"/>
  <c r="J765" i="8" s="1"/>
  <c r="I750" i="8"/>
  <c r="J749" i="8" s="1"/>
  <c r="I734" i="8"/>
  <c r="J733" i="8" s="1"/>
  <c r="I718" i="8"/>
  <c r="J717" i="8" s="1"/>
  <c r="I702" i="8"/>
  <c r="J701" i="8" s="1"/>
  <c r="I686" i="8"/>
  <c r="J685" i="8" s="1"/>
  <c r="I670" i="8"/>
  <c r="J669" i="8" s="1"/>
  <c r="I654" i="8"/>
  <c r="J653" i="8" s="1"/>
  <c r="I638" i="8"/>
  <c r="J637" i="8" s="1"/>
  <c r="I622" i="8"/>
  <c r="J621" i="8" s="1"/>
  <c r="I606" i="8"/>
  <c r="J605" i="8" s="1"/>
  <c r="I590" i="8"/>
  <c r="J589" i="8" s="1"/>
  <c r="I574" i="8"/>
  <c r="J573" i="8" s="1"/>
  <c r="I558" i="8"/>
  <c r="J557" i="8" s="1"/>
  <c r="I542" i="8"/>
  <c r="J541" i="8" s="1"/>
  <c r="I526" i="8"/>
  <c r="J525" i="8" s="1"/>
  <c r="I510" i="8"/>
  <c r="J509" i="8" s="1"/>
  <c r="I494" i="8"/>
  <c r="J493" i="8" s="1"/>
  <c r="I478" i="8"/>
  <c r="J477" i="8" s="1"/>
  <c r="I462" i="8"/>
  <c r="J461" i="8" s="1"/>
  <c r="I446" i="8"/>
  <c r="J445" i="8" s="1"/>
  <c r="I430" i="8"/>
  <c r="J429" i="8" s="1"/>
  <c r="I414" i="8"/>
  <c r="J413" i="8" s="1"/>
  <c r="I398" i="8"/>
  <c r="J397" i="8" s="1"/>
  <c r="I382" i="8"/>
  <c r="J381" i="8" s="1"/>
  <c r="I366" i="8"/>
  <c r="J365" i="8" s="1"/>
  <c r="I350" i="8"/>
  <c r="J349" i="8" s="1"/>
  <c r="I334" i="8"/>
  <c r="J333" i="8" s="1"/>
  <c r="I318" i="8"/>
  <c r="J317" i="8" s="1"/>
  <c r="I302" i="8"/>
  <c r="J301" i="8" s="1"/>
  <c r="I286" i="8"/>
  <c r="J285" i="8" s="1"/>
  <c r="I270" i="8"/>
  <c r="J269" i="8" s="1"/>
  <c r="I254" i="8"/>
  <c r="J253" i="8" s="1"/>
  <c r="I238" i="8"/>
  <c r="J237" i="8" s="1"/>
  <c r="I222" i="8"/>
  <c r="J221" i="8" s="1"/>
  <c r="I206" i="8"/>
  <c r="J205" i="8" s="1"/>
  <c r="I190" i="8"/>
  <c r="J189" i="8" s="1"/>
  <c r="I174" i="8"/>
  <c r="J173" i="8" s="1"/>
  <c r="I158" i="8"/>
  <c r="J157" i="8" s="1"/>
  <c r="I142" i="8"/>
  <c r="J141" i="8" s="1"/>
  <c r="I126" i="8"/>
  <c r="J125" i="8" s="1"/>
  <c r="I110" i="8"/>
  <c r="J109" i="8" s="1"/>
  <c r="I94" i="8"/>
  <c r="J93" i="8" s="1"/>
  <c r="I78" i="8"/>
  <c r="J77" i="8" s="1"/>
  <c r="I1232" i="8"/>
  <c r="J1231" i="8" s="1"/>
  <c r="I1024" i="8"/>
  <c r="J1023" i="8" s="1"/>
  <c r="I832" i="8"/>
  <c r="J831" i="8" s="1"/>
  <c r="I592" i="8"/>
  <c r="J591" i="8" s="1"/>
  <c r="I368" i="8"/>
  <c r="J367" i="8" s="1"/>
  <c r="I1229" i="8"/>
  <c r="J1228" i="8" s="1"/>
  <c r="I1213" i="8"/>
  <c r="J1212" i="8" s="1"/>
  <c r="I1197" i="8"/>
  <c r="J1196" i="8" s="1"/>
  <c r="I1181" i="8"/>
  <c r="J1180" i="8" s="1"/>
  <c r="I1165" i="8"/>
  <c r="J1164" i="8" s="1"/>
  <c r="I1149" i="8"/>
  <c r="J1148" i="8" s="1"/>
  <c r="I1133" i="8"/>
  <c r="J1132" i="8" s="1"/>
  <c r="I1117" i="8"/>
  <c r="J1116" i="8" s="1"/>
  <c r="I1101" i="8"/>
  <c r="J1100" i="8" s="1"/>
  <c r="I1085" i="8"/>
  <c r="J1084" i="8" s="1"/>
  <c r="I1069" i="8"/>
  <c r="J1068" i="8" s="1"/>
  <c r="I1053" i="8"/>
  <c r="J1052" i="8" s="1"/>
  <c r="I1037" i="8"/>
  <c r="J1036" i="8" s="1"/>
  <c r="I1021" i="8"/>
  <c r="J1020" i="8" s="1"/>
  <c r="I1005" i="8"/>
  <c r="J1004" i="8" s="1"/>
  <c r="I989" i="8"/>
  <c r="J988" i="8" s="1"/>
  <c r="I973" i="8"/>
  <c r="J972" i="8" s="1"/>
  <c r="I957" i="8"/>
  <c r="J956" i="8" s="1"/>
  <c r="I941" i="8"/>
  <c r="J940" i="8" s="1"/>
  <c r="I925" i="8"/>
  <c r="J924" i="8" s="1"/>
  <c r="I909" i="8"/>
  <c r="J908" i="8" s="1"/>
  <c r="I893" i="8"/>
  <c r="J892" i="8" s="1"/>
  <c r="I877" i="8"/>
  <c r="J876" i="8" s="1"/>
  <c r="I861" i="8"/>
  <c r="J860" i="8" s="1"/>
  <c r="I845" i="8"/>
  <c r="J844" i="8" s="1"/>
  <c r="I829" i="8"/>
  <c r="J828" i="8" s="1"/>
  <c r="I813" i="8"/>
  <c r="J812" i="8" s="1"/>
  <c r="I797" i="8"/>
  <c r="J796" i="8" s="1"/>
  <c r="I781" i="8"/>
  <c r="J780" i="8" s="1"/>
  <c r="I765" i="8"/>
  <c r="J764" i="8" s="1"/>
  <c r="I749" i="8"/>
  <c r="J748" i="8" s="1"/>
  <c r="I733" i="8"/>
  <c r="J732" i="8" s="1"/>
  <c r="I717" i="8"/>
  <c r="J716" i="8" s="1"/>
  <c r="I701" i="8"/>
  <c r="J700" i="8" s="1"/>
  <c r="I685" i="8"/>
  <c r="J684" i="8" s="1"/>
  <c r="I669" i="8"/>
  <c r="J668" i="8" s="1"/>
  <c r="I653" i="8"/>
  <c r="J652" i="8" s="1"/>
  <c r="I637" i="8"/>
  <c r="J636" i="8" s="1"/>
  <c r="I621" i="8"/>
  <c r="J620" i="8" s="1"/>
  <c r="I605" i="8"/>
  <c r="J604" i="8" s="1"/>
  <c r="I589" i="8"/>
  <c r="J588" i="8" s="1"/>
  <c r="I573" i="8"/>
  <c r="J572" i="8" s="1"/>
  <c r="I557" i="8"/>
  <c r="J556" i="8" s="1"/>
  <c r="I541" i="8"/>
  <c r="J540" i="8" s="1"/>
  <c r="I525" i="8"/>
  <c r="J524" i="8" s="1"/>
  <c r="I509" i="8"/>
  <c r="J508" i="8" s="1"/>
  <c r="I493" i="8"/>
  <c r="J492" i="8" s="1"/>
  <c r="I477" i="8"/>
  <c r="J476" i="8" s="1"/>
  <c r="I461" i="8"/>
  <c r="J460" i="8" s="1"/>
  <c r="I445" i="8"/>
  <c r="J444" i="8" s="1"/>
  <c r="I429" i="8"/>
  <c r="J428" i="8" s="1"/>
  <c r="I413" i="8"/>
  <c r="J412" i="8" s="1"/>
  <c r="I397" i="8"/>
  <c r="J396" i="8" s="1"/>
  <c r="I381" i="8"/>
  <c r="J380" i="8" s="1"/>
  <c r="I349" i="8"/>
  <c r="J348" i="8" s="1"/>
  <c r="I333" i="8"/>
  <c r="J332" i="8" s="1"/>
  <c r="I317" i="8"/>
  <c r="J316" i="8" s="1"/>
  <c r="I301" i="8"/>
  <c r="J300" i="8" s="1"/>
  <c r="I285" i="8"/>
  <c r="J284" i="8" s="1"/>
  <c r="I269" i="8"/>
  <c r="J268" i="8" s="1"/>
  <c r="I253" i="8"/>
  <c r="J252" i="8" s="1"/>
  <c r="I237" i="8"/>
  <c r="J236" i="8" s="1"/>
  <c r="I221" i="8"/>
  <c r="J220" i="8" s="1"/>
  <c r="I205" i="8"/>
  <c r="J204" i="8" s="1"/>
  <c r="I189" i="8"/>
  <c r="J188" i="8" s="1"/>
  <c r="I173" i="8"/>
  <c r="J172" i="8" s="1"/>
  <c r="I157" i="8"/>
  <c r="J156" i="8" s="1"/>
  <c r="I141" i="8"/>
  <c r="J140" i="8" s="1"/>
  <c r="I125" i="8"/>
  <c r="J124" i="8" s="1"/>
  <c r="I109" i="8"/>
  <c r="J108" i="8" s="1"/>
  <c r="I93" i="8"/>
  <c r="J92" i="8" s="1"/>
  <c r="I77" i="8"/>
  <c r="J76" i="8" s="1"/>
  <c r="I1104" i="8"/>
  <c r="J1103" i="8" s="1"/>
  <c r="I496" i="8"/>
  <c r="J495" i="8" s="1"/>
  <c r="I1228" i="8"/>
  <c r="J1227" i="8" s="1"/>
  <c r="I1212" i="8"/>
  <c r="J1211" i="8" s="1"/>
  <c r="I1196" i="8"/>
  <c r="J1195" i="8" s="1"/>
  <c r="I1180" i="8"/>
  <c r="J1179" i="8" s="1"/>
  <c r="I1164" i="8"/>
  <c r="J1163" i="8" s="1"/>
  <c r="I1148" i="8"/>
  <c r="J1147" i="8" s="1"/>
  <c r="I1132" i="8"/>
  <c r="J1131" i="8" s="1"/>
  <c r="I1116" i="8"/>
  <c r="J1115" i="8" s="1"/>
  <c r="I1100" i="8"/>
  <c r="J1099" i="8" s="1"/>
  <c r="I1084" i="8"/>
  <c r="J1083" i="8" s="1"/>
  <c r="I1068" i="8"/>
  <c r="J1067" i="8" s="1"/>
  <c r="I1052" i="8"/>
  <c r="J1051" i="8" s="1"/>
  <c r="I1036" i="8"/>
  <c r="J1035" i="8" s="1"/>
  <c r="I1020" i="8"/>
  <c r="J1019" i="8" s="1"/>
  <c r="I1004" i="8"/>
  <c r="J1003" i="8" s="1"/>
  <c r="I988" i="8"/>
  <c r="J987" i="8" s="1"/>
  <c r="I972" i="8"/>
  <c r="J971" i="8" s="1"/>
  <c r="I956" i="8"/>
  <c r="J955" i="8" s="1"/>
  <c r="I940" i="8"/>
  <c r="J939" i="8" s="1"/>
  <c r="I924" i="8"/>
  <c r="J923" i="8" s="1"/>
  <c r="I908" i="8"/>
  <c r="J907" i="8" s="1"/>
  <c r="I892" i="8"/>
  <c r="J891" i="8" s="1"/>
  <c r="I876" i="8"/>
  <c r="J875" i="8" s="1"/>
  <c r="I860" i="8"/>
  <c r="J859" i="8" s="1"/>
  <c r="I844" i="8"/>
  <c r="J843" i="8" s="1"/>
  <c r="I828" i="8"/>
  <c r="J827" i="8" s="1"/>
  <c r="I812" i="8"/>
  <c r="J811" i="8" s="1"/>
  <c r="I796" i="8"/>
  <c r="J795" i="8" s="1"/>
  <c r="I780" i="8"/>
  <c r="J779" i="8" s="1"/>
  <c r="I764" i="8"/>
  <c r="J763" i="8" s="1"/>
  <c r="I748" i="8"/>
  <c r="J747" i="8" s="1"/>
  <c r="I732" i="8"/>
  <c r="J731" i="8" s="1"/>
  <c r="I716" i="8"/>
  <c r="J715" i="8" s="1"/>
  <c r="I700" i="8"/>
  <c r="J699" i="8" s="1"/>
  <c r="I684" i="8"/>
  <c r="J683" i="8" s="1"/>
  <c r="I668" i="8"/>
  <c r="J667" i="8" s="1"/>
  <c r="I652" i="8"/>
  <c r="J651" i="8" s="1"/>
  <c r="I636" i="8"/>
  <c r="J635" i="8" s="1"/>
  <c r="I620" i="8"/>
  <c r="J619" i="8" s="1"/>
  <c r="I604" i="8"/>
  <c r="J603" i="8" s="1"/>
  <c r="I588" i="8"/>
  <c r="J587" i="8" s="1"/>
  <c r="I572" i="8"/>
  <c r="J571" i="8" s="1"/>
  <c r="I556" i="8"/>
  <c r="J555" i="8" s="1"/>
  <c r="I540" i="8"/>
  <c r="J539" i="8" s="1"/>
  <c r="I524" i="8"/>
  <c r="J523" i="8" s="1"/>
  <c r="I508" i="8"/>
  <c r="J507" i="8" s="1"/>
  <c r="I492" i="8"/>
  <c r="J491" i="8" s="1"/>
  <c r="I476" i="8"/>
  <c r="J475" i="8" s="1"/>
  <c r="I460" i="8"/>
  <c r="J459" i="8" s="1"/>
  <c r="I444" i="8"/>
  <c r="J443" i="8" s="1"/>
  <c r="I428" i="8"/>
  <c r="J427" i="8" s="1"/>
  <c r="I412" i="8"/>
  <c r="J411" i="8" s="1"/>
  <c r="I396" i="8"/>
  <c r="J395" i="8" s="1"/>
  <c r="I380" i="8"/>
  <c r="J379" i="8" s="1"/>
  <c r="I364" i="8"/>
  <c r="J363" i="8" s="1"/>
  <c r="I348" i="8"/>
  <c r="J347" i="8" s="1"/>
  <c r="I332" i="8"/>
  <c r="J331" i="8" s="1"/>
  <c r="I316" i="8"/>
  <c r="J315" i="8" s="1"/>
  <c r="I300" i="8"/>
  <c r="J299" i="8" s="1"/>
  <c r="I284" i="8"/>
  <c r="J283" i="8" s="1"/>
  <c r="I268" i="8"/>
  <c r="J267" i="8" s="1"/>
  <c r="I252" i="8"/>
  <c r="J251" i="8" s="1"/>
  <c r="I236" i="8"/>
  <c r="J235" i="8" s="1"/>
  <c r="I220" i="8"/>
  <c r="J219" i="8" s="1"/>
  <c r="I204" i="8"/>
  <c r="J203" i="8" s="1"/>
  <c r="I188" i="8"/>
  <c r="J187" i="8" s="1"/>
  <c r="I172" i="8"/>
  <c r="J171" i="8" s="1"/>
  <c r="I156" i="8"/>
  <c r="J155" i="8" s="1"/>
  <c r="I140" i="8"/>
  <c r="J139" i="8" s="1"/>
  <c r="I124" i="8"/>
  <c r="J123" i="8" s="1"/>
  <c r="I108" i="8"/>
  <c r="J107" i="8" s="1"/>
  <c r="I92" i="8"/>
  <c r="J91" i="8" s="1"/>
  <c r="I76" i="8"/>
  <c r="J75" i="8" s="1"/>
  <c r="I1120" i="8"/>
  <c r="J1119" i="8" s="1"/>
  <c r="I960" i="8"/>
  <c r="J959" i="8" s="1"/>
  <c r="I800" i="8"/>
  <c r="J799" i="8" s="1"/>
  <c r="I640" i="8"/>
  <c r="J639" i="8" s="1"/>
  <c r="I320" i="8"/>
  <c r="J319" i="8" s="1"/>
  <c r="I1227" i="8"/>
  <c r="J1226" i="8" s="1"/>
  <c r="I1211" i="8"/>
  <c r="J1210" i="8" s="1"/>
  <c r="I1195" i="8"/>
  <c r="J1194" i="8" s="1"/>
  <c r="I1179" i="8"/>
  <c r="J1178" i="8" s="1"/>
  <c r="I1163" i="8"/>
  <c r="J1162" i="8" s="1"/>
  <c r="I1147" i="8"/>
  <c r="J1146" i="8" s="1"/>
  <c r="I1131" i="8"/>
  <c r="J1130" i="8" s="1"/>
  <c r="I1115" i="8"/>
  <c r="J1114" i="8" s="1"/>
  <c r="I1099" i="8"/>
  <c r="J1098" i="8" s="1"/>
  <c r="I1083" i="8"/>
  <c r="J1082" i="8" s="1"/>
  <c r="I1067" i="8"/>
  <c r="J1066" i="8" s="1"/>
  <c r="I1051" i="8"/>
  <c r="J1050" i="8" s="1"/>
  <c r="I1035" i="8"/>
  <c r="J1034" i="8" s="1"/>
  <c r="I1019" i="8"/>
  <c r="J1018" i="8" s="1"/>
  <c r="I1003" i="8"/>
  <c r="J1002" i="8" s="1"/>
  <c r="I987" i="8"/>
  <c r="J986" i="8" s="1"/>
  <c r="I971" i="8"/>
  <c r="J970" i="8" s="1"/>
  <c r="I955" i="8"/>
  <c r="J954" i="8" s="1"/>
  <c r="I939" i="8"/>
  <c r="J938" i="8" s="1"/>
  <c r="I923" i="8"/>
  <c r="J922" i="8" s="1"/>
  <c r="I907" i="8"/>
  <c r="J906" i="8" s="1"/>
  <c r="I891" i="8"/>
  <c r="J890" i="8" s="1"/>
  <c r="I875" i="8"/>
  <c r="J874" i="8" s="1"/>
  <c r="I859" i="8"/>
  <c r="J858" i="8" s="1"/>
  <c r="I843" i="8"/>
  <c r="J842" i="8" s="1"/>
  <c r="I827" i="8"/>
  <c r="J826" i="8" s="1"/>
  <c r="I811" i="8"/>
  <c r="J810" i="8" s="1"/>
  <c r="I795" i="8"/>
  <c r="J794" i="8" s="1"/>
  <c r="I779" i="8"/>
  <c r="J778" i="8" s="1"/>
  <c r="I763" i="8"/>
  <c r="J762" i="8" s="1"/>
  <c r="I747" i="8"/>
  <c r="J746" i="8" s="1"/>
  <c r="I731" i="8"/>
  <c r="J730" i="8" s="1"/>
  <c r="I715" i="8"/>
  <c r="J714" i="8" s="1"/>
  <c r="I699" i="8"/>
  <c r="J698" i="8" s="1"/>
  <c r="I683" i="8"/>
  <c r="J682" i="8" s="1"/>
  <c r="I667" i="8"/>
  <c r="J666" i="8" s="1"/>
  <c r="I651" i="8"/>
  <c r="J650" i="8" s="1"/>
  <c r="I635" i="8"/>
  <c r="J634" i="8" s="1"/>
  <c r="I619" i="8"/>
  <c r="J618" i="8" s="1"/>
  <c r="I603" i="8"/>
  <c r="J602" i="8" s="1"/>
  <c r="I587" i="8"/>
  <c r="J586" i="8" s="1"/>
  <c r="I571" i="8"/>
  <c r="J570" i="8" s="1"/>
  <c r="I555" i="8"/>
  <c r="J554" i="8" s="1"/>
  <c r="I539" i="8"/>
  <c r="J538" i="8" s="1"/>
  <c r="I523" i="8"/>
  <c r="J522" i="8" s="1"/>
  <c r="I507" i="8"/>
  <c r="J506" i="8" s="1"/>
  <c r="I491" i="8"/>
  <c r="J490" i="8" s="1"/>
  <c r="I475" i="8"/>
  <c r="J474" i="8" s="1"/>
  <c r="I459" i="8"/>
  <c r="J458" i="8" s="1"/>
  <c r="I443" i="8"/>
  <c r="J442" i="8" s="1"/>
  <c r="I427" i="8"/>
  <c r="J426" i="8" s="1"/>
  <c r="I411" i="8"/>
  <c r="J410" i="8" s="1"/>
  <c r="I395" i="8"/>
  <c r="J394" i="8" s="1"/>
  <c r="I379" i="8"/>
  <c r="J378" i="8" s="1"/>
  <c r="I363" i="8"/>
  <c r="J362" i="8" s="1"/>
  <c r="I347" i="8"/>
  <c r="J346" i="8" s="1"/>
  <c r="I331" i="8"/>
  <c r="J330" i="8" s="1"/>
  <c r="I315" i="8"/>
  <c r="J314" i="8" s="1"/>
  <c r="I299" i="8"/>
  <c r="J298" i="8" s="1"/>
  <c r="I283" i="8"/>
  <c r="J282" i="8" s="1"/>
  <c r="I267" i="8"/>
  <c r="J266" i="8" s="1"/>
  <c r="I251" i="8"/>
  <c r="J250" i="8" s="1"/>
  <c r="I235" i="8"/>
  <c r="J234" i="8" s="1"/>
  <c r="I219" i="8"/>
  <c r="J218" i="8" s="1"/>
  <c r="I203" i="8"/>
  <c r="J202" i="8" s="1"/>
  <c r="I187" i="8"/>
  <c r="J186" i="8" s="1"/>
  <c r="I171" i="8"/>
  <c r="J170" i="8" s="1"/>
  <c r="I155" i="8"/>
  <c r="J154" i="8" s="1"/>
  <c r="I139" i="8"/>
  <c r="J138" i="8" s="1"/>
  <c r="I123" i="8"/>
  <c r="J122" i="8" s="1"/>
  <c r="I107" i="8"/>
  <c r="J106" i="8" s="1"/>
  <c r="I91" i="8"/>
  <c r="J90" i="8" s="1"/>
  <c r="I75" i="8"/>
  <c r="J74" i="8" s="1"/>
  <c r="I1168" i="8"/>
  <c r="J1167" i="8" s="1"/>
  <c r="I976" i="8"/>
  <c r="J975" i="8" s="1"/>
  <c r="I784" i="8"/>
  <c r="J783" i="8" s="1"/>
  <c r="I576" i="8"/>
  <c r="J575" i="8" s="1"/>
  <c r="I304" i="8"/>
  <c r="J303" i="8" s="1"/>
  <c r="I1226" i="8"/>
  <c r="J1225" i="8" s="1"/>
  <c r="I1210" i="8"/>
  <c r="J1209" i="8" s="1"/>
  <c r="I1194" i="8"/>
  <c r="J1193" i="8" s="1"/>
  <c r="I1178" i="8"/>
  <c r="J1177" i="8" s="1"/>
  <c r="I1162" i="8"/>
  <c r="J1161" i="8" s="1"/>
  <c r="I1146" i="8"/>
  <c r="J1145" i="8" s="1"/>
  <c r="I1130" i="8"/>
  <c r="J1129" i="8" s="1"/>
  <c r="I1114" i="8"/>
  <c r="J1113" i="8" s="1"/>
  <c r="I1098" i="8"/>
  <c r="J1097" i="8" s="1"/>
  <c r="I1082" i="8"/>
  <c r="J1081" i="8" s="1"/>
  <c r="I1066" i="8"/>
  <c r="J1065" i="8" s="1"/>
  <c r="I1050" i="8"/>
  <c r="J1049" i="8" s="1"/>
  <c r="I1034" i="8"/>
  <c r="J1033" i="8" s="1"/>
  <c r="I1018" i="8"/>
  <c r="J1017" i="8" s="1"/>
  <c r="I1002" i="8"/>
  <c r="J1001" i="8" s="1"/>
  <c r="I986" i="8"/>
  <c r="J985" i="8" s="1"/>
  <c r="I970" i="8"/>
  <c r="J969" i="8" s="1"/>
  <c r="I954" i="8"/>
  <c r="J953" i="8" s="1"/>
  <c r="I938" i="8"/>
  <c r="J937" i="8" s="1"/>
  <c r="I922" i="8"/>
  <c r="J921" i="8" s="1"/>
  <c r="I906" i="8"/>
  <c r="J905" i="8" s="1"/>
  <c r="I890" i="8"/>
  <c r="J889" i="8" s="1"/>
  <c r="I874" i="8"/>
  <c r="J873" i="8" s="1"/>
  <c r="I858" i="8"/>
  <c r="J857" i="8" s="1"/>
  <c r="I842" i="8"/>
  <c r="J841" i="8" s="1"/>
  <c r="I826" i="8"/>
  <c r="J825" i="8" s="1"/>
  <c r="I810" i="8"/>
  <c r="J809" i="8" s="1"/>
  <c r="I794" i="8"/>
  <c r="J793" i="8" s="1"/>
  <c r="I778" i="8"/>
  <c r="J777" i="8" s="1"/>
  <c r="I762" i="8"/>
  <c r="J761" i="8" s="1"/>
  <c r="I746" i="8"/>
  <c r="J745" i="8" s="1"/>
  <c r="I730" i="8"/>
  <c r="J729" i="8" s="1"/>
  <c r="I714" i="8"/>
  <c r="J713" i="8" s="1"/>
  <c r="I698" i="8"/>
  <c r="J697" i="8" s="1"/>
  <c r="I682" i="8"/>
  <c r="J681" i="8" s="1"/>
  <c r="I666" i="8"/>
  <c r="J665" i="8" s="1"/>
  <c r="I650" i="8"/>
  <c r="J649" i="8" s="1"/>
  <c r="I634" i="8"/>
  <c r="J633" i="8" s="1"/>
  <c r="I618" i="8"/>
  <c r="J617" i="8" s="1"/>
  <c r="I602" i="8"/>
  <c r="J601" i="8" s="1"/>
  <c r="I586" i="8"/>
  <c r="J585" i="8" s="1"/>
  <c r="I570" i="8"/>
  <c r="J569" i="8" s="1"/>
  <c r="I554" i="8"/>
  <c r="J553" i="8" s="1"/>
  <c r="I538" i="8"/>
  <c r="J537" i="8" s="1"/>
  <c r="I522" i="8"/>
  <c r="J521" i="8" s="1"/>
  <c r="I506" i="8"/>
  <c r="J505" i="8" s="1"/>
  <c r="I490" i="8"/>
  <c r="J489" i="8" s="1"/>
  <c r="I474" i="8"/>
  <c r="J473" i="8" s="1"/>
  <c r="I458" i="8"/>
  <c r="J457" i="8" s="1"/>
  <c r="I442" i="8"/>
  <c r="J441" i="8" s="1"/>
  <c r="I426" i="8"/>
  <c r="J425" i="8" s="1"/>
  <c r="I410" i="8"/>
  <c r="J409" i="8" s="1"/>
  <c r="I394" i="8"/>
  <c r="J393" i="8" s="1"/>
  <c r="I378" i="8"/>
  <c r="J377" i="8" s="1"/>
  <c r="I362" i="8"/>
  <c r="J361" i="8" s="1"/>
  <c r="I346" i="8"/>
  <c r="J345" i="8" s="1"/>
  <c r="I330" i="8"/>
  <c r="J329" i="8" s="1"/>
  <c r="I314" i="8"/>
  <c r="J313" i="8" s="1"/>
  <c r="I298" i="8"/>
  <c r="J297" i="8" s="1"/>
  <c r="I282" i="8"/>
  <c r="J281" i="8" s="1"/>
  <c r="I266" i="8"/>
  <c r="J265" i="8" s="1"/>
  <c r="I250" i="8"/>
  <c r="J249" i="8" s="1"/>
  <c r="I234" i="8"/>
  <c r="J233" i="8" s="1"/>
  <c r="I218" i="8"/>
  <c r="J217" i="8" s="1"/>
  <c r="I202" i="8"/>
  <c r="J201" i="8" s="1"/>
  <c r="I186" i="8"/>
  <c r="J185" i="8" s="1"/>
  <c r="I170" i="8"/>
  <c r="J169" i="8" s="1"/>
  <c r="I154" i="8"/>
  <c r="J153" i="8" s="1"/>
  <c r="I138" i="8"/>
  <c r="J137" i="8" s="1"/>
  <c r="I122" i="8"/>
  <c r="J121" i="8" s="1"/>
  <c r="I106" i="8"/>
  <c r="J105" i="8" s="1"/>
  <c r="I90" i="8"/>
  <c r="J89" i="8" s="1"/>
  <c r="I1056" i="8"/>
  <c r="J1055" i="8" s="1"/>
  <c r="I864" i="8"/>
  <c r="J863" i="8" s="1"/>
  <c r="I672" i="8"/>
  <c r="J671" i="8" s="1"/>
  <c r="I400" i="8"/>
  <c r="J399" i="8" s="1"/>
  <c r="J1192" i="8"/>
  <c r="J1176" i="8"/>
  <c r="J1160" i="8"/>
  <c r="J1144" i="8"/>
  <c r="J1128" i="8"/>
  <c r="J1112" i="8"/>
  <c r="J1096" i="8"/>
  <c r="J936" i="8"/>
  <c r="J920" i="8"/>
  <c r="J904" i="8"/>
  <c r="J888" i="8"/>
  <c r="J872" i="8"/>
  <c r="J856" i="8"/>
  <c r="J840" i="8"/>
  <c r="J680" i="8"/>
  <c r="J664" i="8"/>
  <c r="J648" i="8"/>
  <c r="J632" i="8"/>
  <c r="J616" i="8"/>
  <c r="J600" i="8"/>
  <c r="J584" i="8"/>
  <c r="I537" i="8"/>
  <c r="J536" i="8" s="1"/>
  <c r="I521" i="8"/>
  <c r="J520" i="8" s="1"/>
  <c r="I505" i="8"/>
  <c r="J504" i="8" s="1"/>
  <c r="I489" i="8"/>
  <c r="J488" i="8" s="1"/>
  <c r="I473" i="8"/>
  <c r="J472" i="8" s="1"/>
  <c r="I457" i="8"/>
  <c r="J456" i="8" s="1"/>
  <c r="I441" i="8"/>
  <c r="J440" i="8" s="1"/>
  <c r="I425" i="8"/>
  <c r="J424" i="8" s="1"/>
  <c r="I409" i="8"/>
  <c r="J408" i="8" s="1"/>
  <c r="I393" i="8"/>
  <c r="J392" i="8" s="1"/>
  <c r="I377" i="8"/>
  <c r="J376" i="8" s="1"/>
  <c r="I361" i="8"/>
  <c r="J360" i="8" s="1"/>
  <c r="I345" i="8"/>
  <c r="J344" i="8" s="1"/>
  <c r="I329" i="8"/>
  <c r="J328" i="8" s="1"/>
  <c r="I313" i="8"/>
  <c r="J312" i="8" s="1"/>
  <c r="I297" i="8"/>
  <c r="J296" i="8" s="1"/>
  <c r="I281" i="8"/>
  <c r="J280" i="8" s="1"/>
  <c r="I265" i="8"/>
  <c r="J264" i="8" s="1"/>
  <c r="I249" i="8"/>
  <c r="J248" i="8" s="1"/>
  <c r="I233" i="8"/>
  <c r="J232" i="8" s="1"/>
  <c r="I217" i="8"/>
  <c r="J216" i="8" s="1"/>
  <c r="I201" i="8"/>
  <c r="J200" i="8" s="1"/>
  <c r="I185" i="8"/>
  <c r="J184" i="8" s="1"/>
  <c r="I169" i="8"/>
  <c r="J168" i="8" s="1"/>
  <c r="I153" i="8"/>
  <c r="J152" i="8" s="1"/>
  <c r="I137" i="8"/>
  <c r="J136" i="8" s="1"/>
  <c r="I121" i="8"/>
  <c r="J120" i="8" s="1"/>
  <c r="I105" i="8"/>
  <c r="J104" i="8" s="1"/>
  <c r="I89" i="8"/>
  <c r="J88" i="8" s="1"/>
  <c r="I1081" i="8"/>
  <c r="J1080" i="8" s="1"/>
  <c r="I825" i="8"/>
  <c r="J824" i="8" s="1"/>
  <c r="I569" i="8"/>
  <c r="J568" i="8" s="1"/>
  <c r="I1072" i="8"/>
  <c r="J1071" i="8" s="1"/>
  <c r="I896" i="8"/>
  <c r="J895" i="8" s="1"/>
  <c r="I688" i="8"/>
  <c r="J687" i="8" s="1"/>
  <c r="I384" i="8"/>
  <c r="J383" i="8" s="1"/>
  <c r="I1240" i="8"/>
  <c r="J1239" i="8" s="1"/>
  <c r="I1224" i="8"/>
  <c r="J1223" i="8" s="1"/>
  <c r="I1208" i="8"/>
  <c r="J1207" i="8" s="1"/>
  <c r="I1192" i="8"/>
  <c r="J1191" i="8" s="1"/>
  <c r="I1176" i="8"/>
  <c r="J1175" i="8" s="1"/>
  <c r="I1160" i="8"/>
  <c r="J1159" i="8" s="1"/>
  <c r="I1144" i="8"/>
  <c r="J1143" i="8" s="1"/>
  <c r="I1128" i="8"/>
  <c r="J1127" i="8" s="1"/>
  <c r="I1112" i="8"/>
  <c r="J1111" i="8" s="1"/>
  <c r="I1096" i="8"/>
  <c r="J1095" i="8" s="1"/>
  <c r="I1080" i="8"/>
  <c r="J1079" i="8" s="1"/>
  <c r="I1064" i="8"/>
  <c r="J1063" i="8" s="1"/>
  <c r="I1048" i="8"/>
  <c r="J1047" i="8" s="1"/>
  <c r="I1032" i="8"/>
  <c r="J1031" i="8" s="1"/>
  <c r="I1016" i="8"/>
  <c r="J1015" i="8" s="1"/>
  <c r="I1000" i="8"/>
  <c r="J999" i="8" s="1"/>
  <c r="I984" i="8"/>
  <c r="J983" i="8" s="1"/>
  <c r="I968" i="8"/>
  <c r="J967" i="8" s="1"/>
  <c r="I952" i="8"/>
  <c r="J951" i="8" s="1"/>
  <c r="I936" i="8"/>
  <c r="J935" i="8" s="1"/>
  <c r="I920" i="8"/>
  <c r="J919" i="8" s="1"/>
  <c r="I904" i="8"/>
  <c r="J903" i="8" s="1"/>
  <c r="I888" i="8"/>
  <c r="J887" i="8" s="1"/>
  <c r="I872" i="8"/>
  <c r="J871" i="8" s="1"/>
  <c r="I856" i="8"/>
  <c r="J855" i="8" s="1"/>
  <c r="I840" i="8"/>
  <c r="J839" i="8" s="1"/>
  <c r="I824" i="8"/>
  <c r="J823" i="8" s="1"/>
  <c r="I808" i="8"/>
  <c r="J807" i="8" s="1"/>
  <c r="I792" i="8"/>
  <c r="J791" i="8" s="1"/>
  <c r="I776" i="8"/>
  <c r="J775" i="8" s="1"/>
  <c r="I760" i="8"/>
  <c r="J759" i="8" s="1"/>
  <c r="I744" i="8"/>
  <c r="J743" i="8" s="1"/>
  <c r="I728" i="8"/>
  <c r="J727" i="8" s="1"/>
  <c r="I712" i="8"/>
  <c r="J711" i="8" s="1"/>
  <c r="I696" i="8"/>
  <c r="J695" i="8" s="1"/>
  <c r="I680" i="8"/>
  <c r="J679" i="8" s="1"/>
  <c r="I664" i="8"/>
  <c r="J663" i="8" s="1"/>
  <c r="I648" i="8"/>
  <c r="J647" i="8" s="1"/>
  <c r="I632" i="8"/>
  <c r="J631" i="8" s="1"/>
  <c r="I616" i="8"/>
  <c r="J615" i="8" s="1"/>
  <c r="I600" i="8"/>
  <c r="J599" i="8" s="1"/>
  <c r="I584" i="8"/>
  <c r="J583" i="8" s="1"/>
  <c r="I568" i="8"/>
  <c r="J567" i="8" s="1"/>
  <c r="I552" i="8"/>
  <c r="J551" i="8" s="1"/>
  <c r="I520" i="8"/>
  <c r="J519" i="8" s="1"/>
  <c r="I504" i="8"/>
  <c r="J503" i="8" s="1"/>
  <c r="I488" i="8"/>
  <c r="J487" i="8" s="1"/>
  <c r="I1065" i="8"/>
  <c r="J1064" i="8" s="1"/>
  <c r="I809" i="8"/>
  <c r="J808" i="8" s="1"/>
  <c r="I553" i="8"/>
  <c r="J552" i="8" s="1"/>
  <c r="I1136" i="8"/>
  <c r="J1135" i="8" s="1"/>
  <c r="I992" i="8"/>
  <c r="J991" i="8" s="1"/>
  <c r="I848" i="8"/>
  <c r="J847" i="8" s="1"/>
  <c r="I736" i="8"/>
  <c r="J735" i="8" s="1"/>
  <c r="I624" i="8"/>
  <c r="J623" i="8" s="1"/>
  <c r="I528" i="8"/>
  <c r="J527" i="8" s="1"/>
  <c r="I272" i="8"/>
  <c r="J271" i="8" s="1"/>
  <c r="I1239" i="8"/>
  <c r="J1238" i="8" s="1"/>
  <c r="I1223" i="8"/>
  <c r="J1222" i="8" s="1"/>
  <c r="I1207" i="8"/>
  <c r="J1206" i="8" s="1"/>
  <c r="I1191" i="8"/>
  <c r="J1190" i="8" s="1"/>
  <c r="I1175" i="8"/>
  <c r="J1174" i="8" s="1"/>
  <c r="I1159" i="8"/>
  <c r="J1158" i="8" s="1"/>
  <c r="I1143" i="8"/>
  <c r="J1142" i="8" s="1"/>
  <c r="I1127" i="8"/>
  <c r="J1126" i="8" s="1"/>
  <c r="I1111" i="8"/>
  <c r="J1110" i="8" s="1"/>
  <c r="I1095" i="8"/>
  <c r="J1094" i="8" s="1"/>
  <c r="I1079" i="8"/>
  <c r="J1078" i="8" s="1"/>
  <c r="I1063" i="8"/>
  <c r="J1062" i="8" s="1"/>
  <c r="I1047" i="8"/>
  <c r="J1046" i="8" s="1"/>
  <c r="I1031" i="8"/>
  <c r="J1030" i="8" s="1"/>
  <c r="I1015" i="8"/>
  <c r="J1014" i="8" s="1"/>
  <c r="I999" i="8"/>
  <c r="J998" i="8" s="1"/>
  <c r="I983" i="8"/>
  <c r="J982" i="8" s="1"/>
  <c r="I967" i="8"/>
  <c r="J966" i="8" s="1"/>
  <c r="I951" i="8"/>
  <c r="J950" i="8" s="1"/>
  <c r="I935" i="8"/>
  <c r="J934" i="8" s="1"/>
  <c r="I919" i="8"/>
  <c r="J918" i="8" s="1"/>
  <c r="I903" i="8"/>
  <c r="J902" i="8" s="1"/>
  <c r="I887" i="8"/>
  <c r="J886" i="8" s="1"/>
  <c r="I871" i="8"/>
  <c r="J870" i="8" s="1"/>
  <c r="I855" i="8"/>
  <c r="J854" i="8" s="1"/>
  <c r="I839" i="8"/>
  <c r="J838" i="8" s="1"/>
  <c r="I823" i="8"/>
  <c r="J822" i="8" s="1"/>
  <c r="I807" i="8"/>
  <c r="J806" i="8" s="1"/>
  <c r="I791" i="8"/>
  <c r="J790" i="8" s="1"/>
  <c r="I775" i="8"/>
  <c r="J774" i="8" s="1"/>
  <c r="I759" i="8"/>
  <c r="J758" i="8" s="1"/>
  <c r="I743" i="8"/>
  <c r="J742" i="8" s="1"/>
  <c r="I727" i="8"/>
  <c r="J726" i="8" s="1"/>
  <c r="I711" i="8"/>
  <c r="J710" i="8" s="1"/>
  <c r="I695" i="8"/>
  <c r="J694" i="8" s="1"/>
  <c r="I679" i="8"/>
  <c r="J678" i="8" s="1"/>
  <c r="I663" i="8"/>
  <c r="J662" i="8" s="1"/>
  <c r="I647" i="8"/>
  <c r="J646" i="8" s="1"/>
  <c r="I631" i="8"/>
  <c r="J630" i="8" s="1"/>
  <c r="I615" i="8"/>
  <c r="J614" i="8" s="1"/>
  <c r="I599" i="8"/>
  <c r="J598" i="8" s="1"/>
  <c r="I583" i="8"/>
  <c r="J582" i="8" s="1"/>
  <c r="I567" i="8"/>
  <c r="J566" i="8" s="1"/>
  <c r="I551" i="8"/>
  <c r="J550" i="8" s="1"/>
  <c r="I535" i="8"/>
  <c r="J534" i="8" s="1"/>
  <c r="I519" i="8"/>
  <c r="J518" i="8" s="1"/>
  <c r="I503" i="8"/>
  <c r="J502" i="8" s="1"/>
  <c r="I487" i="8"/>
  <c r="J486" i="8" s="1"/>
  <c r="I471" i="8"/>
  <c r="J470" i="8" s="1"/>
  <c r="I455" i="8"/>
  <c r="J454" i="8" s="1"/>
  <c r="I439" i="8"/>
  <c r="J438" i="8" s="1"/>
  <c r="I423" i="8"/>
  <c r="J422" i="8" s="1"/>
  <c r="I391" i="8"/>
  <c r="J390" i="8" s="1"/>
  <c r="I375" i="8"/>
  <c r="J374" i="8" s="1"/>
  <c r="I359" i="8"/>
  <c r="J358" i="8" s="1"/>
  <c r="I343" i="8"/>
  <c r="J342" i="8" s="1"/>
  <c r="I327" i="8"/>
  <c r="J326" i="8" s="1"/>
  <c r="I311" i="8"/>
  <c r="J310" i="8" s="1"/>
  <c r="I295" i="8"/>
  <c r="J294" i="8" s="1"/>
  <c r="I279" i="8"/>
  <c r="J278" i="8" s="1"/>
  <c r="I263" i="8"/>
  <c r="J262" i="8" s="1"/>
  <c r="I247" i="8"/>
  <c r="J246" i="8" s="1"/>
  <c r="I231" i="8"/>
  <c r="J230" i="8" s="1"/>
  <c r="I215" i="8"/>
  <c r="J214" i="8" s="1"/>
  <c r="I199" i="8"/>
  <c r="J198" i="8" s="1"/>
  <c r="I183" i="8"/>
  <c r="J182" i="8" s="1"/>
  <c r="I167" i="8"/>
  <c r="J166" i="8" s="1"/>
  <c r="I151" i="8"/>
  <c r="J150" i="8" s="1"/>
  <c r="I135" i="8"/>
  <c r="J134" i="8" s="1"/>
  <c r="I119" i="8"/>
  <c r="J118" i="8" s="1"/>
  <c r="I103" i="8"/>
  <c r="J102" i="8" s="1"/>
  <c r="I87" i="8"/>
  <c r="J86" i="8" s="1"/>
  <c r="I1049" i="8"/>
  <c r="J1048" i="8" s="1"/>
  <c r="I793" i="8"/>
  <c r="J792" i="8" s="1"/>
  <c r="I536" i="8"/>
  <c r="J535" i="8" s="1"/>
  <c r="I1238" i="8"/>
  <c r="J1237" i="8" s="1"/>
  <c r="I1222" i="8"/>
  <c r="J1221" i="8" s="1"/>
  <c r="I1206" i="8"/>
  <c r="J1205" i="8" s="1"/>
  <c r="I1190" i="8"/>
  <c r="J1189" i="8" s="1"/>
  <c r="I1174" i="8"/>
  <c r="J1173" i="8" s="1"/>
  <c r="I1158" i="8"/>
  <c r="J1157" i="8" s="1"/>
  <c r="I1142" i="8"/>
  <c r="J1141" i="8" s="1"/>
  <c r="I1126" i="8"/>
  <c r="J1125" i="8" s="1"/>
  <c r="I1110" i="8"/>
  <c r="J1109" i="8" s="1"/>
  <c r="I1094" i="8"/>
  <c r="J1093" i="8" s="1"/>
  <c r="I1078" i="8"/>
  <c r="J1077" i="8" s="1"/>
  <c r="I1062" i="8"/>
  <c r="J1061" i="8" s="1"/>
  <c r="I1046" i="8"/>
  <c r="J1045" i="8" s="1"/>
  <c r="I1030" i="8"/>
  <c r="J1029" i="8" s="1"/>
  <c r="I1014" i="8"/>
  <c r="J1013" i="8" s="1"/>
  <c r="I998" i="8"/>
  <c r="J997" i="8" s="1"/>
  <c r="I982" i="8"/>
  <c r="J981" i="8" s="1"/>
  <c r="I966" i="8"/>
  <c r="J965" i="8" s="1"/>
  <c r="I950" i="8"/>
  <c r="J949" i="8" s="1"/>
  <c r="I934" i="8"/>
  <c r="J933" i="8" s="1"/>
  <c r="I918" i="8"/>
  <c r="J917" i="8" s="1"/>
  <c r="I902" i="8"/>
  <c r="J901" i="8" s="1"/>
  <c r="I886" i="8"/>
  <c r="J885" i="8" s="1"/>
  <c r="I870" i="8"/>
  <c r="J869" i="8" s="1"/>
  <c r="I854" i="8"/>
  <c r="J853" i="8" s="1"/>
  <c r="I838" i="8"/>
  <c r="J837" i="8" s="1"/>
  <c r="I822" i="8"/>
  <c r="J821" i="8" s="1"/>
  <c r="I806" i="8"/>
  <c r="J805" i="8" s="1"/>
  <c r="I790" i="8"/>
  <c r="J789" i="8" s="1"/>
  <c r="I774" i="8"/>
  <c r="J773" i="8" s="1"/>
  <c r="I758" i="8"/>
  <c r="J757" i="8" s="1"/>
  <c r="I742" i="8"/>
  <c r="J741" i="8" s="1"/>
  <c r="I726" i="8"/>
  <c r="J725" i="8" s="1"/>
  <c r="I710" i="8"/>
  <c r="J709" i="8" s="1"/>
  <c r="I694" i="8"/>
  <c r="J693" i="8" s="1"/>
  <c r="I678" i="8"/>
  <c r="J677" i="8" s="1"/>
  <c r="I662" i="8"/>
  <c r="J661" i="8" s="1"/>
  <c r="I646" i="8"/>
  <c r="J645" i="8" s="1"/>
  <c r="I630" i="8"/>
  <c r="J629" i="8" s="1"/>
  <c r="I614" i="8"/>
  <c r="J613" i="8" s="1"/>
  <c r="I598" i="8"/>
  <c r="J597" i="8" s="1"/>
  <c r="I582" i="8"/>
  <c r="J581" i="8" s="1"/>
  <c r="I566" i="8"/>
  <c r="J565" i="8" s="1"/>
  <c r="I550" i="8"/>
  <c r="J549" i="8" s="1"/>
  <c r="I534" i="8"/>
  <c r="J533" i="8" s="1"/>
  <c r="I518" i="8"/>
  <c r="J517" i="8" s="1"/>
  <c r="I502" i="8"/>
  <c r="J501" i="8" s="1"/>
  <c r="I470" i="8"/>
  <c r="J469" i="8" s="1"/>
  <c r="I454" i="8"/>
  <c r="J453" i="8" s="1"/>
  <c r="I438" i="8"/>
  <c r="J437" i="8" s="1"/>
  <c r="I422" i="8"/>
  <c r="J421" i="8" s="1"/>
  <c r="I406" i="8"/>
  <c r="J405" i="8" s="1"/>
  <c r="I390" i="8"/>
  <c r="J389" i="8" s="1"/>
  <c r="I374" i="8"/>
  <c r="J373" i="8" s="1"/>
  <c r="I358" i="8"/>
  <c r="J357" i="8" s="1"/>
  <c r="I342" i="8"/>
  <c r="J341" i="8" s="1"/>
  <c r="I326" i="8"/>
  <c r="J325" i="8" s="1"/>
  <c r="I310" i="8"/>
  <c r="J309" i="8" s="1"/>
  <c r="I294" i="8"/>
  <c r="J293" i="8" s="1"/>
  <c r="I278" i="8"/>
  <c r="J277" i="8" s="1"/>
  <c r="I262" i="8"/>
  <c r="J261" i="8" s="1"/>
  <c r="I246" i="8"/>
  <c r="J245" i="8" s="1"/>
  <c r="I230" i="8"/>
  <c r="J229" i="8" s="1"/>
  <c r="I214" i="8"/>
  <c r="J213" i="8" s="1"/>
  <c r="I198" i="8"/>
  <c r="J197" i="8" s="1"/>
  <c r="I182" i="8"/>
  <c r="J181" i="8" s="1"/>
  <c r="I166" i="8"/>
  <c r="J165" i="8" s="1"/>
  <c r="I150" i="8"/>
  <c r="J149" i="8" s="1"/>
  <c r="I134" i="8"/>
  <c r="J133" i="8" s="1"/>
  <c r="I118" i="8"/>
  <c r="J117" i="8" s="1"/>
  <c r="I102" i="8"/>
  <c r="J101" i="8" s="1"/>
  <c r="I86" i="8"/>
  <c r="J85" i="8" s="1"/>
  <c r="I1033" i="8"/>
  <c r="J1032" i="8" s="1"/>
  <c r="I777" i="8"/>
  <c r="J776" i="8" s="1"/>
  <c r="I1200" i="8"/>
  <c r="J1199" i="8" s="1"/>
  <c r="I1008" i="8"/>
  <c r="J1007" i="8" s="1"/>
  <c r="I816" i="8"/>
  <c r="J815" i="8" s="1"/>
  <c r="I656" i="8"/>
  <c r="J655" i="8" s="1"/>
  <c r="I432" i="8"/>
  <c r="J431" i="8" s="1"/>
  <c r="I1237" i="8"/>
  <c r="J1236" i="8" s="1"/>
  <c r="I1221" i="8"/>
  <c r="J1220" i="8" s="1"/>
  <c r="I1205" i="8"/>
  <c r="J1204" i="8" s="1"/>
  <c r="I1189" i="8"/>
  <c r="J1188" i="8" s="1"/>
  <c r="I1017" i="8"/>
  <c r="J1016" i="8" s="1"/>
  <c r="I761" i="8"/>
  <c r="J760" i="8" s="1"/>
  <c r="I486" i="8"/>
  <c r="J485" i="8" s="1"/>
  <c r="I1236" i="8"/>
  <c r="J1235" i="8" s="1"/>
  <c r="I1220" i="8"/>
  <c r="J1219" i="8" s="1"/>
  <c r="I1204" i="8"/>
  <c r="J1203" i="8" s="1"/>
  <c r="I1188" i="8"/>
  <c r="J1187" i="8" s="1"/>
  <c r="I1172" i="8"/>
  <c r="J1171" i="8" s="1"/>
  <c r="I1156" i="8"/>
  <c r="J1155" i="8" s="1"/>
  <c r="I1140" i="8"/>
  <c r="J1139" i="8" s="1"/>
  <c r="I1124" i="8"/>
  <c r="J1123" i="8" s="1"/>
  <c r="I1108" i="8"/>
  <c r="J1107" i="8" s="1"/>
  <c r="I1092" i="8"/>
  <c r="J1091" i="8" s="1"/>
  <c r="I1076" i="8"/>
  <c r="J1075" i="8" s="1"/>
  <c r="I1060" i="8"/>
  <c r="J1059" i="8" s="1"/>
  <c r="I1001" i="8"/>
  <c r="J1000" i="8" s="1"/>
  <c r="I745" i="8"/>
  <c r="J744" i="8" s="1"/>
  <c r="I1219" i="8"/>
  <c r="J1218" i="8" s="1"/>
  <c r="I1203" i="8"/>
  <c r="J1202" i="8" s="1"/>
  <c r="I1171" i="8"/>
  <c r="J1170" i="8" s="1"/>
  <c r="I1155" i="8"/>
  <c r="J1154" i="8" s="1"/>
  <c r="I1139" i="8"/>
  <c r="J1138" i="8" s="1"/>
  <c r="I1123" i="8"/>
  <c r="J1122" i="8" s="1"/>
  <c r="I1107" i="8"/>
  <c r="J1106" i="8" s="1"/>
  <c r="I1091" i="8"/>
  <c r="J1090" i="8" s="1"/>
  <c r="I1075" i="8"/>
  <c r="J1074" i="8" s="1"/>
  <c r="I1059" i="8"/>
  <c r="J1058" i="8" s="1"/>
  <c r="I1043" i="8"/>
  <c r="J1042" i="8" s="1"/>
  <c r="I1027" i="8"/>
  <c r="J1026" i="8" s="1"/>
  <c r="I1011" i="8"/>
  <c r="J1010" i="8" s="1"/>
  <c r="I995" i="8"/>
  <c r="J994" i="8" s="1"/>
  <c r="I979" i="8"/>
  <c r="J978" i="8" s="1"/>
  <c r="I963" i="8"/>
  <c r="J962" i="8" s="1"/>
  <c r="I947" i="8"/>
  <c r="J946" i="8" s="1"/>
  <c r="I931" i="8"/>
  <c r="J930" i="8" s="1"/>
  <c r="I915" i="8"/>
  <c r="J914" i="8" s="1"/>
  <c r="I899" i="8"/>
  <c r="J898" i="8" s="1"/>
  <c r="I883" i="8"/>
  <c r="J882" i="8" s="1"/>
  <c r="I867" i="8"/>
  <c r="J866" i="8" s="1"/>
  <c r="I851" i="8"/>
  <c r="J850" i="8" s="1"/>
  <c r="I835" i="8"/>
  <c r="J834" i="8" s="1"/>
  <c r="I819" i="8"/>
  <c r="J818" i="8" s="1"/>
  <c r="I803" i="8"/>
  <c r="J802" i="8" s="1"/>
  <c r="I787" i="8"/>
  <c r="J786" i="8" s="1"/>
  <c r="I771" i="8"/>
  <c r="J770" i="8" s="1"/>
  <c r="I755" i="8"/>
  <c r="J754" i="8" s="1"/>
  <c r="I739" i="8"/>
  <c r="J738" i="8" s="1"/>
  <c r="I723" i="8"/>
  <c r="J722" i="8" s="1"/>
  <c r="I707" i="8"/>
  <c r="J706" i="8" s="1"/>
  <c r="I691" i="8"/>
  <c r="J690" i="8" s="1"/>
  <c r="I675" i="8"/>
  <c r="J674" i="8" s="1"/>
  <c r="I659" i="8"/>
  <c r="J658" i="8" s="1"/>
  <c r="I643" i="8"/>
  <c r="J642" i="8" s="1"/>
  <c r="I627" i="8"/>
  <c r="J626" i="8" s="1"/>
  <c r="I611" i="8"/>
  <c r="J610" i="8" s="1"/>
  <c r="I595" i="8"/>
  <c r="J594" i="8" s="1"/>
  <c r="I579" i="8"/>
  <c r="J578" i="8" s="1"/>
  <c r="I563" i="8"/>
  <c r="J562" i="8" s="1"/>
  <c r="I547" i="8"/>
  <c r="J546" i="8" s="1"/>
  <c r="I531" i="8"/>
  <c r="J530" i="8" s="1"/>
  <c r="I515" i="8"/>
  <c r="J514" i="8" s="1"/>
  <c r="I499" i="8"/>
  <c r="J498" i="8" s="1"/>
  <c r="I483" i="8"/>
  <c r="J482" i="8" s="1"/>
  <c r="I467" i="8"/>
  <c r="J466" i="8" s="1"/>
  <c r="I451" i="8"/>
  <c r="J450" i="8" s="1"/>
  <c r="I435" i="8"/>
  <c r="J434" i="8" s="1"/>
  <c r="I419" i="8"/>
  <c r="J418" i="8" s="1"/>
  <c r="I403" i="8"/>
  <c r="J402" i="8" s="1"/>
  <c r="I387" i="8"/>
  <c r="J386" i="8" s="1"/>
  <c r="I371" i="8"/>
  <c r="J370" i="8" s="1"/>
  <c r="I355" i="8"/>
  <c r="J354" i="8" s="1"/>
  <c r="I339" i="8"/>
  <c r="J338" i="8" s="1"/>
  <c r="I323" i="8"/>
  <c r="J322" i="8" s="1"/>
  <c r="I307" i="8"/>
  <c r="J306" i="8" s="1"/>
  <c r="I291" i="8"/>
  <c r="J290" i="8" s="1"/>
  <c r="I275" i="8"/>
  <c r="J274" i="8" s="1"/>
  <c r="I259" i="8"/>
  <c r="J258" i="8" s="1"/>
  <c r="I243" i="8"/>
  <c r="J242" i="8" s="1"/>
  <c r="I227" i="8"/>
  <c r="J226" i="8" s="1"/>
  <c r="I211" i="8"/>
  <c r="J210" i="8" s="1"/>
  <c r="I195" i="8"/>
  <c r="J194" i="8" s="1"/>
  <c r="I179" i="8"/>
  <c r="J178" i="8" s="1"/>
  <c r="I163" i="8"/>
  <c r="J162" i="8" s="1"/>
  <c r="I147" i="8"/>
  <c r="J146" i="8" s="1"/>
  <c r="I131" i="8"/>
  <c r="J130" i="8" s="1"/>
  <c r="I115" i="8"/>
  <c r="J114" i="8" s="1"/>
  <c r="I99" i="8"/>
  <c r="J98" i="8" s="1"/>
  <c r="I83" i="8"/>
  <c r="J82" i="8" s="1"/>
  <c r="I1241" i="8"/>
  <c r="J1240" i="8" s="1"/>
  <c r="I985" i="8"/>
  <c r="J984" i="8" s="1"/>
  <c r="I729" i="8"/>
  <c r="J728" i="8" s="1"/>
  <c r="I407" i="8"/>
  <c r="J406" i="8" s="1"/>
  <c r="I1216" i="8"/>
  <c r="J1215" i="8" s="1"/>
  <c r="I1040" i="8"/>
  <c r="J1039" i="8" s="1"/>
  <c r="I912" i="8"/>
  <c r="J911" i="8" s="1"/>
  <c r="I752" i="8"/>
  <c r="J751" i="8" s="1"/>
  <c r="I560" i="8"/>
  <c r="J559" i="8" s="1"/>
  <c r="I240" i="8"/>
  <c r="J239" i="8" s="1"/>
  <c r="I1235" i="8"/>
  <c r="J1234" i="8" s="1"/>
  <c r="I1187" i="8"/>
  <c r="J1186" i="8" s="1"/>
  <c r="I1234" i="8"/>
  <c r="J1233" i="8" s="1"/>
  <c r="I1218" i="8"/>
  <c r="J1217" i="8" s="1"/>
  <c r="I1202" i="8"/>
  <c r="J1201" i="8" s="1"/>
  <c r="I1186" i="8"/>
  <c r="J1185" i="8" s="1"/>
  <c r="I1170" i="8"/>
  <c r="J1169" i="8" s="1"/>
  <c r="I1154" i="8"/>
  <c r="J1153" i="8" s="1"/>
  <c r="I1138" i="8"/>
  <c r="J1137" i="8" s="1"/>
  <c r="I1122" i="8"/>
  <c r="J1121" i="8" s="1"/>
  <c r="I1106" i="8"/>
  <c r="J1105" i="8" s="1"/>
  <c r="I1090" i="8"/>
  <c r="J1089" i="8" s="1"/>
  <c r="I1074" i="8"/>
  <c r="J1073" i="8" s="1"/>
  <c r="I1058" i="8"/>
  <c r="J1057" i="8" s="1"/>
  <c r="I1042" i="8"/>
  <c r="J1041" i="8" s="1"/>
  <c r="I1026" i="8"/>
  <c r="J1025" i="8" s="1"/>
  <c r="I1010" i="8"/>
  <c r="J1009" i="8" s="1"/>
  <c r="I994" i="8"/>
  <c r="J993" i="8" s="1"/>
  <c r="I978" i="8"/>
  <c r="J977" i="8" s="1"/>
  <c r="I962" i="8"/>
  <c r="J961" i="8" s="1"/>
  <c r="I946" i="8"/>
  <c r="J945" i="8" s="1"/>
  <c r="I930" i="8"/>
  <c r="J929" i="8" s="1"/>
  <c r="I914" i="8"/>
  <c r="J913" i="8" s="1"/>
  <c r="I898" i="8"/>
  <c r="J897" i="8" s="1"/>
  <c r="I882" i="8"/>
  <c r="J881" i="8" s="1"/>
  <c r="I866" i="8"/>
  <c r="J865" i="8" s="1"/>
  <c r="I850" i="8"/>
  <c r="J849" i="8" s="1"/>
  <c r="I834" i="8"/>
  <c r="J833" i="8" s="1"/>
  <c r="I818" i="8"/>
  <c r="J817" i="8" s="1"/>
  <c r="I802" i="8"/>
  <c r="J801" i="8" s="1"/>
  <c r="I786" i="8"/>
  <c r="J785" i="8" s="1"/>
  <c r="I770" i="8"/>
  <c r="J769" i="8" s="1"/>
  <c r="I754" i="8"/>
  <c r="J753" i="8" s="1"/>
  <c r="I738" i="8"/>
  <c r="J737" i="8" s="1"/>
  <c r="I722" i="8"/>
  <c r="J721" i="8" s="1"/>
  <c r="I706" i="8"/>
  <c r="J705" i="8" s="1"/>
  <c r="I690" i="8"/>
  <c r="J689" i="8" s="1"/>
  <c r="I674" i="8"/>
  <c r="J673" i="8" s="1"/>
  <c r="I658" i="8"/>
  <c r="J657" i="8" s="1"/>
  <c r="I642" i="8"/>
  <c r="J641" i="8" s="1"/>
  <c r="I626" i="8"/>
  <c r="J625" i="8" s="1"/>
  <c r="I610" i="8"/>
  <c r="J609" i="8" s="1"/>
  <c r="I594" i="8"/>
  <c r="J593" i="8" s="1"/>
  <c r="I578" i="8"/>
  <c r="J577" i="8" s="1"/>
  <c r="I562" i="8"/>
  <c r="J561" i="8" s="1"/>
  <c r="I546" i="8"/>
  <c r="J545" i="8" s="1"/>
  <c r="I530" i="8"/>
  <c r="J529" i="8" s="1"/>
  <c r="I514" i="8"/>
  <c r="J513" i="8" s="1"/>
  <c r="I498" i="8"/>
  <c r="J497" i="8" s="1"/>
  <c r="I482" i="8"/>
  <c r="J481" i="8" s="1"/>
  <c r="I466" i="8"/>
  <c r="J465" i="8" s="1"/>
  <c r="I450" i="8"/>
  <c r="J449" i="8" s="1"/>
  <c r="I434" i="8"/>
  <c r="J433" i="8" s="1"/>
  <c r="I418" i="8"/>
  <c r="J417" i="8" s="1"/>
  <c r="I402" i="8"/>
  <c r="J401" i="8" s="1"/>
  <c r="I386" i="8"/>
  <c r="J385" i="8" s="1"/>
  <c r="I370" i="8"/>
  <c r="J369" i="8" s="1"/>
  <c r="I354" i="8"/>
  <c r="J353" i="8" s="1"/>
  <c r="I338" i="8"/>
  <c r="J337" i="8" s="1"/>
  <c r="I322" i="8"/>
  <c r="J321" i="8" s="1"/>
  <c r="I1225" i="8"/>
  <c r="J1224" i="8" s="1"/>
  <c r="I969" i="8"/>
  <c r="J968" i="8" s="1"/>
  <c r="I713" i="8"/>
  <c r="J712" i="8" s="1"/>
  <c r="I365" i="8"/>
  <c r="J364" i="8" s="1"/>
  <c r="I1152" i="8"/>
  <c r="J1151" i="8" s="1"/>
  <c r="I928" i="8"/>
  <c r="J927" i="8" s="1"/>
  <c r="I704" i="8"/>
  <c r="J703" i="8" s="1"/>
  <c r="I352" i="8"/>
  <c r="J351" i="8" s="1"/>
  <c r="I1233" i="8"/>
  <c r="J1232" i="8" s="1"/>
  <c r="I1217" i="8"/>
  <c r="J1216" i="8" s="1"/>
  <c r="I1201" i="8"/>
  <c r="J1200" i="8" s="1"/>
  <c r="I1185" i="8"/>
  <c r="J1184" i="8" s="1"/>
  <c r="I1169" i="8"/>
  <c r="J1168" i="8" s="1"/>
  <c r="I1153" i="8"/>
  <c r="J1152" i="8" s="1"/>
  <c r="I1137" i="8"/>
  <c r="J1136" i="8" s="1"/>
  <c r="I1121" i="8"/>
  <c r="J1120" i="8" s="1"/>
  <c r="I1105" i="8"/>
  <c r="J1104" i="8" s="1"/>
  <c r="I1089" i="8"/>
  <c r="J1088" i="8" s="1"/>
  <c r="I1073" i="8"/>
  <c r="J1072" i="8" s="1"/>
  <c r="I1057" i="8"/>
  <c r="J1056" i="8" s="1"/>
  <c r="I1041" i="8"/>
  <c r="J1040" i="8" s="1"/>
  <c r="I1025" i="8"/>
  <c r="J1024" i="8" s="1"/>
  <c r="I1009" i="8"/>
  <c r="J1008" i="8" s="1"/>
  <c r="I993" i="8"/>
  <c r="J992" i="8" s="1"/>
  <c r="I977" i="8"/>
  <c r="J976" i="8" s="1"/>
  <c r="I961" i="8"/>
  <c r="J960" i="8" s="1"/>
  <c r="I945" i="8"/>
  <c r="J944" i="8" s="1"/>
  <c r="I929" i="8"/>
  <c r="J928" i="8" s="1"/>
  <c r="I913" i="8"/>
  <c r="J912" i="8" s="1"/>
  <c r="I897" i="8"/>
  <c r="J896" i="8" s="1"/>
  <c r="I881" i="8"/>
  <c r="J880" i="8" s="1"/>
  <c r="I865" i="8"/>
  <c r="J864" i="8" s="1"/>
  <c r="I849" i="8"/>
  <c r="J848" i="8" s="1"/>
  <c r="I833" i="8"/>
  <c r="J832" i="8" s="1"/>
  <c r="I817" i="8"/>
  <c r="J816" i="8" s="1"/>
  <c r="I801" i="8"/>
  <c r="J800" i="8" s="1"/>
  <c r="I785" i="8"/>
  <c r="J784" i="8" s="1"/>
  <c r="I769" i="8"/>
  <c r="J768" i="8" s="1"/>
  <c r="I753" i="8"/>
  <c r="J752" i="8" s="1"/>
  <c r="I737" i="8"/>
  <c r="J736" i="8" s="1"/>
  <c r="I721" i="8"/>
  <c r="J720" i="8" s="1"/>
  <c r="I705" i="8"/>
  <c r="J704" i="8" s="1"/>
  <c r="I689" i="8"/>
  <c r="J688" i="8" s="1"/>
  <c r="I673" i="8"/>
  <c r="J672" i="8" s="1"/>
  <c r="I657" i="8"/>
  <c r="J656" i="8" s="1"/>
  <c r="I641" i="8"/>
  <c r="J640" i="8" s="1"/>
  <c r="I625" i="8"/>
  <c r="J624" i="8" s="1"/>
  <c r="I609" i="8"/>
  <c r="J608" i="8" s="1"/>
  <c r="I593" i="8"/>
  <c r="J592" i="8" s="1"/>
  <c r="I577" i="8"/>
  <c r="J576" i="8" s="1"/>
  <c r="I561" i="8"/>
  <c r="J560" i="8" s="1"/>
  <c r="I545" i="8"/>
  <c r="J544" i="8" s="1"/>
  <c r="I529" i="8"/>
  <c r="J528" i="8" s="1"/>
  <c r="I513" i="8"/>
  <c r="J512" i="8" s="1"/>
  <c r="I497" i="8"/>
  <c r="J496" i="8" s="1"/>
  <c r="I481" i="8"/>
  <c r="J480" i="8" s="1"/>
  <c r="I465" i="8"/>
  <c r="J464" i="8" s="1"/>
  <c r="I449" i="8"/>
  <c r="J448" i="8" s="1"/>
  <c r="I433" i="8"/>
  <c r="J432" i="8" s="1"/>
  <c r="I417" i="8"/>
  <c r="J416" i="8" s="1"/>
  <c r="I401" i="8"/>
  <c r="J400" i="8" s="1"/>
  <c r="I385" i="8"/>
  <c r="J384" i="8" s="1"/>
  <c r="I369" i="8"/>
  <c r="J368" i="8" s="1"/>
  <c r="I353" i="8"/>
  <c r="J352" i="8" s="1"/>
  <c r="I337" i="8"/>
  <c r="J336" i="8" s="1"/>
  <c r="I321" i="8"/>
  <c r="J320" i="8" s="1"/>
  <c r="I305" i="8"/>
  <c r="J304" i="8" s="1"/>
  <c r="I289" i="8"/>
  <c r="J288" i="8" s="1"/>
  <c r="I273" i="8"/>
  <c r="J272" i="8" s="1"/>
  <c r="I1209" i="8"/>
  <c r="J1208" i="8" s="1"/>
  <c r="I953" i="8"/>
  <c r="J952" i="8" s="1"/>
  <c r="I697" i="8"/>
  <c r="J696" i="8" s="1"/>
  <c r="I257" i="8"/>
  <c r="J256" i="8" s="1"/>
  <c r="I241" i="8"/>
  <c r="J240" i="8" s="1"/>
  <c r="I225" i="8"/>
  <c r="J224" i="8" s="1"/>
  <c r="I209" i="8"/>
  <c r="J208" i="8" s="1"/>
  <c r="I193" i="8"/>
  <c r="J192" i="8" s="1"/>
  <c r="I177" i="8"/>
  <c r="J176" i="8" s="1"/>
  <c r="I161" i="8"/>
  <c r="J160" i="8" s="1"/>
  <c r="I145" i="8"/>
  <c r="J144" i="8" s="1"/>
  <c r="I129" i="8"/>
  <c r="J128" i="8" s="1"/>
  <c r="I113" i="8"/>
  <c r="J112" i="8" s="1"/>
  <c r="I97" i="8"/>
  <c r="J96" i="8" s="1"/>
  <c r="I81" i="8"/>
  <c r="J80" i="8" s="1"/>
  <c r="I405" i="8"/>
  <c r="J404" i="8" s="1"/>
  <c r="J375" i="8"/>
  <c r="I511" i="8"/>
  <c r="J510" i="8" s="1"/>
  <c r="I495" i="8"/>
  <c r="J494" i="8" s="1"/>
  <c r="I479" i="8"/>
  <c r="J478" i="8" s="1"/>
  <c r="I463" i="8"/>
  <c r="J462" i="8" s="1"/>
  <c r="I431" i="8"/>
  <c r="J430" i="8" s="1"/>
  <c r="I415" i="8"/>
  <c r="J414" i="8" s="1"/>
  <c r="I399" i="8"/>
  <c r="J398" i="8" s="1"/>
  <c r="I383" i="8"/>
  <c r="J382" i="8" s="1"/>
  <c r="I351" i="8"/>
  <c r="J350" i="8" s="1"/>
  <c r="I335" i="8"/>
  <c r="J334" i="8" s="1"/>
  <c r="I319" i="8"/>
  <c r="J318" i="8" s="1"/>
  <c r="I303" i="8"/>
  <c r="J302" i="8" s="1"/>
  <c r="I287" i="8"/>
  <c r="J286" i="8" s="1"/>
  <c r="I271" i="8"/>
  <c r="J270" i="8" s="1"/>
  <c r="I255" i="8"/>
  <c r="J254" i="8" s="1"/>
  <c r="I239" i="8"/>
  <c r="J238" i="8" s="1"/>
  <c r="I223" i="8"/>
  <c r="J222" i="8" s="1"/>
  <c r="I207" i="8"/>
  <c r="J206" i="8" s="1"/>
  <c r="I191" i="8"/>
  <c r="J190" i="8" s="1"/>
  <c r="I175" i="8"/>
  <c r="J174" i="8" s="1"/>
  <c r="I159" i="8"/>
  <c r="J158" i="8" s="1"/>
  <c r="I143" i="8"/>
  <c r="J142" i="8" s="1"/>
  <c r="I127" i="8"/>
  <c r="J126" i="8" s="1"/>
  <c r="I111" i="8"/>
  <c r="J110" i="8" s="1"/>
  <c r="I95" i="8"/>
  <c r="J94" i="8" s="1"/>
  <c r="I79" i="8"/>
  <c r="J78" i="8" s="1"/>
  <c r="I1173" i="8"/>
  <c r="J1172" i="8" s="1"/>
  <c r="I1125" i="8"/>
  <c r="J1124" i="8" s="1"/>
  <c r="I1077" i="8"/>
  <c r="J1076" i="8" s="1"/>
  <c r="I1029" i="8"/>
  <c r="J1028" i="8" s="1"/>
  <c r="I997" i="8"/>
  <c r="J996" i="8" s="1"/>
  <c r="I869" i="8"/>
  <c r="J868" i="8" s="1"/>
  <c r="I789" i="8"/>
  <c r="J788" i="8" s="1"/>
  <c r="J366" i="8"/>
  <c r="I1044" i="8"/>
  <c r="J1043" i="8" s="1"/>
  <c r="I900" i="8"/>
  <c r="J899" i="8" s="1"/>
  <c r="I676" i="8"/>
  <c r="J675" i="8" s="1"/>
  <c r="I596" i="8"/>
  <c r="J595" i="8" s="1"/>
  <c r="I472" i="8"/>
  <c r="J471" i="8" s="1"/>
  <c r="I296" i="8"/>
  <c r="J295" i="8" s="1"/>
  <c r="I527" i="8"/>
  <c r="J526" i="8" s="1"/>
  <c r="I216" i="8"/>
  <c r="J215" i="8" s="1"/>
  <c r="J257" i="8"/>
  <c r="I687" i="8"/>
  <c r="J686" i="8" s="1"/>
  <c r="I671" i="8"/>
  <c r="J670" i="8" s="1"/>
  <c r="I655" i="8"/>
  <c r="J654" i="8" s="1"/>
  <c r="I639" i="8"/>
  <c r="J638" i="8" s="1"/>
  <c r="I623" i="8"/>
  <c r="J622" i="8" s="1"/>
  <c r="I607" i="8"/>
  <c r="J606" i="8" s="1"/>
  <c r="I591" i="8"/>
  <c r="J590" i="8" s="1"/>
  <c r="I575" i="8"/>
  <c r="J574" i="8" s="1"/>
  <c r="I559" i="8"/>
  <c r="J558" i="8" s="1"/>
  <c r="I543" i="8"/>
  <c r="J542" i="8" s="1"/>
  <c r="J439" i="8"/>
  <c r="J423" i="8"/>
  <c r="J391" i="8"/>
  <c r="J343" i="8"/>
  <c r="J311" i="8"/>
  <c r="J279" i="8"/>
  <c r="J231" i="8"/>
  <c r="J167" i="8"/>
  <c r="J151" i="8"/>
  <c r="J103" i="8"/>
  <c r="J87" i="8"/>
  <c r="I328" i="8"/>
  <c r="J327" i="8" s="1"/>
  <c r="I456" i="8"/>
  <c r="J455" i="8" s="1"/>
  <c r="J515" i="8"/>
  <c r="I264" i="8"/>
  <c r="J263" i="8" s="1"/>
  <c r="I200" i="8"/>
  <c r="J199" i="8" s="1"/>
  <c r="I136" i="8"/>
  <c r="J135" i="8" s="1"/>
  <c r="J1156" i="8"/>
  <c r="J1140" i="8"/>
  <c r="J1108" i="8"/>
  <c r="J1092" i="8"/>
  <c r="J1060" i="8"/>
  <c r="J1044" i="8"/>
  <c r="J1012" i="8"/>
  <c r="J980" i="8"/>
  <c r="J964" i="8"/>
  <c r="J948" i="8"/>
  <c r="J932" i="8"/>
  <c r="J916" i="8"/>
  <c r="J900" i="8"/>
  <c r="J884" i="8"/>
  <c r="J852" i="8"/>
  <c r="J836" i="8"/>
  <c r="J820" i="8"/>
  <c r="J804" i="8"/>
  <c r="J772" i="8"/>
  <c r="J756" i="8"/>
  <c r="J740" i="8"/>
  <c r="J724" i="8"/>
  <c r="J708" i="8"/>
  <c r="J692" i="8"/>
  <c r="J676" i="8"/>
  <c r="J660" i="8"/>
  <c r="J644" i="8"/>
  <c r="J628" i="8"/>
  <c r="J612" i="8"/>
  <c r="J596" i="8"/>
  <c r="J580" i="8"/>
  <c r="J564" i="8"/>
  <c r="J548" i="8"/>
  <c r="J532" i="8"/>
  <c r="J516" i="8"/>
  <c r="J500" i="8"/>
  <c r="J468" i="8"/>
  <c r="J436" i="8"/>
  <c r="J420" i="8"/>
  <c r="J388" i="8"/>
  <c r="J356" i="8"/>
  <c r="J340" i="8"/>
  <c r="J308" i="8"/>
  <c r="J292" i="8"/>
  <c r="J276" i="8"/>
  <c r="J260" i="8"/>
  <c r="J244" i="8"/>
  <c r="J228" i="8"/>
  <c r="J212" i="8"/>
  <c r="J196" i="8"/>
  <c r="J180" i="8"/>
  <c r="J164" i="8"/>
  <c r="J148" i="8"/>
  <c r="J132" i="8"/>
  <c r="J116" i="8"/>
  <c r="J100" i="8"/>
  <c r="J84" i="8"/>
  <c r="I373" i="8"/>
  <c r="J372" i="8" s="1"/>
  <c r="I325" i="8"/>
  <c r="J324" i="8" s="1"/>
  <c r="J484" i="8"/>
  <c r="J1027" i="8"/>
  <c r="J1011" i="8"/>
  <c r="J995" i="8"/>
  <c r="J979" i="8"/>
  <c r="J963" i="8"/>
  <c r="J947" i="8"/>
  <c r="J931" i="8"/>
  <c r="J915" i="8"/>
  <c r="J883" i="8"/>
  <c r="J867" i="8"/>
  <c r="J851" i="8"/>
  <c r="J835" i="8"/>
  <c r="J819" i="8"/>
  <c r="J803" i="8"/>
  <c r="J787" i="8"/>
  <c r="J771" i="8"/>
  <c r="J755" i="8"/>
  <c r="J739" i="8"/>
  <c r="J723" i="8"/>
  <c r="J707" i="8"/>
  <c r="J691" i="8"/>
  <c r="J659" i="8"/>
  <c r="J643" i="8"/>
  <c r="J627" i="8"/>
  <c r="J611" i="8"/>
  <c r="J579" i="8"/>
  <c r="J563" i="8"/>
  <c r="J547" i="8"/>
  <c r="J531" i="8"/>
  <c r="J499" i="8"/>
  <c r="J483" i="8"/>
  <c r="J467" i="8"/>
  <c r="J451" i="8"/>
  <c r="J435" i="8"/>
  <c r="J419" i="8"/>
  <c r="J403" i="8"/>
  <c r="J387" i="8"/>
  <c r="J355" i="8"/>
  <c r="J339" i="8"/>
  <c r="J307" i="8"/>
  <c r="I292" i="8"/>
  <c r="J291" i="8" s="1"/>
  <c r="I276" i="8"/>
  <c r="J275" i="8" s="1"/>
  <c r="I260" i="8"/>
  <c r="J259" i="8" s="1"/>
  <c r="I244" i="8"/>
  <c r="J243" i="8" s="1"/>
  <c r="I228" i="8"/>
  <c r="J227" i="8" s="1"/>
  <c r="I212" i="8"/>
  <c r="J211" i="8" s="1"/>
  <c r="I196" i="8"/>
  <c r="J195" i="8" s="1"/>
  <c r="I180" i="8"/>
  <c r="J179" i="8" s="1"/>
  <c r="I164" i="8"/>
  <c r="J163" i="8" s="1"/>
  <c r="I148" i="8"/>
  <c r="J147" i="8" s="1"/>
  <c r="I132" i="8"/>
  <c r="J131" i="8" s="1"/>
  <c r="I116" i="8"/>
  <c r="J115" i="8" s="1"/>
  <c r="I100" i="8"/>
  <c r="J99" i="8" s="1"/>
  <c r="I84" i="8"/>
  <c r="J83" i="8" s="1"/>
  <c r="I52" i="8"/>
  <c r="J51" i="8" s="1"/>
  <c r="I36" i="8"/>
  <c r="J35" i="8" s="1"/>
  <c r="I453" i="8"/>
  <c r="J452" i="8" s="1"/>
  <c r="I408" i="8"/>
  <c r="J407" i="8" s="1"/>
  <c r="I372" i="8"/>
  <c r="J371" i="8" s="1"/>
  <c r="I324" i="8"/>
  <c r="J323" i="8" s="1"/>
  <c r="J446" i="8"/>
  <c r="I306" i="8"/>
  <c r="J305" i="8" s="1"/>
  <c r="I290" i="8"/>
  <c r="J289" i="8" s="1"/>
  <c r="I274" i="8"/>
  <c r="J273" i="8" s="1"/>
  <c r="I242" i="8"/>
  <c r="J241" i="8" s="1"/>
  <c r="I226" i="8"/>
  <c r="J225" i="8" s="1"/>
  <c r="I210" i="8"/>
  <c r="J209" i="8" s="1"/>
  <c r="I194" i="8"/>
  <c r="J193" i="8" s="1"/>
  <c r="I178" i="8"/>
  <c r="J177" i="8" s="1"/>
  <c r="I162" i="8"/>
  <c r="J161" i="8" s="1"/>
  <c r="I146" i="8"/>
  <c r="J145" i="8" s="1"/>
  <c r="I130" i="8"/>
  <c r="J129" i="8" s="1"/>
  <c r="I114" i="8"/>
  <c r="J113" i="8" s="1"/>
  <c r="I98" i="8"/>
  <c r="J97" i="8" s="1"/>
  <c r="I82" i="8"/>
  <c r="J81" i="8" s="1"/>
  <c r="I360" i="8"/>
  <c r="J359" i="8" s="1"/>
  <c r="I248" i="8"/>
  <c r="J247" i="8" s="1"/>
  <c r="I184" i="8"/>
  <c r="J183" i="8" s="1"/>
  <c r="I120" i="8"/>
  <c r="J119" i="8" s="1"/>
  <c r="J36" i="8"/>
  <c r="I69" i="8"/>
  <c r="J68" i="8" s="1"/>
  <c r="I68" i="8"/>
  <c r="J67" i="8" s="1"/>
  <c r="I20" i="8"/>
  <c r="J20" i="8" s="1"/>
  <c r="I19" i="8"/>
  <c r="J19" i="8" s="1"/>
  <c r="I53" i="8"/>
  <c r="J52" i="8" s="1"/>
  <c r="J62" i="8"/>
  <c r="J46" i="8"/>
  <c r="J30" i="8"/>
  <c r="J14" i="8"/>
  <c r="J45" i="8"/>
  <c r="J13" i="8"/>
  <c r="J29" i="8"/>
  <c r="I62" i="8"/>
  <c r="J61" i="8" s="1"/>
  <c r="J60" i="8"/>
  <c r="J44" i="8"/>
  <c r="J28" i="8"/>
  <c r="J12" i="8"/>
  <c r="J59" i="8"/>
  <c r="J43" i="8"/>
  <c r="J27" i="8"/>
  <c r="J11" i="8"/>
  <c r="J58" i="8"/>
  <c r="J42" i="8"/>
  <c r="J26" i="8"/>
  <c r="J10" i="8"/>
  <c r="J73" i="8"/>
  <c r="J57" i="8"/>
  <c r="J41" i="8"/>
  <c r="J25" i="8"/>
  <c r="J9" i="8"/>
  <c r="J72" i="8"/>
  <c r="J56" i="8"/>
  <c r="J40" i="8"/>
  <c r="J24" i="8"/>
  <c r="J8" i="8"/>
  <c r="J71" i="8"/>
  <c r="J55" i="8"/>
  <c r="J39" i="8"/>
  <c r="J23" i="8"/>
  <c r="J7" i="8"/>
  <c r="J70" i="8"/>
  <c r="J54" i="8"/>
  <c r="J38" i="8"/>
  <c r="J22" i="8"/>
  <c r="J6" i="8"/>
  <c r="J69" i="8"/>
  <c r="J53" i="8"/>
  <c r="J37" i="8"/>
  <c r="J21" i="8"/>
  <c r="J5" i="8"/>
  <c r="I4" i="8"/>
  <c r="J4" i="8" s="1"/>
  <c r="I3" i="8"/>
  <c r="J3" i="8" s="1"/>
  <c r="I2" i="8"/>
  <c r="J2"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<sst xmlns="http://schemas.openxmlformats.org/spreadsheetml/2006/main" count="40169" uniqueCount="5082">
  <si>
    <t>Presidente</t>
  </si>
  <si>
    <t>Gerardo Bustos Pretel</t>
  </si>
  <si>
    <t>Secretaría General Técnica (MINHAC)</t>
  </si>
  <si>
    <t>Equipo de redacción</t>
  </si>
  <si>
    <t>José Luis García Martínez</t>
  </si>
  <si>
    <t>Anselmo Fajardo Alonso</t>
  </si>
  <si>
    <t>Miriam San Martín Rodríguez</t>
  </si>
  <si>
    <t>Jaime Fernández Calvo</t>
  </si>
  <si>
    <t>Equipo de trabajo de IA aplicada a la gestión documental</t>
  </si>
  <si>
    <t>Participación en el grupo de trabajo</t>
  </si>
  <si>
    <t>Código de clasificación</t>
  </si>
  <si>
    <t>Órgano productor</t>
  </si>
  <si>
    <t>DIR3</t>
  </si>
  <si>
    <t>Serie documental</t>
  </si>
  <si>
    <t>Código SIA</t>
  </si>
  <si>
    <t>RGP</t>
  </si>
  <si>
    <t>ENS</t>
  </si>
  <si>
    <t>Valor administrativo</t>
  </si>
  <si>
    <t>Valor fiscal</t>
  </si>
  <si>
    <t>Valor legal</t>
  </si>
  <si>
    <t>Valor contable</t>
  </si>
  <si>
    <t>Valor secundario</t>
  </si>
  <si>
    <t>Acceso</t>
  </si>
  <si>
    <t>Plazo de acceso</t>
  </si>
  <si>
    <t>Causa de limitación</t>
  </si>
  <si>
    <t>Causa legal</t>
  </si>
  <si>
    <t>Dictamen</t>
  </si>
  <si>
    <t>Plazo de aplicación del dictamen</t>
  </si>
  <si>
    <t>Plazo de transferencia</t>
  </si>
  <si>
    <t>Número de dictamen</t>
  </si>
  <si>
    <t>URL al dictamen</t>
  </si>
  <si>
    <t>Reutilización</t>
  </si>
  <si>
    <t>Expedientes al año</t>
  </si>
  <si>
    <t>Peso por expediente</t>
  </si>
  <si>
    <t>Estado de la serie</t>
  </si>
  <si>
    <t>Sistema de almacenamiento</t>
  </si>
  <si>
    <t>1.01.02</t>
  </si>
  <si>
    <t>1.01.03</t>
  </si>
  <si>
    <t>1.01.04</t>
  </si>
  <si>
    <t>1.02.01</t>
  </si>
  <si>
    <t>1.02.03</t>
  </si>
  <si>
    <t>1.03.01</t>
  </si>
  <si>
    <t>1.03.02</t>
  </si>
  <si>
    <t>1.03.04</t>
  </si>
  <si>
    <t>1.04.02</t>
  </si>
  <si>
    <t>2.01.01</t>
  </si>
  <si>
    <t>2.01.02</t>
  </si>
  <si>
    <t>2.01.03</t>
  </si>
  <si>
    <t>2.01.04</t>
  </si>
  <si>
    <t>2.01.05</t>
  </si>
  <si>
    <t>2.01.06</t>
  </si>
  <si>
    <t>2.02.01</t>
  </si>
  <si>
    <t>2.02.02</t>
  </si>
  <si>
    <t>2.02.02.02</t>
  </si>
  <si>
    <t>2.02.03</t>
  </si>
  <si>
    <t>2.02.04</t>
  </si>
  <si>
    <t>2.02.05</t>
  </si>
  <si>
    <t>2.02.06</t>
  </si>
  <si>
    <t>2.02.07</t>
  </si>
  <si>
    <t>2.03</t>
  </si>
  <si>
    <t>2.04</t>
  </si>
  <si>
    <t>2.05.01</t>
  </si>
  <si>
    <t>2.05.02</t>
  </si>
  <si>
    <t>2.05.03</t>
  </si>
  <si>
    <t>2.06.01</t>
  </si>
  <si>
    <t>2.06.02</t>
  </si>
  <si>
    <t>2.06.03</t>
  </si>
  <si>
    <t>2.06.04</t>
  </si>
  <si>
    <t>2.06.05</t>
  </si>
  <si>
    <t>2.06.06</t>
  </si>
  <si>
    <t>2.07.01</t>
  </si>
  <si>
    <t>2.07.02</t>
  </si>
  <si>
    <t>2.07.03</t>
  </si>
  <si>
    <t>2.08.01</t>
  </si>
  <si>
    <t>2.08.02</t>
  </si>
  <si>
    <t>2.08.03</t>
  </si>
  <si>
    <t>2.08.04</t>
  </si>
  <si>
    <t>2.08.05</t>
  </si>
  <si>
    <t>2.08.06</t>
  </si>
  <si>
    <t>2.08.07</t>
  </si>
  <si>
    <t>2.08.08</t>
  </si>
  <si>
    <t>2.08.09</t>
  </si>
  <si>
    <t>2.09.01</t>
  </si>
  <si>
    <t>2.09.02</t>
  </si>
  <si>
    <t>2.09.03</t>
  </si>
  <si>
    <t>2.10.01</t>
  </si>
  <si>
    <t>2.10.02</t>
  </si>
  <si>
    <t>2.10.03</t>
  </si>
  <si>
    <t>2.11</t>
  </si>
  <si>
    <t>2.02.02.04</t>
  </si>
  <si>
    <t>2.02.02.03</t>
  </si>
  <si>
    <t>2.02.02.01</t>
  </si>
  <si>
    <t>2.02.02.05</t>
  </si>
  <si>
    <t>1.01.01</t>
  </si>
  <si>
    <t>DIRECCIÓN GENERAL DE PATRIMONIO DEL ESTADO (SGCEA)</t>
  </si>
  <si>
    <t>DIRECCIÓN GENERAL DE PRESUPUESTOS</t>
  </si>
  <si>
    <t>PARQUE MÓVIL DEL ESTADO</t>
  </si>
  <si>
    <t>SECRETARÍA GENERAL DE FINANCIACIÓN AUTONÓMICA Y LOCAL (SGSPFA/SGEFEL)</t>
  </si>
  <si>
    <t>SECRETARÍA GENERAL TÉCNICA</t>
  </si>
  <si>
    <t>SECRETARÍA GENERAL TÉCNICA (VGT)</t>
  </si>
  <si>
    <t>DIRECCIÓN GENERAL DE TRIBUTOS</t>
  </si>
  <si>
    <t>SECRETARÍA GENERAL DE FINANCIACIÓN AUTONÓMICA Y LOCAL (SGEFA)</t>
  </si>
  <si>
    <t>SECRETARÍA GENERAL DE FINANCIACIÓN AUTONÓMICA Y LOCAL (SGEFEL)</t>
  </si>
  <si>
    <t>DIRECCIÓN GENERAL DE FONDOS EUROPEOS</t>
  </si>
  <si>
    <t>DIRECCIÓN GENERAL DEL PLAN Y MECANISMO DE RECUPERACIÓN Y RESILIENCIA</t>
  </si>
  <si>
    <t>DIRECCIÓN GENERAL DEL PLAN Y MECANISMO DE RECUPERACIÓN Y RESILIENCIA  (SGControl)</t>
  </si>
  <si>
    <t>DIRECCIÓN GENERAL DEL PLAN Y MECANISMO DE RECUPERACIÓN Y RESILIENCIA (SGPagos)</t>
  </si>
  <si>
    <t>DIRECCIÓN GENERAL DEL PLAN Y MECANISMO DE RECUPERACIÓN Y RESILIENCIA (SGProg)</t>
  </si>
  <si>
    <t>DIRECCIÓN GENERAL DEL PLAN Y MECANISMO DE RECUPERACIÓN Y RESILIENCIA (SGGest)</t>
  </si>
  <si>
    <t>DIRECCIÓN GENERAL DE PATRIMONIO DEL ESTADO (SGP)</t>
  </si>
  <si>
    <t>SECRETARÍA GENERAL DE FINANCIACIÓN AUTONÓMICA Y LOCAL (GT)</t>
  </si>
  <si>
    <t>SECRETARÍA GENERAL DE FINANCIACIÓN AUTONÓMICA Y LOCAL (SGRTCA)</t>
  </si>
  <si>
    <t>SECRETARÍA GENERAL TÉCNICA (SGPNC)</t>
  </si>
  <si>
    <t>DIRECCIÓN GENERAL DE COSTES DE PERSONAL</t>
  </si>
  <si>
    <t>DIRECCIÓN GENERAL DE PATRIMONIO DEL ESTADO</t>
  </si>
  <si>
    <t>SECRETARÍA GENERAL DE FINANCIACIÓN AUTONÓMICA Y LOCAL (SGCCAA/SGEELL/GT)</t>
  </si>
  <si>
    <t>SECRETARÍA GENERAL TÉCNICA (SGIRI)</t>
  </si>
  <si>
    <t>IGAE (Gabinete)</t>
  </si>
  <si>
    <t>IGAE (OPGR)</t>
  </si>
  <si>
    <t>INSTITUTO DE ESTUDIOS FISCALES</t>
  </si>
  <si>
    <t>SUBSECRETARÍA DE HACIENDA (GABINETE TÉCNICO)</t>
  </si>
  <si>
    <t>DEPARTAMENTO DE SERVICIOS Y COORDINACIÓN TERRITORIAL</t>
  </si>
  <si>
    <t>IGAE (Oficina Informática Presupuestaria)</t>
  </si>
  <si>
    <t>SECRETARÍA GENERAL DE FINANCIACIÓN AUTONÓMICA Y LOCAL (SGGPFEL)</t>
  </si>
  <si>
    <t>DEPARTAMENTO DE SERVICIOS Y COORDINACIÓN TERRITORIAL (DEH)</t>
  </si>
  <si>
    <t>INSPECCIÓN GENERAL</t>
  </si>
  <si>
    <t>SUBSECRETARÍA DE HACIENDA</t>
  </si>
  <si>
    <t>SECRETARÍA GENERAL TÉCNICA (SGITPDSW)</t>
  </si>
  <si>
    <t>SUBSECRETARÍA DE HACIENDA (SGRH)</t>
  </si>
  <si>
    <t>MUFACE</t>
  </si>
  <si>
    <t>DEPARTAMENTO DE SERVICIOS Y COORDINACIÓN TERRITORIAL (OFICINA PRESUPUESTARIA)</t>
  </si>
  <si>
    <t>DIRECCIÓN GENERAL DE RACIONALIZACIÓN Y CENTRALIZACIÓN DE LA CONTRATACIÓN</t>
  </si>
  <si>
    <t>INSTITUTO DE SOCIEDAD ESTATAL DE LOTERÍAS Y APUESTAS SOCIEDAD ESTATAL DE LOTERÍAS Y APUESTAS DEL ESTADO (SELAE)</t>
  </si>
  <si>
    <t>SUBSECRETARÍA DE HACIENDA (OFICIALÍA MAYOR)</t>
  </si>
  <si>
    <t>DIRECCIÓN GENERAL DEL TESORO Y POLÍTICA FINANCIERA</t>
  </si>
  <si>
    <t>IGAE</t>
  </si>
  <si>
    <t>IGAE (Estudios y coordinación)</t>
  </si>
  <si>
    <t>IGAE (Intervención y fiscalización)</t>
  </si>
  <si>
    <t>IGAE (Intervenciones territoriales)</t>
  </si>
  <si>
    <t>IGAE (Oficina Nacional de Auditoría)</t>
  </si>
  <si>
    <t>SECRETARÍA GENERAL DE FINANCIACIÓN AUTONÓMICA Y LOCAL (SGAPECA)</t>
  </si>
  <si>
    <t>SECRETARÍA GENERAL DE FINANCIACIÓN AUTONÓMICA Y LOCAL (SGAPECA/ SGSPFA)</t>
  </si>
  <si>
    <t>SECRETARÍA GENERAL DE FINANCIACIÓN AUTONÓMICA Y LOCAL (SGCCAA/GT)</t>
  </si>
  <si>
    <t>SECRETARÍA GENERAL DE FINANCIACIÓN AUTONÓMICA Y LOCAL (SGGFA)</t>
  </si>
  <si>
    <t>SECRETARÍA GENERAL DE FINANCIACIÓN AUTONÓMICA Y LOCAL (SGSPFA)</t>
  </si>
  <si>
    <t>SECRETARÍA GENERAL DE FINANCIACIÓN AUTONÓMICA Y LOCAL (SGEFEL/ SGGFL)</t>
  </si>
  <si>
    <t>SECRETARÍA GENERAL DE FINANCIACIÓN AUTONÓMICA Y LOCAL (SGGFL)</t>
  </si>
  <si>
    <t>SECRETARÍA GENERAL TÉCNICA (SGCIEF)</t>
  </si>
  <si>
    <t>DIRECCIÓN GENERAL DE PATRIMONIO DEL ESTADO (SGCCRC)</t>
  </si>
  <si>
    <t>DIRECCIÓN GENERAL DE PATRIMONIO DEL ESTADO (SJCCPE)</t>
  </si>
  <si>
    <t>DIRECCIÓN GENERAL DE BANCA, BOLSA E INVERSIONES</t>
  </si>
  <si>
    <t>SECRETARÍA GENERAL DE FINANCIACIÓN AUTONÓMICA Y LOCAL (SGGFL/SGGFA)</t>
  </si>
  <si>
    <t>DIRECCIÓN GENERAL DE PATRIMONIO DEL ESTADO (SGEPE)</t>
  </si>
  <si>
    <t>DEPARTAMENTO DE SERVICIOS Y COORDINACIÓN TERRITORIAL (SGTIC)</t>
  </si>
  <si>
    <t>SECRETARÍA GENERAL DE FINANCIACIÓN AUTONÓMICA Y LOCAL (SGSAFT)</t>
  </si>
  <si>
    <t>SECRETARÍA GENERAL TÉCNICA (SGIDP)</t>
  </si>
  <si>
    <t>SECRETARÍA DE ESTADO DE HACIENDA</t>
  </si>
  <si>
    <t>SECRETARÍA GENERAL TÉCNICA (SGRRRAJ)</t>
  </si>
  <si>
    <t>TRIBUNAL ECONÓMICO-ADMINISTRATIVO CENTRAL (TEAC)</t>
  </si>
  <si>
    <t>FÁBRICA NACIONAL DE MONEDA Y TIMBRE REAL CASA DE LA MONEDA</t>
  </si>
  <si>
    <t>DIRECCIÓN GENERAL DEL CATASTRO</t>
  </si>
  <si>
    <t>AGENCIA ESTATAL DE ADMINISTRACIÓN TRIBUTARIA (AEAT)</t>
  </si>
  <si>
    <t>DIRECCIÓN GENERAL DE IMPUESTOS SOBRE EL GASTO</t>
  </si>
  <si>
    <t>COMISIONADO PARA EL MERCADO DE TABACOS</t>
  </si>
  <si>
    <t>SECRETARÍA GENERAL DE FINANCIACIÓN AUTONÓMICA Y LOCAL (SGAPECA/SGSPFA)</t>
  </si>
  <si>
    <t>SECRETARÍA GENERAL DE FINANCIACIÓN AUTONÓMICA Y LOCAL (SGGFCA)</t>
  </si>
  <si>
    <t>EA0023084</t>
  </si>
  <si>
    <t>E00127505</t>
  </si>
  <si>
    <t>EA0023061</t>
  </si>
  <si>
    <t>EA0022998</t>
  </si>
  <si>
    <t>E04935203</t>
  </si>
  <si>
    <t>EA0023041</t>
  </si>
  <si>
    <t>E00127005</t>
  </si>
  <si>
    <t>EA0023002</t>
  </si>
  <si>
    <t>E05001502</t>
  </si>
  <si>
    <t>EA0045368</t>
  </si>
  <si>
    <t>EA0045371</t>
  </si>
  <si>
    <t>EA0045372</t>
  </si>
  <si>
    <t>EA0045369 </t>
  </si>
  <si>
    <t>EA0045370</t>
  </si>
  <si>
    <t>E04996103</t>
  </si>
  <si>
    <t>EA0023006</t>
  </si>
  <si>
    <t>EA0023038</t>
  </si>
  <si>
    <t>E00127606</t>
  </si>
  <si>
    <t>E00126605</t>
  </si>
  <si>
    <t>EA0044688</t>
  </si>
  <si>
    <t>EA0027949</t>
  </si>
  <si>
    <t>EA0027957</t>
  </si>
  <si>
    <t>EA0027964</t>
  </si>
  <si>
    <t>EA0022992</t>
  </si>
  <si>
    <t>EA0023008</t>
  </si>
  <si>
    <t>EA0023027</t>
  </si>
  <si>
    <t>EA0027952</t>
  </si>
  <si>
    <t>E04935603</t>
  </si>
  <si>
    <t>E05034001</t>
  </si>
  <si>
    <t>EA0023035</t>
  </si>
  <si>
    <t>EA0040021</t>
  </si>
  <si>
    <t>EA0023024</t>
  </si>
  <si>
    <t>E04962703</t>
  </si>
  <si>
    <t>EA0023005</t>
  </si>
  <si>
    <t>EA0023286</t>
  </si>
  <si>
    <t>EA0023028</t>
  </si>
  <si>
    <t>EA0023064</t>
  </si>
  <si>
    <t>E05042701</t>
  </si>
  <si>
    <t>E00127405</t>
  </si>
  <si>
    <t>EA0027969</t>
  </si>
  <si>
    <t>EA0027963</t>
  </si>
  <si>
    <t/>
  </si>
  <si>
    <t>EA0027974</t>
  </si>
  <si>
    <t>EA0023000</t>
  </si>
  <si>
    <t>EA0023001</t>
  </si>
  <si>
    <t>EA0023003</t>
  </si>
  <si>
    <t>EA0023004</t>
  </si>
  <si>
    <t>EA0023083</t>
  </si>
  <si>
    <t>EA0023079</t>
  </si>
  <si>
    <t>EA0023087</t>
  </si>
  <si>
    <t>EA0023032</t>
  </si>
  <si>
    <t>EA0023007</t>
  </si>
  <si>
    <t>EA0023036</t>
  </si>
  <si>
    <t>EA0023034</t>
  </si>
  <si>
    <t>EA0023039</t>
  </si>
  <si>
    <t>E00127205</t>
  </si>
  <si>
    <t>EA0023070</t>
  </si>
  <si>
    <t>E00127105</t>
  </si>
  <si>
    <t>EA0028512</t>
  </si>
  <si>
    <t>EA0023053</t>
  </si>
  <si>
    <t>Informes preceptivos previstos en legislación sectorial</t>
  </si>
  <si>
    <t>Participación en reuniones de órganos colegiados del Gobierno</t>
  </si>
  <si>
    <t>Expedientes de Sesiones del Consejo Rector del Parque Móvil</t>
  </si>
  <si>
    <t>Propuestas a informes de asuntos para el Consejo de Ministros (1957-)</t>
  </si>
  <si>
    <t>Informe sobre mociones presentadas conforme al artículo 175 y siguientes del Reglamento del Senado</t>
  </si>
  <si>
    <t>Informes sobre las enmiendas presentadas conforme al artículo 105 y siguientes del Reglamento del Congreso y artículo 117 del Reglamento del Senado</t>
  </si>
  <si>
    <t>Informes sobre preguntas parlamentarias</t>
  </si>
  <si>
    <t>Respuestas a preguntas parlamentarias y solicitudes de información</t>
  </si>
  <si>
    <t>Asistencia y colaboración entre Administraciones Públicas</t>
  </si>
  <si>
    <t>Comunidades Autónomas. Relación con otras Administraciones Públicas: Comisiones bilaterales con las comunidades de régimen común en materia de financiación</t>
  </si>
  <si>
    <t>Entidades Locales. Relación con otras Administraciones Públicas: Otros órganos</t>
  </si>
  <si>
    <t>Expedientes de Programas e Iniciativas con ayuda de la Unión Europea (FEDER, FSE, Fondo de Cohesión y otros).</t>
  </si>
  <si>
    <t>Participación y coordinación de reuniones técnicas de seguimiento de la implementación del PRTR</t>
  </si>
  <si>
    <t>Reporte bianual en FENIX sobre el cumplimiento de los hitos y objetivos y de los indicadores de seguimiento.</t>
  </si>
  <si>
    <t>Reporte bianual en FENIX sobre la concurrencia de otros fondos europeos (doble financiación)</t>
  </si>
  <si>
    <t>Coordinación y participación en la elaboración de los indicadores comunes del Mecanismo de Recuperación y Resiliencia.</t>
  </si>
  <si>
    <t>Reporte bianual en FENIX sobre los 100 mayores perceptores.</t>
  </si>
  <si>
    <t>Funciones de asesoramiento a entidades gestoras del PRTR para la implementación del Plan</t>
  </si>
  <si>
    <t>Relación con la IGAE para la coordinación de auditorías exigidas para las solicitudes de pago, auditorías de sistemas, y otros tipos de auditorías</t>
  </si>
  <si>
    <t>Revisión formal de la documentación justificativa del cumplimiento de los hitos y objetivos del PRTR con el objeto de coordinar con los ministerios la remisión a la IGAE.</t>
  </si>
  <si>
    <t>Revisión formal de las declaraciones de cumplimiento, informes de gestión en cada tramo del Plan de las entidades responsables de la ejecución del PRTR.</t>
  </si>
  <si>
    <t>Soporte para la utilización por parte de las entidades implicada en el PRTR de la herramienta CoFFEE</t>
  </si>
  <si>
    <t>Seguimiento de la ejecución del PRTR en términos presupuestarios</t>
  </si>
  <si>
    <t>Expedientes de elaboración de disposiciones generales (1834-)</t>
  </si>
  <si>
    <t>Elaboración normativa</t>
  </si>
  <si>
    <t>Remisión de información a otros órganos.</t>
  </si>
  <si>
    <t>Comunidades Autónomas. Libro electrónico de la normativa tributaria autonómica y foral</t>
  </si>
  <si>
    <t>Revisión de normativa de otros ministerios</t>
  </si>
  <si>
    <t>Elaboración de proyectos de disposiciones normativas en materia de incentivos regionales</t>
  </si>
  <si>
    <t>Informe sobre proposiciones de ley</t>
  </si>
  <si>
    <t>Informe sobre proposiciones no de Ley</t>
  </si>
  <si>
    <t>Informe sobre tramitación de proyectos normativos aprobados por Consejo de Ministros o de Órdenes ministeriales de contenido normativo o de disposiciones autonómicas</t>
  </si>
  <si>
    <t>Tramitación proyectos normativos: Órdenes Ministeriales</t>
  </si>
  <si>
    <t>Tramitación proyectos normativos: resoluciones</t>
  </si>
  <si>
    <t>Elaboración de memorias del Parque Móvil del Estado</t>
  </si>
  <si>
    <t>Gestión de normativa</t>
  </si>
  <si>
    <t>Informe sobre la Resolución de autorización previa del Ministerio de Hacienda para formalizar Convenios de Colaboración conforme al artículo 50.2C de la Ley  40/2015  de Régimen jurídico del sector público. Orden 1267/2017, de 21 de diciembre</t>
  </si>
  <si>
    <t>Informes obligatorios en la tramitación de convenios, textos del convenio/Registro en ROICO/Solicitud remisión BOE</t>
  </si>
  <si>
    <t>Convenios publicados en materia de contabilidad analítica</t>
  </si>
  <si>
    <t>Convenios publicados en materia de sistemas de información contable y de gestión económico-presupuestaria</t>
  </si>
  <si>
    <t>Convenios IGAE-Universidades</t>
  </si>
  <si>
    <t>Convocatoria de cursos y selección de participantes</t>
  </si>
  <si>
    <t>Protocolos generales de actuación y acuerdos internacionales no normativos</t>
  </si>
  <si>
    <t>Relación con otras administraciones públicas. Convenios</t>
  </si>
  <si>
    <t>Preparación y tramitación de convenios y acuerdos con organismos públicos y privados</t>
  </si>
  <si>
    <t>Convenios para la creación de órganos interadministrativos en acontecimientos de excepcional interés público</t>
  </si>
  <si>
    <t>Concesión de distinciones honoríficas y premios</t>
  </si>
  <si>
    <t>Premios de estudio e Investigación</t>
  </si>
  <si>
    <t>Expedientes de elaboración y aprobación de la oferta de empleo público (1984-...)</t>
  </si>
  <si>
    <t>Expedientes de procesos selectivos de consolidación de empleo de funcionarios (sistema de concurso-oposición) (1984-)</t>
  </si>
  <si>
    <t>Expedientes de procesos selectivos de consolidación de empleo de personal laboral (1994-...)</t>
  </si>
  <si>
    <t>Expedientes de procesos selectivos de personal funcionario de Cuerpos Generales y Especiales (acceso libre y promoción interna) (1908-)</t>
  </si>
  <si>
    <t>Expedientes de procesos selectivos de personal laboral fijo (1984-...)</t>
  </si>
  <si>
    <t>Expedientes de procesos selectivos de personal laboral y personal estatutario temporal (1968-)</t>
  </si>
  <si>
    <t>Expedientes de provisión de puestos de trabajo por libre designación (1984-...)</t>
  </si>
  <si>
    <t>Expedientes de provisión de puestos de trabajo: concursos (generales y específicos (1984-...)</t>
  </si>
  <si>
    <t>Expedientes de provisión de puestos de trabajo: concursos unitarios (1985-...)</t>
  </si>
  <si>
    <t>Concursos</t>
  </si>
  <si>
    <t>Expedientes CECIR</t>
  </si>
  <si>
    <t>Expedientes oferta de empleo público</t>
  </si>
  <si>
    <t>Nombramientos y ceses</t>
  </si>
  <si>
    <t>Expedientes de provisión de puestos de trabajo por libre designación (1984-)</t>
  </si>
  <si>
    <t>Expedientes de provisión de puestos de trabajo: concursos (generales y específicos (1984-)</t>
  </si>
  <si>
    <t>Expedientes incapacidad temporal</t>
  </si>
  <si>
    <t>Expedientes personales de personal funcionario</t>
  </si>
  <si>
    <t>Expedientes personales de personal laboral</t>
  </si>
  <si>
    <t>Expedientes de elaboración y aprobación de la oferta de empleo público (1984-)</t>
  </si>
  <si>
    <t>Expedientes de procesos selectivos de consolidación de empleo de personal laboral (1994-)</t>
  </si>
  <si>
    <t>Expedientes de procesos selectivos de personal funcionario interino (1984-)</t>
  </si>
  <si>
    <t>Expedientes de procesos selectivos de personal laboral fijo (1984-)</t>
  </si>
  <si>
    <t>Expedientes de procesos selectivos de personal laboral temporal y personal estatutario temporal (1968-)</t>
  </si>
  <si>
    <t>Expedientes de provisión de puestos de trabajo: concursos unitarios (1985-)</t>
  </si>
  <si>
    <t>Planificación, Selección de Personal, Provisión de puestos de trabajo y Movilidad. Situaciones administrativas y carrera profesional del empleado público.</t>
  </si>
  <si>
    <t>Planificación, Selección de Personal, Provisión de puestos de trabajo y Movilidad. Traslado y Movilidad</t>
  </si>
  <si>
    <t>Planificación, selección de personal, provisión de puestos de trabajo y movilidad</t>
  </si>
  <si>
    <t>Entidades Locales. Informes sobre nombramientos y ceses por libre designación de funcionarios de administración local con habilitación de carácter nacional</t>
  </si>
  <si>
    <t>Expedientes de los patronatos de Casa de Funcionarios Civiles del Estado</t>
  </si>
  <si>
    <t>Expedientes derivados de la gestión del complemento de productividad de funcionarios y personal laboral de las Delegaciones de Economía y Hacienda</t>
  </si>
  <si>
    <t>Clases pasivas del Estado - expedientes de liquidación de haberes devengados y no percibidos</t>
  </si>
  <si>
    <t>Permisos, licencia y vacaciones 
Control horario y absentismo</t>
  </si>
  <si>
    <t>Expedientes de productividad</t>
  </si>
  <si>
    <t>Licencias</t>
  </si>
  <si>
    <t>Expedientes disciplinarios del personal al servicio de la Administración General del Estado y de funcionarios de la administración local con habilitación de carácter nacional (FHN, Ministerio de Hacienda y Función Pública) (1847-...)</t>
  </si>
  <si>
    <t>Compatibilidades</t>
  </si>
  <si>
    <t>Expedientes disciplinarios personal funcionario</t>
  </si>
  <si>
    <t>Expedientes disciplinarios personal laboral</t>
  </si>
  <si>
    <t>Informaciones reservadas del régimen disciplinario del personal al servicio de la Administración General del Estado (s. XIX-)</t>
  </si>
  <si>
    <t>Jornada y horarios</t>
  </si>
  <si>
    <t>Retribuciones, afiliaciones y cotizaciones</t>
  </si>
  <si>
    <t>Trabajo a distancia</t>
  </si>
  <si>
    <t>Expedientes de incompatibilidades, autorizaciones y
reconocimientos de compatibilidad del personal al servicio de las
administraciones públicas para ejercer una segunda actividad (1855-)</t>
  </si>
  <si>
    <t>Informaciones reservadas del régimen disciplinario del personal al servicio de la Administración General del Estado (s. XIX-...)</t>
  </si>
  <si>
    <t>Partes y anotaciones de control horario de los empleados públicos (1918-...)</t>
  </si>
  <si>
    <t>Otros procedimientos generales de recursos humanos</t>
  </si>
  <si>
    <t>Relaciones con la FNMT</t>
  </si>
  <si>
    <t>Seguimiento de huelgas y reclamaciones y quejas de empleados públicos en materias objeto de negociación colectiva (clasificación, plantillas, retribuciones, etc.) (1984-)</t>
  </si>
  <si>
    <t>Incidencias en la contratación en el ámbito del Parque Móvil del Estado</t>
  </si>
  <si>
    <t>Reclamaciones y quejas de empleados públicos en materias objeto de negociación colectiva (clasificación, plantillas, retribuciones, etc.) (1984-...)</t>
  </si>
  <si>
    <t>Formación y perfeccionamiento</t>
  </si>
  <si>
    <t>Formación para gestores del PRTR</t>
  </si>
  <si>
    <t>Expedición de certificados de formación</t>
  </si>
  <si>
    <t>Plan anual de formación permanente</t>
  </si>
  <si>
    <t>Becas de formación en investigación para titulados</t>
  </si>
  <si>
    <t>Becas para la preparación de pruebas selectivas</t>
  </si>
  <si>
    <t>Campus virtual del Instituto de Estudios Fiscales</t>
  </si>
  <si>
    <t>Formación investigadora: prácticas, estancias y proyectos</t>
  </si>
  <si>
    <t>Plan de formación continua</t>
  </si>
  <si>
    <t>Programa de Gestión de la Formación (PROGESFOR)</t>
  </si>
  <si>
    <t>Expedientes de solicitud de subvenciones destinadas a la financiación de planes de formación en el marco del Acuerdo de Formación para el Empleo de las Administraciones Públicas (1995-...)</t>
  </si>
  <si>
    <t>Gestión de cursos de formación de la subdirección</t>
  </si>
  <si>
    <t>Expedientes de Planes de Acción Social (1957-)</t>
  </si>
  <si>
    <t>Provisión de incentivos y ayudas al empleado público. Gestión del Plan de Pensiones de la AGE.</t>
  </si>
  <si>
    <t>Provisión de incentivos y ayudas al empleado público</t>
  </si>
  <si>
    <t>Prevención de riesgos laborales</t>
  </si>
  <si>
    <t>Prestación Familiar - Subsidio de Nupcialidad y Natalidad (1976- 1995)</t>
  </si>
  <si>
    <t>Prevención de riesgos laborales y seguridad y salud laboral</t>
  </si>
  <si>
    <t>Reasignación crédito presupuestario a las Delegaciones de Economía y Hacienda (2 y 6)</t>
  </si>
  <si>
    <t>Calendario de ejecución del semestre</t>
  </si>
  <si>
    <t>Elaboración del anteproyecto de los presupuestos de las Secciones 15 “Ministerio de Hacienda” y 10 ”Contratación centralizada”</t>
  </si>
  <si>
    <t>Expedientes de modificación presupuestaria</t>
  </si>
  <si>
    <t>Expedientes de modificaciones presupuestarias</t>
  </si>
  <si>
    <t>Informes de seguimiento de la ejecución de presupuestos</t>
  </si>
  <si>
    <t>Solicitud de autorización a presupuestos y gastos</t>
  </si>
  <si>
    <t>Elaboración de informes para otras unidades administrativas</t>
  </si>
  <si>
    <t>Coordinación del proceso de elaboración de los PGE</t>
  </si>
  <si>
    <t>Elaboración anual de los PGE, Informes DGP, Informes y dictámenes</t>
  </si>
  <si>
    <t>Elaboración de análisis económico-presupuestarios</t>
  </si>
  <si>
    <t>Documentos de elaboración de anteproyectos de presupuestos de contratación centralizada</t>
  </si>
  <si>
    <t>Elaboración del presupuesto beneficios fiscales</t>
  </si>
  <si>
    <t>Informe de expedientes de modificación presupuestaria del servicio 50 “Mecanismo de Recuperación y Resiliencia” de los PGE.</t>
  </si>
  <si>
    <t>Elaboración de los presupuestos del organismo</t>
  </si>
  <si>
    <t>Expedientes de modificaciones de créditos presupuestarios (1850-)</t>
  </si>
  <si>
    <t>Entidades Locales. Informe de Sostenibilidad Financiera en el ámbito de la tutela financiera del Ministerio de Hacienda</t>
  </si>
  <si>
    <t>Gestión de ingresos</t>
  </si>
  <si>
    <t>Documentación relacionada con prevención del blanqueo de capitales y delitos de
terrorismo</t>
  </si>
  <si>
    <t>Recaudación de ingresos no tributarios</t>
  </si>
  <si>
    <t>Base de datos viajes oficiales - Gestión de comisiones de servicio con derecho a indemnización</t>
  </si>
  <si>
    <t>Expedientes económicos de gasto. Gastos corrientes en bienes y servicios: comunicaciones (222*) (1940-...)</t>
  </si>
  <si>
    <t>Expedientes económicos de gasto. Gastos corrientes en bienes y servicios: reparaciones, mantenimiento y conservación (21) (1940-)</t>
  </si>
  <si>
    <t>Expedientes económicos de gasto. Gastos corrientes en bienes y servicios: suministros (221) (1965-...)</t>
  </si>
  <si>
    <t>Expedientes económicos de gasto. Gastos corrientes en bienes y servicios: tributos (225*) (1940-...)</t>
  </si>
  <si>
    <t>Documentación de Soporte de gasto certificado en programas e iniciativas con ayuda de la Unión Europea (FEDER, FSE, Fondo de Cohesión y otros).</t>
  </si>
  <si>
    <t>Cuentas justificativas para reposición de fondos de anticipos de caja fija y fondos de maniobra (1988-)</t>
  </si>
  <si>
    <t>Expedientes económicos de gasto. Gastos corrientes en bienes y servicios: tributos (225*) (1940-)</t>
  </si>
  <si>
    <t>Expedientes económicos de gasto. Gastos corrientes en bienes y
servicios (cap.2): Arrendamientos y cánones (art.20).</t>
  </si>
  <si>
    <t>Documentación Cuentas Anuales del OOAA</t>
  </si>
  <si>
    <t>Documentación solicitada por órganos de control y otros centros.</t>
  </si>
  <si>
    <t>Expedientes económicos de gasto. Gastos corrientes en bienes y servicios: gastos diversos; jurídicos, contenciosos (226.03) (1988-)</t>
  </si>
  <si>
    <t>Expedientes económicos de gasto. Gastos corrientes en bienes y servicios: gastos diversos; oposiciones y pruebas selectivas (226.07) (1908-)</t>
  </si>
  <si>
    <t>Expedientes económicos de gasto. Gastos corrientes en bienes y servicios: gastos diversos; reuniones, conferencias y cursos (226.06)</t>
  </si>
  <si>
    <t>Expedientes económicos de gasto. Gastos corrientes en bienes y servicios: gastos diversos;atenciones protocolarias y representativas (226.01)</t>
  </si>
  <si>
    <t>Expedientes económicos de gasto. Gastos corrientes en bienes y servicios: material de oficina (220*) (1940-)</t>
  </si>
  <si>
    <t>Expedientes económicos de gasto. Gastos corrientes en bienes y servicios: primas de seguro (224) (1940-)</t>
  </si>
  <si>
    <t>Expedientes económicos de gasto. Gastos corrientes en bienes y servicios: suministros (221) (1965-)</t>
  </si>
  <si>
    <t>Expedientes económicos de gasto. Gastos corrientes en bienes y servicios: transportes (223) (1935-...)</t>
  </si>
  <si>
    <t>Expedientes económicos de gasto. Gastos de personal: Gastos Sociales de personal - Acción Social (162.04) (1957-)</t>
  </si>
  <si>
    <t>Expedientes económicos de gasto. Indemnizaciones por razón de servicio (1940-)</t>
  </si>
  <si>
    <t>Expedientes económicos de gasto: gastos corrientes en bienes y servicios: gastos de publicaciones (24) (1984-)</t>
  </si>
  <si>
    <t>Expedientes económicos de gasto: Nóminas</t>
  </si>
  <si>
    <t>Expedientes económicos de gasto: Productividad</t>
  </si>
  <si>
    <t>Expedientes económicos de gasto: Seguridad Social</t>
  </si>
  <si>
    <t>Modelo presentado a la AEAT: 347</t>
  </si>
  <si>
    <t>Expedientes económicos de gasto. Gastos corrientes en bienes y servicios: comunicaciones (222*) (1940-)</t>
  </si>
  <si>
    <t>Expedientes económicos de gasto. Gastos corrientes en bienes y servicios: material de oficina (220*) (1940-...)</t>
  </si>
  <si>
    <t>Expedientes económicos de gasto. Gastos corrientes en bienes y servicios: primas de seguro (224) (1940-...)</t>
  </si>
  <si>
    <t>Expedientes económicos de gasto. Gastos corrientes en bienes y servicios: reparaciones, mantenimiento y conservación (21) (1940-...)</t>
  </si>
  <si>
    <t>Expedientes económicos de gasto. Indemnizaciones por razón de servicio (1940-...)</t>
  </si>
  <si>
    <t>Expedientes económicos de gasto: gastos corrientes en bienes y servicios: gastos de publicaciones (24) (1984-...)</t>
  </si>
  <si>
    <t>Expedientes económicos de gasto: gastos corrientes en bienes y servicios: gastos diversos (publicidad y propaganda) (1984-...)</t>
  </si>
  <si>
    <t>Expedientes económicos de gasto: Gestión de gastos</t>
  </si>
  <si>
    <t>Expedientes económicos de gasto. Gastos corrientes en bienes y servicios: gastos diversos; Expedientes económicos de gasto. Gastos
corrientes en bienes y servicios: Trabajos
realizados por otras empresas y profesionales
(227) (1850–)</t>
  </si>
  <si>
    <t>Expedientes económicos de gasto: Gastos corrientes en bienes y servicios (cap.2). (complementa a todos los estudios de Gastos corrientes de bines y servicios)</t>
  </si>
  <si>
    <t>Expedientes económicos de gasto: gastos corrientes en bienes y servicios: gastos diversos (publicidad y propaganda) (1984-)</t>
  </si>
  <si>
    <t>Nóminas de haberes y retribuciones de empleados públicos</t>
  </si>
  <si>
    <t>Matrices de Títulos de Deuda (1979-1989)</t>
  </si>
  <si>
    <t>Entidades Locales. Autorización de operaciones de endeudamiento</t>
  </si>
  <si>
    <t>Estados de situación de tesorería (1986-)</t>
  </si>
  <si>
    <t>Circulares e Informes de la Base de datos LEI</t>
  </si>
  <si>
    <t>Consultas de entidades locales y respuestas IGAE</t>
  </si>
  <si>
    <t>Empresas y fundaciones estatales. Informe económico financiero</t>
  </si>
  <si>
    <t>Informes resumen anuales</t>
  </si>
  <si>
    <t>INVENTE</t>
  </si>
  <si>
    <t>Memoria anual de la IGAE</t>
  </si>
  <si>
    <t>Personal al servicio del sector público</t>
  </si>
  <si>
    <t>Resoluciones sobre inscripción, modificación y extinción de entidades del sector público</t>
  </si>
  <si>
    <t>Solicitud y emisión de informes previos a la resolución de discrepancias</t>
  </si>
  <si>
    <t>Comunicación designación de representante de la IG para la comprobación material de la inversión.</t>
  </si>
  <si>
    <t>Informes de fiscalización competencia del IG</t>
  </si>
  <si>
    <t>Informes de omisión de función interventora emitidos por IG/ID/IT (artículo 156 LGP)</t>
  </si>
  <si>
    <t>Informes de resolución de discrepancias (artículo 155 LGP)</t>
  </si>
  <si>
    <t>Propuestas de nuevo ACM o de modificación del ACM de fiscalización e intervención previa en régimen de requisitos básicos</t>
  </si>
  <si>
    <t>Resoluciones IG en materia de función interventora</t>
  </si>
  <si>
    <t>Informes de fiscalización competencia de ID/IT</t>
  </si>
  <si>
    <t>Memoria anual de actuaciones</t>
  </si>
  <si>
    <t>Tramitación de presupuesto</t>
  </si>
  <si>
    <t>Avance de liquidación del Presupuesto. Estado (Anual)</t>
  </si>
  <si>
    <t>Avance de liquidación del Presupuesto. Organismos (Anual)</t>
  </si>
  <si>
    <t>Cuenta de la Administración General del Estado (Anual)</t>
  </si>
  <si>
    <t>Cuenta General del Estado (Anual)</t>
  </si>
  <si>
    <t>Datos Anuales del detalle de Impuestos y Cotizaciones Sociales de las AAPP y subsectores</t>
  </si>
  <si>
    <t>Datos Anuales del detalle del gasto por funciones (COFOG) de las AAPP y subsectores</t>
  </si>
  <si>
    <t>Distribución territorial de la inversión del Sector Público Estatal. (Semestral)</t>
  </si>
  <si>
    <t>Ejecución del Presupuesto de gastos del Estado. Avance comentado de pagos. AGE. (Mensual)</t>
  </si>
  <si>
    <t>Ejecución del Presupuesto. AGE. (Mensual)</t>
  </si>
  <si>
    <t>Ejecución del Presupuesto. Organismos. (Mensual)</t>
  </si>
  <si>
    <t>Extracto de las Estadísticas mensuales de Ejecución del Presupuesto del Estado. (Mensual).</t>
  </si>
  <si>
    <t>Indicadores Mensuales de la actividad de AACC, CCAA y FFSS</t>
  </si>
  <si>
    <t>Indicadores Mensuales de la actividad del Estado</t>
  </si>
  <si>
    <t>Informe Anual sobre la clasificación funcional del gasto (COFOG)</t>
  </si>
  <si>
    <t>Informe Anual sobre los ingresos y gastos de las AAPP</t>
  </si>
  <si>
    <t>Informe sobre  cumplimiento de plazos legales de pago (Trimestral)</t>
  </si>
  <si>
    <t>Informe sobre el período medio de pago a proveedores (Mensual)</t>
  </si>
  <si>
    <t>Informe Trimestral de los Ingresos y Gastos de las AAPP</t>
  </si>
  <si>
    <t>Informes publicados contabilidad de empresas</t>
  </si>
  <si>
    <t>Informes publicados sector público estatal</t>
  </si>
  <si>
    <t>Informes publicados sector público local</t>
  </si>
  <si>
    <t>Libro "Cuentas de las Administraciones Públicas"</t>
  </si>
  <si>
    <t>Libro "Cuentas de las Empresas Públicas"</t>
  </si>
  <si>
    <t>Libro "Cuentas Regionales"</t>
  </si>
  <si>
    <t>Liquidación del Presupuesto. Estado. (Anual)</t>
  </si>
  <si>
    <t>Liquidación del Presupuesto. Organismos. (Anual)</t>
  </si>
  <si>
    <t>Notificaciones a la UE en el marco del PDE</t>
  </si>
  <si>
    <t>Operaciones de ejecución del presupuesto y de sus modificaciones y operaciones de tesorería. AGE. (Mensual)</t>
  </si>
  <si>
    <t>Serie Anuales de Ingresos y Gastos para el sector AAPP y subsectores</t>
  </si>
  <si>
    <t>Serie Mensual de Ingresos y Gastos de los subsectores AACC, CCAA y FFSS, y el agregado de ellos.</t>
  </si>
  <si>
    <t>Serie Mensual de Ingresos y Gastos del Estado</t>
  </si>
  <si>
    <t>Serie Trimestrales de Ingresos y Gastos para el sector AAPP y subsectores</t>
  </si>
  <si>
    <t>Informe de evaluación supervisión continua</t>
  </si>
  <si>
    <t>Informes de Auditoría de cuentas</t>
  </si>
  <si>
    <t>Informes de Auditorías de cumplimiento y operativas</t>
  </si>
  <si>
    <t>Informes de Auditorías específicas</t>
  </si>
  <si>
    <t>Informes de control financiero permanente</t>
  </si>
  <si>
    <t>Memoria anual automatizada supervisión continua</t>
  </si>
  <si>
    <t>Expedientes con DG Costes de Personal y Pensiones Públicas</t>
  </si>
  <si>
    <t>Modificaciones Presupuestarias</t>
  </si>
  <si>
    <t>Seguimiento de cargas de trabajo</t>
  </si>
  <si>
    <t>Control financiero</t>
  </si>
  <si>
    <t>Intervención y control financiero</t>
  </si>
  <si>
    <t>Expedientes de traspasos de funciones y servicios a las Comunidades Autónomas (1978-...)</t>
  </si>
  <si>
    <t>Comunidades Autónomas. Ejecución presupuestaria mensual</t>
  </si>
  <si>
    <t>Comunidades Autónomas. Indicadores de gasto farmacéutico y sanitario</t>
  </si>
  <si>
    <t>Comunidades Autónomas. Instrumento de sostenibilidad del gasto farmacéutico y sanitario</t>
  </si>
  <si>
    <t>Comunidades Autónomas. Inventario de entes del sector público autonómico</t>
  </si>
  <si>
    <t>Comunidades Autónomas. Líneas Fundamentales de los Presupuestos</t>
  </si>
  <si>
    <t>Comunidades Autónomas. Liquidación de presupuestos</t>
  </si>
  <si>
    <t>Comunidades Autónomas. Planes Presupuestarios a medio plazo</t>
  </si>
  <si>
    <t>Comunidades Autónomas. Plazos de Pago a Proveedores y Deuda Comercial de las Comunidades Autónomas</t>
  </si>
  <si>
    <t>Comunidades Autónomas. Presupuestos anuales</t>
  </si>
  <si>
    <t>Comunidades Autónomas. Programa FLA y Planes de Ajuste</t>
  </si>
  <si>
    <t>Información sobre Planes de Ajuste acordados de las CC. AA.</t>
  </si>
  <si>
    <t>Informes de Seguimiento Planes Económico Financieros de las CC. AA.</t>
  </si>
  <si>
    <t>Comunidades Autónomas. Publicaciones relativas al Fondo de Financiación a Comunidades Autónomas</t>
  </si>
  <si>
    <t>Comunidades Autónomas. Estudio e informe de leyes y proyectos de presupuestos y medidas</t>
  </si>
  <si>
    <t>Comunidades Autónomas. Análisis y estudios sobre financiación y medidas en favor de las Comunidades Autónomas</t>
  </si>
  <si>
    <t>Procedimiento por Periodo Medio de Pago a Proveedores excesivo</t>
  </si>
  <si>
    <t>Comunidades Autónomas. Flujos financieros con las comunidades forales</t>
  </si>
  <si>
    <t>Comunidades Autónomas. Fondos de compensación interterritorial</t>
  </si>
  <si>
    <t>Comunidades Autónomas. Gestión de recursos de los sistemas de financiación de Comunidades Autónomas sujetos a liquidación</t>
  </si>
  <si>
    <t>Comunidades Autónomas. Haciendas autonómicas en cifras</t>
  </si>
  <si>
    <t>Comunidades Autónomas. Autorizaciones de avales y otras garantías</t>
  </si>
  <si>
    <t>Comunidades Autónomas. Procedimientos relativos a los Planes Económico Financieros</t>
  </si>
  <si>
    <t>Entidades Locales. Informes trimestrales lucha contra la morosidad</t>
  </si>
  <si>
    <t>Entidades Locales. Órganos de tutela</t>
  </si>
  <si>
    <t>Comunidades Autónomas. Libro electrónico de la tributación autonómica</t>
  </si>
  <si>
    <t>Comunidades Autónomas. Aplicación y seguimiento de la normativa de sostenibilidad financiera</t>
  </si>
  <si>
    <t>Comunidades Autónomas. Autorización de operaciones de endeudamiento</t>
  </si>
  <si>
    <t>Comunidades Autónomas. Combinación de financiación Fondo de Financiación y mercado y Planes Plurianuales de Endeudamiento</t>
  </si>
  <si>
    <t>Comunidades Autónomas. Propuesta de fijación de los objetivos individuales de estabilidad presupuestaria y deuda</t>
  </si>
  <si>
    <t>Gestión de gastos del Fondo de Financiación de las CC. AA.</t>
  </si>
  <si>
    <t>Informes y propuestas de fijación objetivo deuda CC. AA. y verificación cumplimiento, así como otras medidas para la sostenibilidad financiera de las CC. AA.</t>
  </si>
  <si>
    <t>Entidades Locales. Análisis y estudios sobre financiación, régimen presupuestario y medidas en el ámbito financiero</t>
  </si>
  <si>
    <t>Entidades Locales. Análisis, estudio y aplicación de la normativa sobre Inversiones Financieramente Sostenibles</t>
  </si>
  <si>
    <t>Entidades locales. Base de datos general de entidades locales</t>
  </si>
  <si>
    <t>Entidades Locales. Consultas en relación con la normativa de estabilidad presupuestaria y de haciendas locales</t>
  </si>
  <si>
    <t>Entidades Locales. Coste efectivo de los servicios de las Entidades Locales</t>
  </si>
  <si>
    <t>Entidades Locales. Deuda viva</t>
  </si>
  <si>
    <t>Entidades Locales. Ejecución presupuestaria</t>
  </si>
  <si>
    <t>Entidades Locales. Inventario de entes del sector público local</t>
  </si>
  <si>
    <t>Entidades Locales. Líneas Fundamentales de los Presupuestos</t>
  </si>
  <si>
    <t>Entidades Locales. Liquidación de presupuestos</t>
  </si>
  <si>
    <t>Entidades Locales. Planes Presupuestarios a medio plazo</t>
  </si>
  <si>
    <t>Entidades Locales. Presupuestos anuales</t>
  </si>
  <si>
    <t>Entidades Locales. Seguimiento e informes sobre el cumplimiento de la normativa de estabilidad</t>
  </si>
  <si>
    <t>Entidades Locales. Tipos de gravamen, índices y coeficiente</t>
  </si>
  <si>
    <t>Entidades Locales. Gestión del Fondo de Financiación de Entidades Locales</t>
  </si>
  <si>
    <t>Entidades Locales. Certificación del esfuerzo fiscal</t>
  </si>
  <si>
    <t>Entidades Locales. Compensaciones por beneficios fiscales en tributos locales. Exenciones reconocidas a centros educativos concertados en el Impuesto sobre Bienes Inmuebles (IBI)</t>
  </si>
  <si>
    <t>Entidades Locales. Compensaciones por beneficios fiscales en tributos locales. Exenciones reconocidas a personal destinado en las bases militares en el Impuesto sobre Vehículos de Tracción Mecánica (IVTM)</t>
  </si>
  <si>
    <t>Entidades Locales. Compensaciones. Pérdida de recaudación en el impuesto sobre la producción, servicios e importación (IPSI) a las ciudades de Ceuta y Melilla</t>
  </si>
  <si>
    <t>Entidades Locales. Concesión de anticipos de impuestos sobre bienes inmuebles o sobre actividades económicas</t>
  </si>
  <si>
    <t>Entidades Locales. Concesión de anticipos de la Participación en Tributos del Estado</t>
  </si>
  <si>
    <t>Entidades Locales. Entregas a cuenta</t>
  </si>
  <si>
    <t>Entidades locales. Participación en tributos del Estado: liquidación definitiva</t>
  </si>
  <si>
    <t>Entidades Locales. Retención de la participación en Tributos del Estado para la satisfacción de deudas con acreedores públicos</t>
  </si>
  <si>
    <t>Entidades Locales. Análisis y estudios sobre sostenibilidad y deuda comercial</t>
  </si>
  <si>
    <t>Entidades Locales. Autorizaciones de avales y otras garantías</t>
  </si>
  <si>
    <t>Entidades Locales. Autorizaciones de Inversiones Financieramente Sostenibles</t>
  </si>
  <si>
    <t>Entidades Locales. Central de Información de Riesgos de Entidades Locales (CIR local)</t>
  </si>
  <si>
    <t>Entidades Locales. Compensaciones por beneficios fiscales en tributos locales. Bonificación de las cuotas municipales en tributos locales de las sociedades cooperativas y de las sociedades agrarias de transformación</t>
  </si>
  <si>
    <t>Entidades Locales. Compensaciones por beneficios fiscales en tributos locales. Exenciones y bonificaciones en tributos locales establecidas con motivo de catástrofes</t>
  </si>
  <si>
    <t>Entidades locales. Distribución de tributos locales de gestión centralizada: cuotas nacionales de telefonía móvil</t>
  </si>
  <si>
    <t>Entidades locales. Distribución de tributos locales de gestión centralizada: cuotas nacionales y provinciales del IAE (impuesto de actividades económicas)</t>
  </si>
  <si>
    <t>Entidades locales. Distribución de tributos locales de gestión centralizada: pagos por canon de Telefónica</t>
  </si>
  <si>
    <t>Entidades Locales. Informes proyectos de presupuestos</t>
  </si>
  <si>
    <t>Entidades Locales. Plazos de pago a proveedores y deuda comercial de la Entidades Locales</t>
  </si>
  <si>
    <t>Entidades Locales. Procedimientos relativos a los Planes de ajuste</t>
  </si>
  <si>
    <t>Entidades Locales. Procedimientos relativos a los Planes económico-financieros</t>
  </si>
  <si>
    <t>Entidades locales. Periodo medio de pago a proveedores (RD 635/2014 Y RD 140/2017): captura de información</t>
  </si>
  <si>
    <t>Copias de expedientes de aprobación / modificación de ordenanzas fiscales de corporaciones locales</t>
  </si>
  <si>
    <t>Copias de la liquidación de los presupuestos de las entidades locales</t>
  </si>
  <si>
    <t>Copias de los presupuestos de las entidades locales aprobados</t>
  </si>
  <si>
    <t>Copias del cuestionario para la formación de las cuentas del sector local de las Administraciones Públicas</t>
  </si>
  <si>
    <t>Fichas de Información Impositiva Municipal</t>
  </si>
  <si>
    <t>Expedientes de clasificación y de revisión de clasificación de empresas contratistas de obras (1966-2004)</t>
  </si>
  <si>
    <t>Expedientes de clasificación y de revisión de clasificación de empresas contratistas de servicios (1976-2005)</t>
  </si>
  <si>
    <t>Comité Superior de Precios de Contratos del Estado</t>
  </si>
  <si>
    <t>Procedimiento de clasificación y revisión de clasificación de contratistas de obras</t>
  </si>
  <si>
    <t>Procedimiento de clasificación y revisión de clasificación de contratistas de servicios</t>
  </si>
  <si>
    <t>Registro de Contratos del Sector Público</t>
  </si>
  <si>
    <t>Expedientes de informes previos a la adjudicación y formalización de contratos de arrendamiento por parte de entidades del Patrimonio del Estado</t>
  </si>
  <si>
    <t>Actas Órganos Junta Consultiva de Contratación Pública</t>
  </si>
  <si>
    <t>Dictámenes de la Junta Consultiva de Contratación Pública del Estado</t>
  </si>
  <si>
    <t>Expedientes de declaraciones de prohibición de contratación con el Sector Público</t>
  </si>
  <si>
    <t>Informes de la Secretaría de la Junta Consultiva de Contratación Pública del Estado</t>
  </si>
  <si>
    <t>Acreditación del cumplimiento de los requisitos previos para la contratación basada en acuerdos marco y sistemas dinámicos de adquisición de la DGRCC.</t>
  </si>
  <si>
    <t>Documentación asociada a la relación con instituciones y organismos nacionales e internacionales y participación en foros nacionales internacionales en materia de contratación centralizada</t>
  </si>
  <si>
    <t>Expedientes de contratación de servicios: limpieza
de edificios y servicios de administración de bienes
raíces</t>
  </si>
  <si>
    <t>Expedientes de modificación de créditos de contratación centralizada e internos de la DGRCC</t>
  </si>
  <si>
    <t>Expedientes económicos de gasto de contratación centralizada e internos de la DGRCC</t>
  </si>
  <si>
    <t>Preparación, licitación, adjudicación, gestión administrativa y seguimiento de contratos centralizados, AM y SDA, tramitados por la Junta de Contratación Centralizada, contratos tramitados por la Junta de Contratación de los Servicios Centrales del MINHAC</t>
  </si>
  <si>
    <t>Tramitación electrónica de propuestas de adjudicación de contratos basados en AM y específicos en el marco de SDA iniciadas por entes entidades u organismos destinatarios, así como sus modificaciones, prórrogas y resoluciones, y la gestión de los catálogo</t>
  </si>
  <si>
    <t>Ejecución de contrato</t>
  </si>
  <si>
    <t>Expedientes de contratación de suministros (1965-)</t>
  </si>
  <si>
    <t>Contratación administrativa</t>
  </si>
  <si>
    <t>Gestión de los procesos de contratación y de personal en la subdirección</t>
  </si>
  <si>
    <t>Expedientes de reclamación ante el consorcio de compensación de riesgos catastróficos sobre las cosas (1941-1954)</t>
  </si>
  <si>
    <t>Memorias de actividad de incentivos regionales</t>
  </si>
  <si>
    <t>Subvenciones nominativas</t>
  </si>
  <si>
    <t>Subvenciones de concurrencia competitiva (procedimiento ordinario) (1940-)</t>
  </si>
  <si>
    <t>Subvenciones de concesión directa (procedimientos especiales)</t>
  </si>
  <si>
    <t>Gestión de espacios</t>
  </si>
  <si>
    <t>Reclamación contra la desestimación de una solicitud o queja en materia de accesibilidad Web</t>
  </si>
  <si>
    <t>Solicitudes de información accesible y quejas en materia de accesibilidad Web</t>
  </si>
  <si>
    <t>Documentación soporte inventario del IEF. Gestión de inventario.</t>
  </si>
  <si>
    <t>Gestión de servicios de duración determinada no subvencionados</t>
  </si>
  <si>
    <t>Gestión de servicios de duración determinada subvencionados</t>
  </si>
  <si>
    <t>Gestión de servicios de duración indefinida no subvencionados</t>
  </si>
  <si>
    <t>Gestión de servicios de duración indefinida subvencionados</t>
  </si>
  <si>
    <t>Gestión de bienes materiales, servicios comunes y suministros</t>
  </si>
  <si>
    <t>Partes de suministros de material de oficina (1913–)</t>
  </si>
  <si>
    <t>Órdenes internas y partes de servicios y oficios</t>
  </si>
  <si>
    <t>Prestación de servicios internos comunes</t>
  </si>
  <si>
    <t>Expediente de adquisición gratuita por actos inter vivos o mortis causa de inmuebles y derechos reales sobre los mismos por la Administración General del Estado</t>
  </si>
  <si>
    <t>Expedientes de abintestato. Sucesión de la Administración General del Estado por ausencia de disposición testamentaria y herederos legítimos</t>
  </si>
  <si>
    <t>Expedientes de adquisición onerosa de inmuebles y derechos reales sobre los mismos por la AGE</t>
  </si>
  <si>
    <t>Expedientes de aportación no dineraria de inmuebles por la Administración General del Estado mediante ampliación de capital social</t>
  </si>
  <si>
    <t>Expedientes de comunicaciones de Registradores y Notarios por colindancia</t>
  </si>
  <si>
    <t>Expedientes de incorporaciones al patrimonio de la Administración General del Estado de bienes propios de organismos públicos</t>
  </si>
  <si>
    <t>Autorización de la adquisición y renovación de vehículos del Sector Público Estatal</t>
  </si>
  <si>
    <t>Expedientes de gestión de bienes inmuebles (1836-...)</t>
  </si>
  <si>
    <t>Informes de la Comisión de entidades dependientes de la Subsecretaría (Comisión de seguimiento de negociación colectiva de empresas públicas)</t>
  </si>
  <si>
    <t>Expedientes de actuaciones de mantenimiento del Inventario de Inmuebles y derechos reales o personales sobre inmuebles del Patrimonio del Estado (altas, modificaciones y bajas)</t>
  </si>
  <si>
    <t>Expedientes de afectación, Adscripción, Desafectación, Desadscripción y Mutación demanial de bienes del Patrimonio del Estado</t>
  </si>
  <si>
    <t>Expedientes de deslindes de bienes patrimoniales</t>
  </si>
  <si>
    <t>Expedientes de regularización registral: inscripción/cancelación/modificación</t>
  </si>
  <si>
    <t>Expedientes de valores abandonados</t>
  </si>
  <si>
    <t>Expedientes de incorporación de saldos y depósitos abandonados</t>
  </si>
  <si>
    <t>Administración de bienes y derechos del Estado. Gestión de Inventario.</t>
  </si>
  <si>
    <t>Devolución de tasas por la obtención o renovación del permiso de conducir de determinado personal del Parque Móvil del Estado</t>
  </si>
  <si>
    <t>Expedientes de gestión de bienes inmuebles (1836-)</t>
  </si>
  <si>
    <t>Gestión de matrículas reservadas</t>
  </si>
  <si>
    <t>Inventario de vehículos del Sector Público Estatal</t>
  </si>
  <si>
    <t>Registro de matrículas del PME</t>
  </si>
  <si>
    <t>Planificación de flota</t>
  </si>
  <si>
    <t>Uso y explotación de bienes y derechos</t>
  </si>
  <si>
    <t>Procedimiento de justificación del mantenimiento de la solvencia técnica y/o profesional de las entidades clasificadas</t>
  </si>
  <si>
    <t>Reparación y mantenimiento de vehículos externa</t>
  </si>
  <si>
    <t>Reparación y mantenimiento de vehículos interna</t>
  </si>
  <si>
    <t>Expedientes de responsabilidad patrimonial (1954-)</t>
  </si>
  <si>
    <t>Expedientes de enajenación onerosa de inmuebles o derechos reales sobre inmuebles de la Administración General del Estado</t>
  </si>
  <si>
    <t>Expedientes de permuta de inmuebles y derechos reales sobre los mismos por la Administración General del Estado</t>
  </si>
  <si>
    <t>Subastas de vehículos y otros bienes muebles</t>
  </si>
  <si>
    <t>Actas de la Comisión Ministerial de Administración Digital</t>
  </si>
  <si>
    <t>Plan director y plan anual de actuación</t>
  </si>
  <si>
    <t>Planificación y coordinación de las políticas TIC y administración digital</t>
  </si>
  <si>
    <t>Planificación y coordinación de las políticas TIC</t>
  </si>
  <si>
    <t>Actas del Consejo Editorial Web</t>
  </si>
  <si>
    <t>Gestión del Plan de Acción de Transformación Digital en el ámbito de la SGT</t>
  </si>
  <si>
    <t>Indicencias de carácter tecnológico</t>
  </si>
  <si>
    <t>Prestación de servicios TIC</t>
  </si>
  <si>
    <t>Gestión de la información del inventario de actuaciones administrativas ACTUA</t>
  </si>
  <si>
    <t>Solicitudes generadas en el Control de Acceso a Sistemas de Información (2010-)</t>
  </si>
  <si>
    <t>Control y seguridad de las redes y sistemas de información</t>
  </si>
  <si>
    <t>Actuaciones en materia de seguridad</t>
  </si>
  <si>
    <t>Procedimiento de inscripción en el Registro Oficial de Licitadores y Empresas Clasificadas (ROLECE)</t>
  </si>
  <si>
    <t>Registro auxiliar</t>
  </si>
  <si>
    <t>Gestión de archivos y documentos</t>
  </si>
  <si>
    <t>Eliminación de documentos de Archivo</t>
  </si>
  <si>
    <t>Petición de certificaciones y copias auténticas de documentos y expedientes custodiados en el Archivo Central.</t>
  </si>
  <si>
    <t>Préstamo de documentos de archivo</t>
  </si>
  <si>
    <t>Transferencia de documentos al Archivo Central</t>
  </si>
  <si>
    <t>Publicación de información del sector público, datos gubernamentales y publicidad activa</t>
  </si>
  <si>
    <t>Documentación para la elaboración de la información del Plan Estadístico Nacional y para el programa anual de seguimiento</t>
  </si>
  <si>
    <t>Documentación para la elaboración y difusión de la información económico-financiera del Ministerio</t>
  </si>
  <si>
    <t>Documentación realcionada con la identificación de usuarios que acceden a las aplicaciones de información económico-financiera del Ministerio</t>
  </si>
  <si>
    <t>Coordinación de la gestión del Gobierno abierto en el Ministerio</t>
  </si>
  <si>
    <t>Coordinación y gestión de la accesibilidad Web en el Ministerio</t>
  </si>
  <si>
    <t>Coordinación y gestión de la Reutilización de la información del sector público (RISP) y  del Dato en el Miniserio</t>
  </si>
  <si>
    <t>Coordinación y gestión de la transparencia en el ministerio</t>
  </si>
  <si>
    <t>Solicitud de reutilización de información pública</t>
  </si>
  <si>
    <t>Gestión de bibliotecas y colecciones bibliográficas</t>
  </si>
  <si>
    <t>Librería virtual</t>
  </si>
  <si>
    <t>Expurgo de publicaciones en la Biblioteca</t>
  </si>
  <si>
    <t>Información bibliográfica</t>
  </si>
  <si>
    <t>Librería Virtual</t>
  </si>
  <si>
    <t>Gestión de datos de carácter personal</t>
  </si>
  <si>
    <t>Reclamación previa potestativa ante el Delegado de Protección de Datos del Parque Móvil del Estado, O.A.</t>
  </si>
  <si>
    <t>Ejercicio de derechos de protección de datos personales</t>
  </si>
  <si>
    <t>Gestión de las tareas relativas al ejercicio de delegada de protección de datos del ministerio</t>
  </si>
  <si>
    <t>Información sobre el tratamiento de datos personales del interesado</t>
  </si>
  <si>
    <t>Reclamación previa potestativa ante el Delegado de Protección de Datos de Hacienda</t>
  </si>
  <si>
    <t>Publicaciones</t>
  </si>
  <si>
    <t>Gestión de publicaciones oficiales</t>
  </si>
  <si>
    <t>Altas excepcionales en el programa editorial</t>
  </si>
  <si>
    <t>Elaboración del programa editorial</t>
  </si>
  <si>
    <t>Información Editorial</t>
  </si>
  <si>
    <t>Elaboración y actualización de la información estadística</t>
  </si>
  <si>
    <t>Informe previo a la Resolución del Director General del Patrimonio del Estado sobre solicitudes de acceso a la información conforme a la Ley 19/2013, y comunicación de información sobre consultas ciudadanas al margen de la Ley 19/20013</t>
  </si>
  <si>
    <t>Ejercicio del derecho de acceso a la información pública</t>
  </si>
  <si>
    <t>Premio a la Excelencia en la Gestión Pública</t>
  </si>
  <si>
    <t>Premio Ciudadanía</t>
  </si>
  <si>
    <t>Consultas tributarias escritas</t>
  </si>
  <si>
    <t>Resoluciones derivadas del derecho de acceso regulado en la Ley 19/ 2013</t>
  </si>
  <si>
    <t>Gestión de acceso a la información</t>
  </si>
  <si>
    <t>Comunidades Autónomas. Consultas tributarias forales.</t>
  </si>
  <si>
    <t>Información Administrativa</t>
  </si>
  <si>
    <t>Información archivística</t>
  </si>
  <si>
    <t>Comunicación y publicidad institucional</t>
  </si>
  <si>
    <t>Actas de la Comisión Coordinadora de las Inspecciones de Servicios de los departamentos ministeriales</t>
  </si>
  <si>
    <t>Otros Sistemas</t>
  </si>
  <si>
    <t>Planes de actuación</t>
  </si>
  <si>
    <t>Planes de inspección</t>
  </si>
  <si>
    <t>Planes de objetivos de la Subsecretaría</t>
  </si>
  <si>
    <t>Responsabilidad contable</t>
  </si>
  <si>
    <t>Certificación de cartas de servicios</t>
  </si>
  <si>
    <t>Certificación del nivel de excelencia de las organizaciones de las administraciones públicas</t>
  </si>
  <si>
    <t>Informe de seguimiento de la actividad de los ministerios en relación con los programas de marco general para la mejora de la calidad de la Administració General del Estado (Informe ISAM)</t>
  </si>
  <si>
    <t>Renovación de la certificación del nivel de excelencia de las organizaciones de las Administraciones Públicas</t>
  </si>
  <si>
    <t>Cartas de servicios</t>
  </si>
  <si>
    <t>Quejas y sugerencias</t>
  </si>
  <si>
    <t>Atención de consultas, quejas y sugerencias recibidas en los buzones de atención al ciudadano de la subdirección.</t>
  </si>
  <si>
    <t>Examen de auditorías. Papeles de trabajo (1943-1992)</t>
  </si>
  <si>
    <t>Expedientes de petición de informe a la Abogacía General del Estado</t>
  </si>
  <si>
    <t>Relaciones con los tribunales</t>
  </si>
  <si>
    <t>Solicitudes de auxilio judicial, contestaciones y designaciones</t>
  </si>
  <si>
    <t>Nulidad de pleno derecho</t>
  </si>
  <si>
    <t>Requerimientos previstos en el artículo 44 de la Ley de la jusrisdicción contencioso-administrativa</t>
  </si>
  <si>
    <t>Libros de resoluciones</t>
  </si>
  <si>
    <t>Reclamaciones de personal laboral, en materia de Recursos Humanos, al servicio de la AGE previas a la vía judicial laboral (1847-2015)</t>
  </si>
  <si>
    <t>Recursos de alzada contra resoluciones de la Dirección General de Costes de Personal: Personal Directivo</t>
  </si>
  <si>
    <t>Informes en materia de recursos de alzada</t>
  </si>
  <si>
    <t>Tramitación y propuesta de resolución de recursos administrativos (1958-)</t>
  </si>
  <si>
    <t>Planes de formación del personal al servicio de la Administración General del Estado</t>
  </si>
  <si>
    <t>Rectificación de errores</t>
  </si>
  <si>
    <t>Libros de Actas de las sesiones de resolución del TEAC</t>
  </si>
  <si>
    <t>Expedientes de derechos de petición</t>
  </si>
  <si>
    <t>Certificado de empleado público con Seudónimo Adm. Justicia (Sector Público) de la Fábrica Nacional de Moneda y Timbre  (FNMT)</t>
  </si>
  <si>
    <t>Certificado de empleado público con seudónimo de Adm. Justicia de Firma Centralizada (Sector Público) de la Fábrica Nacional de Moneda y Timbre (FNMT)</t>
  </si>
  <si>
    <t>Certificado de Firma Centralizada (Sector Público) de la Fábrica Nacional de Moneda y Timbre (FNMT)</t>
  </si>
  <si>
    <t>Certificado SSL tipo 1 EV de la Fábrica Nacional de Moneda y Timbre (FNMT)</t>
  </si>
  <si>
    <t>Certificado SSL tipo 2 OV de la Fábrica Nacional de Moneda y Timbre (FNMT)</t>
  </si>
  <si>
    <t>Certificados de empleado Público (Sector Público) de la Fábrica Nacional de Moneda y Timbre (FNMT)</t>
  </si>
  <si>
    <t>Certificados de empleado Público con Seudónimo (Sector Público) de la Fábrica Nacional de Moneda y Timbre (FNMT)</t>
  </si>
  <si>
    <t>Certificados de Sello de Entidad de AC Representación</t>
  </si>
  <si>
    <t>Comprobación del estado del certificado</t>
  </si>
  <si>
    <t>Presentación de quejas y sugerencias. FNMT-RCM</t>
  </si>
  <si>
    <t>Presentación de solicitudes de participación en procesos de selección de Oferta de Empleo Público (OEP), convocados por la Fábrica Nacional de Moneda y Timbre – Real Casa de la Moneda (FNMT-RCM).</t>
  </si>
  <si>
    <t>Revocación de certificados de persona física</t>
  </si>
  <si>
    <t>Revocación de certificados de representante administrador único o solidario</t>
  </si>
  <si>
    <t>Revocación de certificados de representante de entidad sin personalidad jurídica</t>
  </si>
  <si>
    <t>Revocación de certificados de representante de persona jurídica</t>
  </si>
  <si>
    <t>Solicitud de certificados AC Administración Pública software</t>
  </si>
  <si>
    <t>Solicitud de certificados AC Administración Pública tarjeta</t>
  </si>
  <si>
    <t>Solicitud de certificados AC Componentes Informáticos</t>
  </si>
  <si>
    <t>Solicitud de Certificados de persona física.</t>
  </si>
  <si>
    <t>Solicitud de Certificados de Representación para administradores únicos o solidarios</t>
  </si>
  <si>
    <t>Solicitud de certificados de representante de entidad sin personalidad jurídica</t>
  </si>
  <si>
    <t>Solicitud de certificados de representante de persona jurídica</t>
  </si>
  <si>
    <t>Aprobación de ponencia de valores</t>
  </si>
  <si>
    <t>Certificados y acceso a la información catastral</t>
  </si>
  <si>
    <t>Comunicaciones catastrales</t>
  </si>
  <si>
    <t>Declaración de alteración características físicas de bienes inmuebles de naturaleza
urbana (modelo CU-5) (1965-1988)</t>
  </si>
  <si>
    <t>Declaración de alteración de bienes inmuebles de naturaleza urbana por alta o baja
(modelo CU-4) (1964-1988)</t>
  </si>
  <si>
    <t>Declaración de alteración de bienes inmuebles de naturaleza urbana por transmisión
de dominio (modelo CU-6) (1964-1988)</t>
  </si>
  <si>
    <t>Declaración de alteración de bienes inmuebles de naturaleza urbana por variación de
renta (modelo CU-8) (1964-1988)</t>
  </si>
  <si>
    <t>Declaraciones de alteraciones de rústica y pecuaria  (1932-1964)</t>
  </si>
  <si>
    <t>Declaraciones de los valores auténticos de fincas urbanas subvaloradas y
declaraciones voluntarias de las totalmente ocupadas por sus propietarios  (1941-1964)</t>
  </si>
  <si>
    <t>Declaraciones de los valores auténticos de las fincas urbanas ocupadas por sus
dueños  (1948-1964)</t>
  </si>
  <si>
    <t>Declaraciones de valores de los apartamentos en régimen de propiedad horizontal (1960-1964)</t>
  </si>
  <si>
    <t>Estados del producto anual de las fincas urbanas alquiladas  (1940-1964)</t>
  </si>
  <si>
    <t>Expediente de comparecencias (1993- )</t>
  </si>
  <si>
    <t>Expediente de corrección de errores (1980- )</t>
  </si>
  <si>
    <t>Expediente de declaraciones catastrales: declaraciones de alteración  de bienes inmuebles de naturaleza rústica sin modificación de linderos (Modelo 904)</t>
  </si>
  <si>
    <t>Expediente de declaraciones catastrales: declaraciones de alteración  de bienes inmuebles de naturaleza rústica: agregación, agrupación, división (Modelo 905)</t>
  </si>
  <si>
    <t>Expediente de declaraciones catastrales: declaraciones de alteración del titular  catastral de bienes inmuebles de naturaleza rústica (Modelo 903)</t>
  </si>
  <si>
    <t>Expediente de declaraciones catastrales: declaraciones de alteración del titular catastral de bienes inmuebles de naturaleza urbana (Modelo 901)</t>
  </si>
  <si>
    <t>Expediente de declaraciones catastrales: declaraciones de alteración del titular catastral de bienes inmuebles de naturaleza urbana (Modelo 902)</t>
  </si>
  <si>
    <t>Expediente de declaraciones catastrales: declaraciones simplificadas de alteración del titular catastral de bienes inmuebles de naturaleza urbana (Modelo 902S)</t>
  </si>
  <si>
    <t>Expediente de subsanación de discrepancias (2002- )</t>
  </si>
  <si>
    <t>Expediente de tasa de acreditación catastral (1996- )</t>
  </si>
  <si>
    <t>Expediente Inspector (1980- )</t>
  </si>
  <si>
    <t>Expediente sancionador (1980- )</t>
  </si>
  <si>
    <t>Expedientes de alteraciones de titularidad catastral y por variación de la cuota de participación en bienes inmuebles</t>
  </si>
  <si>
    <t>Expedientes de alteraciones físicas de bienes inmuebles: cambios de uso o destino, cambio de clase de cultivo o aprovechamientos, demolición y derribo</t>
  </si>
  <si>
    <t>Expedientes de alteraciones físicas de configuración parcelaria y de división horizontal (segregación, división, agregación y agrupación)</t>
  </si>
  <si>
    <t>Expedientes de alteraciones físicas en bienes inmuebles: nuevas construcciones, ampliaciones, rehabilitaciones y reformas</t>
  </si>
  <si>
    <t>Expedientes de investigación de titularidad de bienes inmuebles</t>
  </si>
  <si>
    <t>Expedientes de reclamaciones a los Tribunales Económico Administrativos (TEA) (1980- )</t>
  </si>
  <si>
    <t>Expedientes de recursos de reposición (1980- )</t>
  </si>
  <si>
    <t>Expedientes de regularización catastral</t>
  </si>
  <si>
    <t>Expedientes de renovación catastral</t>
  </si>
  <si>
    <t>Expedientes de solicitudes de no sujeción al Impuesto sobre Bienes Inmuebles (IBI)</t>
  </si>
  <si>
    <t>Instancias de variaciones de Urbana  (1932-1964)</t>
  </si>
  <si>
    <t>Notificaciones de revisiones catastrales de urbana (1980- )</t>
  </si>
  <si>
    <t>Padrones catastrales</t>
  </si>
  <si>
    <t>Procedimiento simplificado de valoración colectiva catastral</t>
  </si>
  <si>
    <t>Tasa de regularización catastral</t>
  </si>
  <si>
    <t>Acceso a archivos y registros y obtención de copias de expedientes concluidos de Aduanas e Impuestos Especiales.</t>
  </si>
  <si>
    <t>Acceso a archivos y registros y obtención de copias de expedientes concluidos de declaración de prescripción del derecho a la devolución.</t>
  </si>
  <si>
    <t>Acceso a archivos y registros y obtención de copias de expedientes concluidos de Gestión Tributaria.</t>
  </si>
  <si>
    <t>Acceso a archivos y registros y obtención de copias de expedientes concluidos de homologación de software de digitalización certificado de facturas</t>
  </si>
  <si>
    <t>Acceso a archivos y registros y obtención de copias de expedientes concluidos de Inspección.</t>
  </si>
  <si>
    <t>Acceso a archivos y registros y obtención de copias de expedientes concluidos de quejas y sugerencias ante el Consejo para la Defensa del Contribuyente.</t>
  </si>
  <si>
    <t>Acceso a archivos y registros y obtención de copias de expedientes concluidos de Recaudación.</t>
  </si>
  <si>
    <t>Acceso a archivos y registros y obtención de copias de expedientes concluidos en procedimientos de contratación y de responsabilidad patrimonial.</t>
  </si>
  <si>
    <t>Actas con prueba preconstituida (modelo D.G.I.T A-02) (1976-1985)</t>
  </si>
  <si>
    <t>Actas con prueba preconstituida (Modelo D.G.I.T A-02) (25/11/1976-31/12/1978)</t>
  </si>
  <si>
    <t>Actas de disconformidad (Modelo D.G.I.T. A-42) (25/11/1976-31/12/1978)</t>
  </si>
  <si>
    <t>Actuaciones de comprobación e investigación de los servicios de intervención en materia de Impuestos Especiales de Fabricación (1993 - […])</t>
  </si>
  <si>
    <t>Actuaciones del Departamento de Inspección Financiera y Tributaria de valoración, información y asesoramiento y realización de estudios (1984 - […])</t>
  </si>
  <si>
    <t>Actuaciones del Departamento de Inspección Financiera y Tributaria para la aprobación de propuestas de valoración previa de operaciones, gastos, retribuciones y criterios de imputación temporal (1986 - […])</t>
  </si>
  <si>
    <t>Acuerdos de rectificaciones de autoliquidaciones por IRPF (1979-31/12/1991)</t>
  </si>
  <si>
    <t>Acuses de recibo de las notificaciones no entregadas y de las notificaciones efectivas (2001- ...)</t>
  </si>
  <si>
    <t>Alta y comprobación del censo de Grupos de Sociedades.</t>
  </si>
  <si>
    <t>Aplazamientos y fraccionamientos de pago de deudas (1987 - […])</t>
  </si>
  <si>
    <t>Apoderamiento para la realización de trámites y actuaciones en materia tributaria por Internet</t>
  </si>
  <si>
    <t>Aportación de documentación solicitada en visita de Inspección</t>
  </si>
  <si>
    <t>Asignación de NIF</t>
  </si>
  <si>
    <t>Asistencia y Cita previa</t>
  </si>
  <si>
    <t>Autorización a las Entidades Colaboradoras para efectuar devoluciones del IVA en régimen de viajeros</t>
  </si>
  <si>
    <t>Autorización a las entidades cooperativas para tomar participaciones en entidades no cooperativas en porcentaje superior al 40%</t>
  </si>
  <si>
    <t>Autorización de Almacenes Fiscales</t>
  </si>
  <si>
    <t>Autorización de certificados electrónicos para el acceso a servicios de la Agencia Tributaria</t>
  </si>
  <si>
    <t>Autorización de Depósito Fiscal</t>
  </si>
  <si>
    <t>Autorización de despacho aduanero.</t>
  </si>
  <si>
    <t>Autorización de Destinatario Registrado de Impuestos Especiales</t>
  </si>
  <si>
    <t>Autorización de Expedidor Registrado de Impuestos Especiales</t>
  </si>
  <si>
    <t>Autorización de Fábricas de Impuestos Especiales</t>
  </si>
  <si>
    <t>Autorización de uso de embarcaciones de alta velocidad</t>
  </si>
  <si>
    <t>Autorización para la determinación de la base imponible del IVA mediante el margen de beneficio global en el Régimen especial de bienes usados, objetos de arte, antigüedades y objetos de colección</t>
  </si>
  <si>
    <t>Autorización para la presentación conjunta del IVA correspondiente a diversos sujetos pasivos</t>
  </si>
  <si>
    <t>Autorización Tarjetas pago gasóleo profesional</t>
  </si>
  <si>
    <t>Autorización: Estatuto de Expedidor autorizado para establecer la prueba del estatuto aduanero de mercancías de la Unión</t>
  </si>
  <si>
    <t>Autorizaciones administrativas para determinadas exenciones en importación de bienes</t>
  </si>
  <si>
    <t>Autorizaciones en materia de facturación y libros registro</t>
  </si>
  <si>
    <t>Autorizaciones precursores impor-expor.</t>
  </si>
  <si>
    <t>Autorizaciones relacionadas con avales ICO</t>
  </si>
  <si>
    <t>Autorizaciones. Acuerdos de valoración previa de gastos correspondientes a proyectos de investigación científica e innovación tecnológica.</t>
  </si>
  <si>
    <t>Autorizaciones. Acuerdos de valoración previa entre personas o entidades vinculadas</t>
  </si>
  <si>
    <t>Autorizaciones. Acuerdos previos de valoración de las retribuciones en especie del trabajo personal a efectos de la determinación del correspondiente ingreso a cuenta del IRPF.</t>
  </si>
  <si>
    <t>Autorizaciones. Acuerdos previos de valoración o de calificación y valoración de rentas procedentes de determinados activos intangibles.</t>
  </si>
  <si>
    <t>Autorizaciones. Solicitud de planes de gastos correspondientes a actuaciones medioambientales.</t>
  </si>
  <si>
    <t>Autorizaciones. Solicitud de planes especiales de amortización.</t>
  </si>
  <si>
    <t>Autorizaciones. Solicitud de planes especiales de inversiones y gastos de las Comunidades Titulares de Montes Vecinales en Mano Común.</t>
  </si>
  <si>
    <t>Autorizaciones. Solicitud de Planes especiales de reinversión.</t>
  </si>
  <si>
    <t>Autorizaciones. Solicitudes de criterios de imputación temporal diferentes al devengo.</t>
  </si>
  <si>
    <t>Autorizaciones. Solicitudes de Planes de valoración de los Gastos de dirección y generales de administración imputables a un Establecimiento Permanente.</t>
  </si>
  <si>
    <t>Becas promoción interna a cuerpos adscritos a la AEAT</t>
  </si>
  <si>
    <t>Beneficios fiscales de carácter no rogado.</t>
  </si>
  <si>
    <t>Bonificación extraordinaria y temporal del precio final de determinados productos energéticos.</t>
  </si>
  <si>
    <t>Borrador de declaración del impuesto sobre la Renta de las Personas Físicas (2003 - […])</t>
  </si>
  <si>
    <t>Calendario del contribuyente.</t>
  </si>
  <si>
    <t>Canal interno de información Ley 2/2023 (comunicación de infracciones realizadas por personal de la AEAT)</t>
  </si>
  <si>
    <t>Cancelación de deudas por compensación a instancia de parte y de oficio (1991 - […])</t>
  </si>
  <si>
    <t>Carpeta Fiscal Personas Jurídicas (1983-1989)</t>
  </si>
  <si>
    <t>Carpeta física de personas físicas y jurídicas (1992-2013)</t>
  </si>
  <si>
    <t>Carpeta físicas de las personas físicas y jurídicas</t>
  </si>
  <si>
    <t>Censo alfabético de contribuyentes por el Impuesto General sobre la Renta de las Personas Físicas (08/10/1968-31/12/1978)</t>
  </si>
  <si>
    <t>Censo de contribuyentes por el Impuesto General sobre la Renta ordenado por CIF (08/10/1968-31/12/1978)</t>
  </si>
  <si>
    <t>Certificación de ingresos y deudas (certificado de ingresos realizados, certificado de estar al corriente de obligaciones tributarias y certificado de deudas pendientes) (1991 - […])</t>
  </si>
  <si>
    <t>Certificaciones de descubierto (1964-1968)</t>
  </si>
  <si>
    <t>Certificaciones de liquidaciones practicadas enviadas a Intervención (20/12/1941-31/12/1978)</t>
  </si>
  <si>
    <t>Certificaciones mensuales de los importes de las relaciones enviadas a efectos de Contraído (09/03/1959-31/12/1978)</t>
  </si>
  <si>
    <t>Certificados de expedientes fallidos (1948-1985)</t>
  </si>
  <si>
    <t>Certificados de importación o exportación de productos agrarios y alimenticios sujetos a un régimen de certificación comunitaria (AGRIM/AGREX) (1986 - […])</t>
  </si>
  <si>
    <t>Certificados tributarios. Expedición de certificados tributarios. Autoliquidaciones</t>
  </si>
  <si>
    <t>Certificados tributarios. Expedición de certificados tributarios. Condición de Sujeto Pasivo de IVA</t>
  </si>
  <si>
    <t>Certificados tributarios. Expedición de certificados tributarios. Contratistas y subcontratistas.</t>
  </si>
  <si>
    <t>Certificados tributarios. Expedición de certificados tributarios. Entidad sin fines lucrativos.</t>
  </si>
  <si>
    <t>Certificados tributarios. Expedición de certificados tributarios. Estar al corriente de obligaciones tributarias</t>
  </si>
  <si>
    <t>Certificados tributarios. Expedición de certificados tributarios. Exención del impuesto sobre Sociedades</t>
  </si>
  <si>
    <t>Certificados tributarios. Expedición de certificados tributarios. IAE</t>
  </si>
  <si>
    <t>Certificados tributarios. Expedición de certificados tributarios. Impuesto sobre Sociedades.</t>
  </si>
  <si>
    <t>Certificados tributarios. Expedición de certificados tributarios. IRPF</t>
  </si>
  <si>
    <t>Certificados tributarios. Expedición de certificados tributarios. IVA</t>
  </si>
  <si>
    <t>Certificados tributarios. Expedición de certificados tributarios. Operadores Intracomunitarios</t>
  </si>
  <si>
    <t>Certificados tributarios. Expedición de certificados tributarios. Residencia fiscal</t>
  </si>
  <si>
    <t>Certificados tributarios. Expedición de certificados tributarios. Resumen del 190</t>
  </si>
  <si>
    <t>Certificados tributarios. Expedición de certificados tributarios. Situación Censal.</t>
  </si>
  <si>
    <t>Certificados tributarios. Expedición de certificados tributarios: Exoneración de retención a los arrendadores de inmuebles.</t>
  </si>
  <si>
    <t>Certificados.  Expedición de certificados de deuda pendiente.</t>
  </si>
  <si>
    <t>Certificados.  Expedición de certificados de sucesión de actividad</t>
  </si>
  <si>
    <t>Certificados. Expedición de certificados de ingresos realizados - Autoliquidaciones</t>
  </si>
  <si>
    <t>Cobranza cuota provincial y nacional del Impuesto sobre Actividades Económicas (1992 - […])</t>
  </si>
  <si>
    <t>Colaboración social y Códigos de Buenas Prácticas Tributarias</t>
  </si>
  <si>
    <t>Comprobación censal - Gestión y control del Registro de Devolución Mensual.</t>
  </si>
  <si>
    <t>Comprobación Censal  Gestión y Control del Registro de Extractores de Depósitos Fiscales de productos incluidos en los ámbitos objetivos de los Impuestos sobre el Alcohol y Bebidas Derivadas o sobre Hidrocarburos</t>
  </si>
  <si>
    <t>Comprobación censal - Gestión y control del Registro de Operadores Intracomunitarios.</t>
  </si>
  <si>
    <t>Comprobación censal  Grandes empresas.</t>
  </si>
  <si>
    <t>Comprobación censal del índice de entidades (1979 - […])</t>
  </si>
  <si>
    <t>Comprobación censal. Bajas cautelares Registro devoluciones mensuales (REDEME).</t>
  </si>
  <si>
    <t>Comprobación del domicilio fiscal.</t>
  </si>
  <si>
    <t>Comprobaciones fiscales. Comprobación de valores.</t>
  </si>
  <si>
    <t>Comunicación con empresas en el área de vigilancia de la salud</t>
  </si>
  <si>
    <t>Comunicación para que la conservación y/o expedición de facturas se realice por un no establecido en la Unión Europea.</t>
  </si>
  <si>
    <t>Comunicaciones entre los intervinientes y partícipes en los mecanismos transfronterizos de planificación fiscal</t>
  </si>
  <si>
    <t>Comunicaciones Ley 2/2023 de protección al informante. Canal externo</t>
  </si>
  <si>
    <t>Concurso de acreedores</t>
  </si>
  <si>
    <t>Consulta de Boletines de Laboratorio.</t>
  </si>
  <si>
    <t>Consulta de certificados expedidos.</t>
  </si>
  <si>
    <t>Consulta del Arancel Integrado de Aplicación (TARIC).</t>
  </si>
  <si>
    <t>Consulta empresarios en estimación objetiva a efectos de practicar retención.</t>
  </si>
  <si>
    <t>Consultas Tablas códigos.</t>
  </si>
  <si>
    <t>Contabilidad de existencias de Gases Fluorados de Efecto Invernadero (desde 1 de septiembre de 2022)</t>
  </si>
  <si>
    <t>Contabilidad de existencias Gases Fluorados Efecto Invernadero.</t>
  </si>
  <si>
    <t>Contabilidad Impuesto especial sobre los envases de plástico no reutilizables</t>
  </si>
  <si>
    <t>Contestación a solicitudes de información de las Dependencias de Informática</t>
  </si>
  <si>
    <t>Contratación en el ámbito de la Agencia Tributaria.</t>
  </si>
  <si>
    <t>Control de la presentación de Declaraciones Informativas.</t>
  </si>
  <si>
    <t>Cotejo de documentos electrónicos.</t>
  </si>
  <si>
    <t>CUARTA ayuda directa al transporte, Real Decreto-ley 5/2023 de 28 de junio (no beneficiarios devolución gasóleo profesional)</t>
  </si>
  <si>
    <t>Cuenta corriente de fichas de empresas individuales fichero A (07/06/1943-15/12/1958) </t>
  </si>
  <si>
    <t>Declaración de Bajo Valor. Franquicia arancelaria y exención IVA por envíos sin valor estimable</t>
  </si>
  <si>
    <t>Declaración de depósito temporal.</t>
  </si>
  <si>
    <t>Declaración de envíos de escaso valor (H7) hasta 150 euros</t>
  </si>
  <si>
    <t>Declaración de existencias Gases Fluorados Efecto Invernadero.</t>
  </si>
  <si>
    <t>Declaración de la información ETR/DAC3</t>
  </si>
  <si>
    <t>Declaración de lesividad de actos anulables de Aduanas e Impuestos Especiales.</t>
  </si>
  <si>
    <t>Declaración de lesividad de actos anulables de Gestión.</t>
  </si>
  <si>
    <t>Declaración de lesividad de actos anulables de Inspección.</t>
  </si>
  <si>
    <t>Declaración de lesividad de actos anulables de Recaudación.</t>
  </si>
  <si>
    <t>Declaración de medios de pago.</t>
  </si>
  <si>
    <t>Declaración de solicitud de devolución IVA por un sujeto pasivo establecido en Canarias, Ceuta y Melilla (Modelo 351) (1986-2001)</t>
  </si>
  <si>
    <t>Declaración de solicitud de devolución IVA Régimen General y simplificado (Modelo 371) (1992-1992)</t>
  </si>
  <si>
    <t>Declaración de solicitud de devolución IVA Régimen Simplificado (Modelo 311) (1992-1992)</t>
  </si>
  <si>
    <t>Declaración de solicitud de devolución Régimen Especial Recargo de Equivalencia y sujetos pasivos ocasionales de IVA (Modelo 308) (1993 – …)</t>
  </si>
  <si>
    <t>Declaración de solicitud de reintegros de IVA de compensaciones en el régimen especial de la Agricultura, Ganadería y Pesca (Modelo 341) (1992 – …)</t>
  </si>
  <si>
    <t>Declaración de solicitud de reintegros de IVA de Compensaciones en el Régimen Especial de la Agricultura, Ganadería y Pesca (Modelo 341) (1992-2008)</t>
  </si>
  <si>
    <t>Declaración del Impuesto Especial sobre determinados medios de transporte (Modelo 567). Liquidación en euros. Deducción art. 70 bis Ley 38/1992 (Programa PREVER) y otras deducciones excepcionales (1995-2008)</t>
  </si>
  <si>
    <t>Declaración informativa anual de subvenciones e indemnizaciones satisfechas o abonadas por entidades públicas o privadas a agricultores o ganaderos (modelo 346) (2001 – …)</t>
  </si>
  <si>
    <t>Declaración informativa de cuentas de no residentes (modelo 291) (2002 – …)</t>
  </si>
  <si>
    <t>Declaración informativa de determinados premios exentos del Impuesto sobre la Renta de las Personas Físicas (modelo 183) (2003 – …)</t>
  </si>
  <si>
    <t>Declaración informativa de las cotizaciones de afiliados y mutualistas a efectos de la deducción por maternidad (modelo 156) (2003 – …)</t>
  </si>
  <si>
    <t>Declaración- Liquidación, solicitud de devolución IVA Grandes empresas (Modelo 321) (1986-1994)</t>
  </si>
  <si>
    <t>Declaración liquidaciones de resumen anual de IVA (Modelo 390) (1992 – …)</t>
  </si>
  <si>
    <t>Declaración liquidaciones finales de IVA régimen simplificado (Modelo 311) (1998 – …)</t>
  </si>
  <si>
    <t>Declaración recapitulativa de operaciones con sujetos pasivos de la CEE. Modelo 349 (1993-2013)</t>
  </si>
  <si>
    <t>Declaración sumaria de entrada (ENS)</t>
  </si>
  <si>
    <t>Declaración sumaria de salida (EXS)</t>
  </si>
  <si>
    <t>Declaración trimestral de cuentas u operaciones cuyos titulares no han facilitado el NIF a las entidades de crédito en el plazo establecido (modelo 195) (2002 – …)</t>
  </si>
  <si>
    <t>Declaraciones - Liquidaciones de Resumen Anual de IVA (Modelo 390) (1986-1991)</t>
  </si>
  <si>
    <t>Declaraciones - Liquidaciones finales IVA Régimen Simplificado (Modelo 311) (1998-2008)</t>
  </si>
  <si>
    <t>Declaraciones - Liquidaciones IVA asimiladas a las importaciones (Modelo 380) (1995-2008)</t>
  </si>
  <si>
    <t>Declaraciones - Liquidaciones mensuales de IVA Grandes Empresas (modelo 320) (1986-1991)</t>
  </si>
  <si>
    <t>Declaraciones - Liquidaciones mensuales IVA Exportadores (Modelo 330) (1986-1991) </t>
  </si>
  <si>
    <t>Declaraciones - Liquidaciones mensuales IVA Exportadores y Operadores Intracomunitarios (Modelo 330) y Declaraciones- Liquidaciones mensuales IVA Exportadores y otros Operadores Económicos (Modelo 330) (1993-2008)</t>
  </si>
  <si>
    <t>Declaraciones - Liquidaciones mensuales IVA Grandes Empresas inscritas en el Registro de Exportadores y otros operadores económicos (Modelo 332) (1995-2008)</t>
  </si>
  <si>
    <t>Declaraciones - Liquidaciones mensuales IVA Régimen Grandes Empresas (Modelo 320) (1992-2008)</t>
  </si>
  <si>
    <t>Declaraciones - Liquidaciones no periódicas IVA (Modelo 309) (1993-2008)</t>
  </si>
  <si>
    <t>Declaraciones - Liquidaciones resumen anual IVA Régimen Simplificado (Modelo 391) (1986-1994)</t>
  </si>
  <si>
    <t>Declaraciones - Liquidaciones trimestrales IVA (Modelo 300) (1992-2008)</t>
  </si>
  <si>
    <t>Declaraciones - Liquidaciones trimestrales IVA Régimen General y Simplificado (Modelo 370) (1992-2008)</t>
  </si>
  <si>
    <t>Declaraciones - Liquidaciones trimestrales IVA Régimen simplificado (Modelo 310) (1986-1991)</t>
  </si>
  <si>
    <t>Declaraciones - Liquidaciones trimestrales IVA Régimen Simplificado (Modelo 310);  Declaraciones-Liquidaciones ordinarias IVA Régimen Simplificado (Modelo 310) (1992-2008)</t>
  </si>
  <si>
    <t>Declaraciones anuales de las operaciones con terceras personas (modelo 347) (1999-1999)</t>
  </si>
  <si>
    <t>Declaraciones anuales de las operaciones intervenidas por Fedatarios Públicos y demás intermediarios financieros (1997-1998)</t>
  </si>
  <si>
    <t>Declaraciones anuales de las operaciones intervenidas por Fedatarios Públicos y demás intermediarios financieros (modelo 198)  (1985-1996)</t>
  </si>
  <si>
    <t>Declaraciones anuales de las operaciones intervenidas por fedatarios públicos y demás intermediarios financieros (modelo 198) (1996 – …)</t>
  </si>
  <si>
    <t>Declaraciones anuales de las operaciones intervenidas por Fedatarios Públicos y demás intermediarios financieros (modelo 198) (1999-1999)</t>
  </si>
  <si>
    <t>Declaraciones anuales de las operaciones intervenidas por Fedatarios Públicos y demás intermediarios financieros (modelo 198) (2000-2008)</t>
  </si>
  <si>
    <t>Declaraciones anuales de operaciones con terceras personas (1986-1996)</t>
  </si>
  <si>
    <t>Declaraciones anuales de operaciones con terceras personas (1991-1994)</t>
  </si>
  <si>
    <t>Declaraciones anuales de operaciones con terceras personas (1997-1998)</t>
  </si>
  <si>
    <t>Declaraciones anuales de operaciones con terceras personas (modelo 347) (1996 – …)</t>
  </si>
  <si>
    <t>Declaraciones anuales de operaciones con terceras personas (Modelo 347) (2000-2008)</t>
  </si>
  <si>
    <t>Declaraciones anuales de operaciones con terceras personas para Entidades Públicas (modelo 348) (1986-1996)</t>
  </si>
  <si>
    <t>Declaraciones anuales de operaciones con terceras personas para entidades públicas (modelo 348) (1996 – …)</t>
  </si>
  <si>
    <t>Declaraciones anuales de operaciones con terceras personas para Entidades Públicas (modelo 348) (1997-1998)</t>
  </si>
  <si>
    <t>Declaraciones anuales de operaciones con terceras personas para Entidades Públicas (Modelo 348) (1999-1999)</t>
  </si>
  <si>
    <t>Declaraciones anuales de operaciones con terceras personas para Entidades Públicas (Modelo 348) (2000-2008)</t>
  </si>
  <si>
    <t>Declaraciones anuales IRPF para empresarios profesionales y artistas acogidos al régimen de Estimación Objetiva Singular (modelo 190). Documento de ingreso (modelo 120) (1980-1996)</t>
  </si>
  <si>
    <t>Declaraciones censales (modelo 036) (1990-1996)</t>
  </si>
  <si>
    <t>Declaraciones conjuntas del Impuesto General sobre la Renta y Patrimonio de las Personas Físicas ejercicio de 1977 (1977-1977)</t>
  </si>
  <si>
    <t>Declaraciones de domicilio fiscal (28/02/1976-31/12/1978)</t>
  </si>
  <si>
    <t>Declaraciones de ingresos de retenciones e ingresos a cuenta de IRPF y Sociedades, excepto intereses de cuentas bancarias (modelo 123) (1999-1999)</t>
  </si>
  <si>
    <t>Declaraciones de IRPF y Sociedades de no residentes (modelo 210) (1984-1996)</t>
  </si>
  <si>
    <t>Declaraciones de IRPF y Sociedades de no residentes (modelo 210) (1996 – …)</t>
  </si>
  <si>
    <t>Declaraciones de IRPF y Sociedades de no residentes (modelo 210) (1997-1998)</t>
  </si>
  <si>
    <t>Declaraciones de IRPF y Sociedades de no residentes (Modelo 210) (1999-1999)</t>
  </si>
  <si>
    <t>Declaraciones de IRPF y Sociedades de no residentes (Modelo 210) (2000-2008)</t>
  </si>
  <si>
    <t>Declaraciones de Patente Nacional Complementaria (1954-1959)</t>
  </si>
  <si>
    <t>Declaraciones de rendimientos implícitos del capital mobiliario sujetos al régimen general de IRPF y Sociedades, documento de ingresos (modelo 124) (1999-1999)</t>
  </si>
  <si>
    <t>Declaraciones de rendimientos implícitos del capital mobiliario sujetos al régimen general del IRPF y Sociedades, documento de ingreso (modelo 124) (1985-1996)</t>
  </si>
  <si>
    <t>Declaraciones de rendimientos implícitos del capital mobiliario sujetos al régimen general del IRPF y Sociedades, documento de ingreso (modelo 124) (1997-1998)</t>
  </si>
  <si>
    <t>Declaraciones de rendimientos implícitos del capital mobiliario sujetos al régimen general del IRPF y Sociedades, documento de ingreso (Modelo 124) (2000-2008)</t>
  </si>
  <si>
    <t>Declaraciones de rendimientos implícitos del capital mobiliario sujetos al régimen general del IRPF y Sociedades. Documento de ingreso (modelo 124) (1996 – …)</t>
  </si>
  <si>
    <t>Declaraciones de resumen anual de retenciones a cuenta de IRPF por Rendimientos del Capital Mobiliario, excepto intereses de cuentas bancarias (modelo 193) (1999-1999)</t>
  </si>
  <si>
    <t>Declaraciones de resumen anual de retenciones a cuenta de IRPF y Sociedades, intereses de cuentas bancarias (modelo 196) (1999-1999)</t>
  </si>
  <si>
    <t>Declaraciones de resumen anual de retenciones a cuenta del IRPF por rendimientos de capital mobiliario, excepto intereses de cuentas bancarias (modelo 193) (1996 – …)</t>
  </si>
  <si>
    <t>Declaraciones de resumen anual de retenciones a cuenta del IRPF por rendimientos del Capital Mobiliario (Modelo 192) (1997-1998)</t>
  </si>
  <si>
    <t>Declaraciones de resumen anual de retenciones a cuenta del IRPF por Rendimientos del Capital Mobiliario (Modelo 192) (1999-1999)</t>
  </si>
  <si>
    <t>Declaraciones de resumen anual de retenciones a cuenta del IRPF por Rendimientos del Capital Mobiliario (Modelo 192) (2000-2008)</t>
  </si>
  <si>
    <t>Declaraciones de resumen anual de retenciones a cuenta del IRPF por Rendimientos del Capital Mobiliario, excepto intereses de cuentas bancarias (Modelo 193) (2000-2008)</t>
  </si>
  <si>
    <t>Declaraciones de resumen anual de retenciones a cuenta del IRPF y Sociedades, intereses de cuentas bancarias (modelo 196) (1985-1996)</t>
  </si>
  <si>
    <t>Declaraciones de resumen anual de retenciones a cuenta del IRPF y Sociedades, intereses de cuentas bancarias (modelo 196) (1997-1998)</t>
  </si>
  <si>
    <t>Declaraciones de resumen anual de retenciones a cuenta del IRPF y Sociedades, intereses de cuentas bancarias (Modelo 196) (2000-2008)</t>
  </si>
  <si>
    <t>Declaraciones de resumen anual de retenciones a cuenta del IRPF y Sociedades. Intereses de cuentas bancarias (modelo 196) (1996 – …)</t>
  </si>
  <si>
    <t>Declaraciones de resumen anual de retenciones directas a cuenta del IRPF por la Administración del Estado y Organismos Autónomos (modelo 191) (1979-1996)</t>
  </si>
  <si>
    <t>Declaraciones de resumen anual de retenciones directas a cuenta del IRPF por la Administración del Estado y Organismos Autónomos (modelo 191) (1996 – …)</t>
  </si>
  <si>
    <t>Declaraciones de resumen anual de retenciones directas a cuenta del IRPF por la Administración del Estado y Organismos Autónomos (modelo 191) (1997-1998)</t>
  </si>
  <si>
    <t>Declaraciones de resumen anual de retenciones directas a cuenta del IRPF por la Administración del Estado y Organismos Autónomos (Modelo 191) (1999-1999)</t>
  </si>
  <si>
    <t>Declaraciones de resumen anual de retenciones directas a cuenta del IRPF por la Administración del Estado y Organismos Autónomos (Modelo 191) (2000-2008)</t>
  </si>
  <si>
    <t>Declaraciones de resumen anual de retenciones directas a cuenta del IRPF por Rendimientos del Capital Mobiliario (modelo 192) (1979-1991)</t>
  </si>
  <si>
    <t>Declaraciones de resumen anual de retenciones directas a cuenta del IRPF por Rendimientos del Capital Mobiliario, excepto intereses a cuenta  (modelo 193) (1985-1996)</t>
  </si>
  <si>
    <t>Declaraciones de resumen anual de retenciones directas a cuenta del IRPF por Rendimientos del Capital Mobiliario, excepto intereses a cuenta  (modelo 193) (1997-1998)</t>
  </si>
  <si>
    <t>Declaraciones de resumen anual de retenciones directas a cuenta del IRPF, por rendimientos del Capital Mobiliario, excepto intereses a cuenta (modelo 193) (1993-1994)</t>
  </si>
  <si>
    <t>Declaraciones de resumen anual de retenciones e ingresos a cuenta de IRPF y Sociedades por rendimientos implícitos del capital mobiliario (modelo 194) (1999-1999)</t>
  </si>
  <si>
    <t>Declaraciones de resumen anual de retenciones e ingresos a cuenta del IRPF e Impuesto sobre Sociedades, rendimientos procedentes del arrendamiento de inmuebles urbanos (modelo 180). Documento de ingreso (modelo 115) (1998 – …)</t>
  </si>
  <si>
    <t>Declaraciones de resumen anual de retenciones e ingresos a cuenta del IRPF e Impuesto sobre Sociedades, rendimientos procedentes del arrendamiento de inmuebles urbanos (Modelo 180). Documento de Ingreso (Modelo 115) (1998-2008)</t>
  </si>
  <si>
    <t>Declaraciones de resumen anual de retenciones e ingresos a cuenta del IRPF e IRPF no resid., de rentas o rendimientos del capital mobiliario procedentes de operaciones de capitalización y contratos de seguros de vida o invalidez  (Modelos 188 y 128) (1999</t>
  </si>
  <si>
    <t>Declaraciones de resumen anual de retenciones e ingresos a cuenta del IRPF y Sociedades por rendimientos implícitos del capital mobiliario (modelo 194) (1985-1996)</t>
  </si>
  <si>
    <t>Declaraciones de resumen anual de retenciones e ingresos a cuenta del IRPF y Sociedades por rendimientos implícitos del capital mobiliario (modelo 194) (1996 – …)</t>
  </si>
  <si>
    <t>Declaraciones de resumen anual de retenciones e ingresos a cuenta del IRPF y Sociedades por rendimientos implícitos del capital mobiliario (modelo 194) (1997-1998)</t>
  </si>
  <si>
    <t>Declaraciones de resumen anual de retenciones e ingresos a cuenta del IRPF y Sociedades por rendimientos implícitos del capital mobiliario (Modelo 194) (2000-2008)</t>
  </si>
  <si>
    <t>Declaraciones de resumen anual de retenciones e ingresos a cuenta del IRPF, Impuesto sobre Sociedades e Impuesto sobre la Renta no residentes (establecimientos permanentes), de rentas o rendimientos del capital mobiliario procedentes de operaciones de cap</t>
  </si>
  <si>
    <t>Declaraciones de resumen anual de retenciones indirectas a cuenta del IRPF y del Impuesto de Sociedades (modelo 190). Documento de ingreso (modelo 110) (1996 – …)</t>
  </si>
  <si>
    <t>Declaraciones de resumen anual de retenciones indirectas a cuenta del IRPF y del Impuesto sobre Sociedades (Modelo 190) Documento de ingreso (Modelo 110) (1979-1996) (1979-1985)</t>
  </si>
  <si>
    <t>Declaraciones de resumen anual de retenciones indirectas a cuenta del IRPF y del impuesto sobre Sociedades (Modelo 190). Documento de ingreso (Modelo 110) (1979-1994)</t>
  </si>
  <si>
    <t>Declaraciones de resumen anual de retenciones indirectas a cuenta del IRPF y del Impuesto sobre Sociedades (Modelo 190). Documento de ingreso (Modelo 110) (1979-1996)</t>
  </si>
  <si>
    <t>Declaraciones de resumen anual de retenciones indirectas a cuenta del IRPF y del Impuesto sobre Sociedades (Modelo 190). Documento de ingreso (Modelo 110) (1997-1998)</t>
  </si>
  <si>
    <t>Declaraciones de resumen anual de retenciones indirectas a cuenta del IRPF y del Impuesto sobre Sociedades (Modelo 190). Documento de ingreso (Modelo 110) (1999-1999)</t>
  </si>
  <si>
    <t>Declaraciones de resumen anual de retenciones indirectas a cuenta del IRPF y del Impuesto sobre Sociedades (Modelo 190). Documento de ingreso (Modelo 110) (2000-2008)</t>
  </si>
  <si>
    <t>Declaraciones de retenciones a cuenta del IRPF y sociedades por rendimientos implícitos de capital mobiliario sujetos al régimen excepcional, documento de ingreso (modelo 127)</t>
  </si>
  <si>
    <t>Declaraciones de retenciones a cuenta del IRPF y Sociedades por rendimientos implícitos del capital mobiliario sujetos al régimen excepcional, documento de ingreso (modelo 127) (1985-1991)</t>
  </si>
  <si>
    <t>Declaraciones de retenciones e ingresos a cuenta sobre rendimientos explícitos del capital mobiliario, intereses de cuentas bancarias, documento de ingreso (modelo 126) (1985-1996)</t>
  </si>
  <si>
    <t>Declaraciones de retenciones e ingresos a cuenta sobre rendimientos explícitos del capital mobiliario, intereses de cuentas bancarias, documento de ingreso (modelo 126) (1997-1998)</t>
  </si>
  <si>
    <t>Declaraciones de retenciones e ingresos a cuenta sobre rendimientos explícitos del capital mobiliario, intereses de cuentas bancarias, documento de ingreso (modelo 126) (1999-1999)</t>
  </si>
  <si>
    <t>Declaraciones de retenciones e ingresos a cuenta sobre rendimientos explícitos del capital mobiliario, intereses de cuentas bancarias, documento de ingreso (Modelo 126) (2000-2008)</t>
  </si>
  <si>
    <t>Declaraciones de retenciones e ingresos a cuenta sobre rendimientos explícitos del capital mobiliario, intereses de cuentas bancarias. Documento de ingreso (modelo 126) (1996 – …)</t>
  </si>
  <si>
    <t>Declaraciones de solicitud de devolución Régimen Especial Recargo de equivalencia y sujetos pasivos ocasionales del IVA (Modelo 308) (1993-2008)</t>
  </si>
  <si>
    <t>Declaraciones del Impuesto especial sobre determinados medios de transporte (Modelo 565) (1995-2008)</t>
  </si>
  <si>
    <t>Declaraciones del impuesto extraordinario  RPF (modelo D714) documento de ingreso o devolución (modelo 714) (1979-1996)</t>
  </si>
  <si>
    <t>Declaraciones Impuesto extraordinario IRPF. Documento de ingreso o devolución (modelo 714) (1996 – …)</t>
  </si>
  <si>
    <t>Declaraciones Impuesto Extraordinario R.P.F. (modelo D714) documentos de ingreso o devolución (modelo 714) (1997-1998)</t>
  </si>
  <si>
    <t>Declaraciones Impuesto Extraordinario RPF (modelo D714) documento de ingreso o devolución (modelo 714) (1999-1999)</t>
  </si>
  <si>
    <t>Declaraciones Impuesto Extraordinario RPF (modelo D714) documento de ingreso o devolución (modelo 714) (1999-2008)</t>
  </si>
  <si>
    <t>Declaraciones Impuesto Extraordinario RPF (modelo D714) documentos de ingreso o devolución (modelo 714) (1979-1996)</t>
  </si>
  <si>
    <t>Declaraciones informativas de acciones y participaciones representativas del capital o del patrimonio de las instituciones de inversión colectiva y resumen anual de retenciones e ingresos a cuenta (Modelos 187 y 117) (2000-2008)</t>
  </si>
  <si>
    <t>Declaraciones informativas de acciones y participaciones representativas del capital o del patrimonio de las instituciones de inversión colectiva y resumen anual de retenciones e ingresos a cuenta del IRPF, Impuesto sobre Sociedades e Impuesto sobre la Re</t>
  </si>
  <si>
    <t>Declaraciones informativas de donaciones del IRPF (modelo 182) (1999 – …)</t>
  </si>
  <si>
    <t>Declaraciones informativas de donaciones del IRPF (Modelo 182) (1999-2008)</t>
  </si>
  <si>
    <t>Declaraciones informativas de préstamos hipotecarios concedidos para la adquisición de vivienda en euros (modelo 181) (1999 – …)</t>
  </si>
  <si>
    <t>Declaraciones informativas de prestamos hipotecarios concedidos para la adquisición de vivienda en euros (Modelo 181) (1999-2008)</t>
  </si>
  <si>
    <t>Declaraciones- Liquidaciones de IVA de compensaciones en el Régimen Especial de la Agricultura, Ganadería y Pesca (Modelo 341) (1986-1991)</t>
  </si>
  <si>
    <t>Declaraciones liquidaciones IVA asimiladas a las importaciones (modelo 380) (1995 – …)</t>
  </si>
  <si>
    <t>Declaraciones liquidaciones mensuales de IVA Exportadores y operaciones intracomunitarias (modelo 330) y Declaraciones liquidaciones mensuales de IVA Exportadores y otros Operadores Económicos (modelo 330) (1993 – …)</t>
  </si>
  <si>
    <t>Declaraciones liquidaciones mensuales de IVA Grandes Empresas inscritas en el Registro de exportadores y otros operadores económicos (modelo 332) (1995 – …)</t>
  </si>
  <si>
    <t>Declaraciones liquidaciones no periódicas IVA (Modelo 309) (1993 – …)</t>
  </si>
  <si>
    <t>Declaraciones- Liquidaciones trimestrales IVA (Modelo 300) (1986-1991)</t>
  </si>
  <si>
    <t>Declaraciones liquidaciones trimestrales IVA Régimen General y Simplificado (modelo 370) (1992 – …)</t>
  </si>
  <si>
    <t>Declaraciones liquidaciones trimestrales IVA Régimen Simplificado (modelo 310). Declaraciones Liquidaciones ordinarias IVA Régimen Simplificado (modelo 310) (1992 – …)</t>
  </si>
  <si>
    <t>Declaraciones ordinarias IRPF (modelo D 100), documento de ingreso o devolución (modelo 100) y F 100 resumen de rendimientos y variaciones patrimoniales (1979-1981)</t>
  </si>
  <si>
    <t>Declaraciones ordinarias IRPF (modelo d100), documento de ingreso (modelo100) y F100 Resumen de rendimientos y variaciones patrimoniales (1996 – …)</t>
  </si>
  <si>
    <t>Declaraciones ordinarias IRPF (modelo D100), documento de ingreso o devolución (modelo 100) y F 100 Resumen de rendimientos y variaciones patrimoniales (1979-1984)</t>
  </si>
  <si>
    <t>Declaraciones ordinarias IRPF (modelo D100), documento de ingreso o devolución (modelo 100) y F 100 Resumen de rendimientos y variaciones patrimoniales (1979-1996)</t>
  </si>
  <si>
    <t>Declaraciones ordinarias IRPF (modelo D100), documento de ingreso o devolución (modelo 100) y F 100 resumen de rendimientos y variaciones patrimoniales (1992-1995)</t>
  </si>
  <si>
    <t>Declaraciones ordinarias IRPF (modelo D100), documento de ingreso o devolución (modelo 100) y F 100 Resumen de rendimientos y variaciones patrimoniales (1997-1999)</t>
  </si>
  <si>
    <t>Declaraciones ordinarias IRPF (Modelo D100), documento de ingreso o devolución (Modelo 100) y F 100 Resumen de rendimientos y variaciones patrimoniales (2000-2008)</t>
  </si>
  <si>
    <t>Declaraciones por la Contribución General sobre la Renta. Desde 1957 Declaracionespor el Impuesto General sobre la Renta (1932-1977)</t>
  </si>
  <si>
    <t>Declaraciones por la Contribución General sobre la Renta. Desde 1957. Declaraciones por el Impuesto General de Renta (desde 1943 modelo 95) (1941-1971)</t>
  </si>
  <si>
    <t>Declaraciones por la Contribución General sobre la Renta. Desde 1957. Declaraciones por el Impuesto General de Renta (desde 1943 modelo 95) (1955-1966)</t>
  </si>
  <si>
    <t>Declaraciones semestrales de pago fraccionado IRPF para profesionales y artistas acogidos al régimen de Estimación Objetiva Singular sistema simplificado (modelo 150) (1979-1981)</t>
  </si>
  <si>
    <t>Declaraciones semestrales pago fraccionado IRPF para profesionales y artistas acogidos al régimen de Estimación Objetiva Singular sistema normal (modelo 140 azul) (1979-1985)</t>
  </si>
  <si>
    <t>Declaraciones simplificadas I.R.P.F. (modelo D101). Documento de ingreso o devolución (modelo 101) (1997-1998)</t>
  </si>
  <si>
    <t>Declaraciones simplificadas I.R.P.F.(modelo D101) Documento de ingreso o devolución(modelo 101) (2000-2008)</t>
  </si>
  <si>
    <t>Declaraciones simplificadas IRPF (modelo D101) Documento de ingreso o devolución (modelo 101) (1992-1996)</t>
  </si>
  <si>
    <t>Declaraciones simplificadas IRPF (modelo D101) Documento de ingreso o devolución (modelo 101) (1999-1999)</t>
  </si>
  <si>
    <t>Declaraciones simplificadas IRPF (modelo D101), documento de ingreso  o devolución (modelo 101) (1979-1996) (1983-1984)</t>
  </si>
  <si>
    <t>Declaraciones simplificadas IRPF (modelo D101). Documento de ingreso o devolución (modelo 101) (1979-1996)</t>
  </si>
  <si>
    <t>Declaraciones trimestrales de solicitud de devolución IVA (Modelo 301) (1986-1994)</t>
  </si>
  <si>
    <t>Declaraciones trimestrales o semestrales de IRPF por rendimientos del trabajo y actividades profesionales y artísticas (modelo 110 ejemplar amarillo) (1999-1999)</t>
  </si>
  <si>
    <t>Declaraciones trimestrales o semestrales de IRPF por rendimientos del trabajo y actividades profesionales y artísticas (Modelo 110 ejemplar amarillo) (2000-2008)</t>
  </si>
  <si>
    <t>Declaraciones trimestrales o semestrales de IRPF por rendimientos del trabajo y actividades profesionales y artísticas (modelo 110, ejemplar amarillo) (1996 – 2010)</t>
  </si>
  <si>
    <t>Declaraciones trimestrales o semestrales del I.R.P.F. por rendimiento del trabajo y actividades profesionales y artísticas (modelo 110 ejemplar amarillo) (1997-1998)</t>
  </si>
  <si>
    <t>Declaraciones trimestrales o semestrales del IRPF por rendimiento del trabajo y actividades profesionales y artísticas (modelo 110 ejemplar amarillo) (1979-1996)</t>
  </si>
  <si>
    <t>Declaraciones trimestrales o semestrales del IRPF por retenciones en rendimientos de capital mobiliario (modelo 120 color naranja) (1979-1996)</t>
  </si>
  <si>
    <t>Declaraciones trimestrales y pago fraccionado de IRPF para profesionales y artistas acogidos al régimen de estimación directa (modelo 130 color verde) (1979-1996)</t>
  </si>
  <si>
    <t>Declaraciones trimestrales y pago fraccionado de IRPF para profesionales y artistas acogidos al régimen de estimación directa (modelo 130, ejemplar verde) (1996 – …)</t>
  </si>
  <si>
    <t>Declaraciones trimestrales y pago fraccionado IRPF para profesionales y artistas acogidos al régimen de estimación directa (modelo 130 ejemplar verde) (1997-1998)</t>
  </si>
  <si>
    <t>Declaraciones trimestrales y pago fraccionado IRPF para profesionales y artistas acogidos al régimen de estimación directa (modelo 130 ejemplar verde) (1999-1999)</t>
  </si>
  <si>
    <t>Declaraciones trimestrales y pago fraccionado IRPF para profesionales y artistas acogidos al régimen de estimación directa (Modelo 130 ejemplar verde) (2000-2008)</t>
  </si>
  <si>
    <t>Denuncia de pagos en efectivo</t>
  </si>
  <si>
    <t>Denuncia tributaria</t>
  </si>
  <si>
    <t>Descarga de datos estadísticos para organismos autorizados.</t>
  </si>
  <si>
    <t>Devolución de ingresos indebidos</t>
  </si>
  <si>
    <t>Devolución de ingresos indebidos de impuestos medioambientales.</t>
  </si>
  <si>
    <t>Devolución Especial por Impuesto sobre el Valor de la Producción de Energía eléctrica.</t>
  </si>
  <si>
    <t>Devolución ordinaria de impuestos medioambientales.</t>
  </si>
  <si>
    <t>Devolución prorrateo Impuesto sobre Actividades Económicas.</t>
  </si>
  <si>
    <t>Dirección General de Tributos</t>
  </si>
  <si>
    <t>Documentación presentada en las Oficinas de Registro (2009 – …)</t>
  </si>
  <si>
    <t>Documentación presentada en las Oficinas de Registro (2009-2013)</t>
  </si>
  <si>
    <t>Documento de ingreso aplazado de declaraciones por regularización voluntaria (modelo 107)</t>
  </si>
  <si>
    <t>Documento de ingreso por declaraciones del Impuesto del Patrimonio de las Personas Físicas 1991, total o primer plazo (modelo 716), pago aplazado (modelo 717) (1991-1991)</t>
  </si>
  <si>
    <t>Documento de ingreso total o primer plazo de declaraciones de regularización voluntaria (modelo 106) o de ingreso aplazado (modelo 107) (1991-1991)</t>
  </si>
  <si>
    <t>Documento de ingreso y 2º plazo del recargo municipal en el IRPF (modelo 105 y 106) (1983-1987)</t>
  </si>
  <si>
    <t>Documento de servicios exentos IVA por estar incluidos en la base imponible de las importaciones (1994-2008)</t>
  </si>
  <si>
    <t>Documento de servicios exentos IVA relacionados directamente con las exportaciones (1994-2008)</t>
  </si>
  <si>
    <t>Documento de transporte electrónico como declaración de tránsito (ETD)</t>
  </si>
  <si>
    <t>Documento electrónico de reembolso del Impuesto sobre el Valor Añadido a viajeros. (DER).</t>
  </si>
  <si>
    <t>Documento Único Administrativo (DUA) Declaración en Aduana de mercancías, según el procedimiento normal, para incluirlas en un régimen aduanero o para reexportarlas (1986-2008)</t>
  </si>
  <si>
    <t>Documento Único Administrativo. Declaración en aduana de mercancías, según el procedimiento normal, para incluirlas en un régimen aduanero o para reexportarlas (1986 – …)</t>
  </si>
  <si>
    <t>Documentos de Acompañamiento: EMCS / SIANE</t>
  </si>
  <si>
    <t>Documentos de circulación de tabaco crudo</t>
  </si>
  <si>
    <t>Documentos de ingreso de declaraciones de IRPF por regularizaciones voluntarias anteriores a 1988 (modelo 105) (1989-1989)</t>
  </si>
  <si>
    <t>Documentos de ingreso de deudas tributarias en las Cajas de las Delegaciones y Administraciones de Hacienda (cartas de pago y autoliquidaciones) (1991 - […])</t>
  </si>
  <si>
    <t>Documentos de ingreso del Impuesto sobre el Patrimonio de las Personas Físicas por declaraciones anteriores a 1988 (modelo 715) (1989-1989)</t>
  </si>
  <si>
    <t>Documentos de ingresos de retenciones e ingresos a cuenta IRPF y Sociedades, excepto intereses de cuentas bancarias (modelo 123) (1985-1996)</t>
  </si>
  <si>
    <t>Documentos de ingresos de retenciones e ingresos a cuenta IRPF y Sociedades, excepto intereses de cuentas bancarias (modelo 123) (1996 – …)</t>
  </si>
  <si>
    <t>Documentos de ingresos de retenciones e ingresos a cuenta IRPF y Sociedades, excepto intereses de cuentas bancarias (modelo 123) (1997-1998)</t>
  </si>
  <si>
    <t>Documentos de ingresos de retenciones e ingresos a cuenta IRPF y Sociedades, excepto intereses de cuentas bancarias (Modelo 123) (2000-2008)</t>
  </si>
  <si>
    <t>Documentos de ingresos no tributarios de otros Entes y tasas (1992 - […])</t>
  </si>
  <si>
    <t>Documentos de Servicios exentos de IVA por estar incluidos en la base imponible de las importaciones (1994 – …)</t>
  </si>
  <si>
    <t>Documentos de Servicios exentos de IVA relacionados directamente con las exportaciones (1994 – …)</t>
  </si>
  <si>
    <t>Embargo de créditos, efectos y derechos realizables en el acto o a corto plazo.</t>
  </si>
  <si>
    <t>Embargo de cuentas bancarias</t>
  </si>
  <si>
    <t>Embargo de sueldos, salarios y pensiones</t>
  </si>
  <si>
    <t>Embargo de valores.</t>
  </si>
  <si>
    <t>Emisión de cartas de pago de la Dirección General del Catastro.</t>
  </si>
  <si>
    <t>Empleo Público. Devolución tasas de examen indebidamente ingresadas</t>
  </si>
  <si>
    <t>Empleo Público. Elección de destinos.</t>
  </si>
  <si>
    <t>Enajenación de bienes embargados o aportados como garantía mediante subasta</t>
  </si>
  <si>
    <t>Entidades en régimen de atribución de rentas. Declaración informativa anual (modelo 184) (2003 – …)</t>
  </si>
  <si>
    <t>Envío de documentación por FOGASA</t>
  </si>
  <si>
    <t>Envío de documentos desde Hacienda Tributaria de Navarra</t>
  </si>
  <si>
    <t>Estados de declaraciones con solicitud de devolución no tramitados por falta de documentación (1979-31/12/1991)</t>
  </si>
  <si>
    <t>Estados mensuales de gestión remitidos a Inspección (31/12/1958-31/12/1978)</t>
  </si>
  <si>
    <t>Estados numérico demostrativo del movimiento de declaraciones (31/01/1935-10/03/1959)</t>
  </si>
  <si>
    <t>Estados numéricos de contribuyentes inscritos en el Padrón Registro (06/04/1943-31/12/1968)</t>
  </si>
  <si>
    <t>Estatuto aduanero de la mercancía: Expedir prueba de estatuto de la UE a compañías marítimas (manifiestos).</t>
  </si>
  <si>
    <t>Estatuto aduanero de la mercancía: Servicios marítimos regulares.</t>
  </si>
  <si>
    <t>Etiquetas identificativas.</t>
  </si>
  <si>
    <t>Expedición y visado de documentos T2L.</t>
  </si>
  <si>
    <t>Expedientes de exención de facturación y sustitución de libros registros de IVA (1986 – …)</t>
  </si>
  <si>
    <t>Expedientes de exención de facturación y sustitución de libros registros de IVA (1986-2008)</t>
  </si>
  <si>
    <t>Expedientes de fallidos (1966-1987)</t>
  </si>
  <si>
    <t>Expedientes de impugnaciones por el Impuesto sobre la Renta de las Personas Físicas (21/03/1985-31/12/1991)</t>
  </si>
  <si>
    <t>Expedientes de inspección sin ingresar (1974-1986)</t>
  </si>
  <si>
    <t>Expedientes de prorrata especial de IVA (1986 – …)</t>
  </si>
  <si>
    <t>Expedientes de prorrata especial de IVA (1986-2008)</t>
  </si>
  <si>
    <t>Expedientes de prorrata provisional de IVA (1986 – …)</t>
  </si>
  <si>
    <t>Expedientes de prorrata provisional de IVA (1986-2008)</t>
  </si>
  <si>
    <t>Expedientes de recursos de reposición contra notificaciones de apremio (1965-1985)</t>
  </si>
  <si>
    <t>Expedientes de régimen especial de determinación proporcional de las bases imponibles de IVA (1986 – …)</t>
  </si>
  <si>
    <t>Expedientes de régimen especial de determinación proporcional de las bases imponibles de IVA (1986-2008)</t>
  </si>
  <si>
    <t>Expedientes de solicitud de deducciones IVA al conjunto de actividades (1986 – …)</t>
  </si>
  <si>
    <t>Expedientes de solicitud de deducciones IVA al conjunto de actividades (1986-2008)</t>
  </si>
  <si>
    <t>Expedientes sancionadores por el Impuesto sobre la Renta de las Personas Físicas (1960-1979)</t>
  </si>
  <si>
    <t>Expedientes sancionadores por el Impuesto sobre la Renta de las Personas Físicas (21/03/1985-31/12/1991)</t>
  </si>
  <si>
    <t>Exportación</t>
  </si>
  <si>
    <t>Facturas de declaraciones-autoliquidaciones con derecho a devolución: IRPF y Patrimonio (1979-1991)</t>
  </si>
  <si>
    <t>Facturas de remisión a Inspección de Fichas-Carpetas (25/02/1960-31/12/1978)</t>
  </si>
  <si>
    <t>Facturas de remisión a la Sección de Contribución sobre la Renta de Fichas-Carpetas (05/02/1960-31/12/1978)</t>
  </si>
  <si>
    <t>Fichas alfabéticas de contribuyentes de renta (24/10/1959-31/12/1978)</t>
  </si>
  <si>
    <t>Fichas de devoluciones por liquidaciones (1979-31/12/1991)</t>
  </si>
  <si>
    <t>Fondo de Liquidez Autonómica (FLA)</t>
  </si>
  <si>
    <t>Formalidades aduaneras: Autorización acuerdos especiales en envíos de valor inferior a 150 euros</t>
  </si>
  <si>
    <t>Formalidades aduaneras: Autorización de autoevaluación</t>
  </si>
  <si>
    <t>Formalidades aduaneras: Autorización de declaración a través de inscripción en los registros del declarante</t>
  </si>
  <si>
    <t>Formalidades aduaneras: Autorización de declaración simplificada habitual.</t>
  </si>
  <si>
    <t>Formalidades aduaneras: Autorización de despacho centralizado.</t>
  </si>
  <si>
    <t>Formalidades aduaneras: Autorización de exportación temporal de envases retornables</t>
  </si>
  <si>
    <t>Formalidades aduaneras: Autorización de pesador autorizado de plátanos.</t>
  </si>
  <si>
    <t>Formalidades aduaneras: Autorización de simplificación en la determinación del valor en aduana</t>
  </si>
  <si>
    <t>Formalidades relativas a la llegada y salida de mercancías: Almacén de depósito temporal.</t>
  </si>
  <si>
    <t>Formalidades relativas a la llegada y salida de mercancías: Autorización de exportador autorizado de origen</t>
  </si>
  <si>
    <t>Formalidades relativas a la llegada y salida de mercancías: Locales autorizados para la exportación.</t>
  </si>
  <si>
    <t>Formalidades relativas a la llegada y salida de mercancías: Otros lugares (de presentación o/y  de depósito temporal).</t>
  </si>
  <si>
    <t>Formulario 035. Registro Censal de los regímenes especiales aplicables a las prestaciones de servicios, ventas a distancia de bienes y determinadas entregas interiores</t>
  </si>
  <si>
    <t>Formulario acuerdo extrajudicial de pagos (Notarios, Registradores y Cámaras Oficiales).</t>
  </si>
  <si>
    <t>Formulario declaración del concurso (Administradores concursales).</t>
  </si>
  <si>
    <t>Fraude de Ley Tributaria</t>
  </si>
  <si>
    <t>Garantía y pago: Autorización aplazamiento del pago de derechos (no única operación)</t>
  </si>
  <si>
    <t>Garantía y pago: Autorización de garantía global (incluyendo reducciones y dispensa).</t>
  </si>
  <si>
    <t>Gestión de empleados públicos.</t>
  </si>
  <si>
    <t>Gestión de solicitudes de información no estructurada</t>
  </si>
  <si>
    <t>Gestión del Convenio CIE-Notific@</t>
  </si>
  <si>
    <t>Gestión recaudatoria por cuenta de otros entes.</t>
  </si>
  <si>
    <t>Gestiones Intrastat</t>
  </si>
  <si>
    <t>Gravamen especial sobre bienes inmuebles de entidades de no residentes (modelo 213) (2000 – …)</t>
  </si>
  <si>
    <t>Gravamen especial sobre bienes inmuebles de entidades de no residentes (Modelo 213) (2000-2008)</t>
  </si>
  <si>
    <t>Gravamen especial sobre bienes inmuebles de entidades no residentes (Modelo 213) (1993 - […])</t>
  </si>
  <si>
    <t>Homologación de software de digitalización certificado de facturas.</t>
  </si>
  <si>
    <t>Homologación de vehículos de exclusiva aplicación industrial, comercial, agrícola, clínica o científica</t>
  </si>
  <si>
    <t>II. EE. Autorización. Desnaturalización en destino del alcohol recibido en supuestos de circulación intracomunitaria</t>
  </si>
  <si>
    <t>II. EE. Autorización. Desnaturalización parcial del alcohol con desnaturalizante general en establecimiento destino</t>
  </si>
  <si>
    <t>II. EE. Autorización. Desnaturalizante para bioetanol en el supuesto de aplicación del tipo impositivo a los biocarburantes</t>
  </si>
  <si>
    <t>II. EE. Autorización. Desnaturalizantes parciales específicos para el alcohol</t>
  </si>
  <si>
    <t>II. EE. Autorización. Destrucción y desnaturalización de labores del tabaco</t>
  </si>
  <si>
    <t>II. EE. Autorización. Devolución a fábrica o Depósito Fiscal de productos o destrucción por inadecuación consumo humano.</t>
  </si>
  <si>
    <t>II. EE. Autorización. Dispensa de expedición de documentos de acompañamiento en circulación de productos por tuberías fijas</t>
  </si>
  <si>
    <t>II. EE. Autorización. Dispensa de notificación de marcado con medios automáticos</t>
  </si>
  <si>
    <t>II. EE. Autorización. Incorporación trazadores y marcadores en recepciones de productos del ámbito comunitario no interno,por destinatarios registrados, para la aplicación de exención</t>
  </si>
  <si>
    <t>II. EE. Autorización. Introducción de biocarburante en Depósito Fiscal Logístico</t>
  </si>
  <si>
    <t>II. EE. Autorización. Mezcla de hidrocarburo con biocarburante (Oficina Gestora)</t>
  </si>
  <si>
    <t>II. EE. Autorización. Mezcla de hidrocarburo con biocarburante en varios establecimientos (Centro Gestor)</t>
  </si>
  <si>
    <t>II. EE. Autorización. Presentación de libros contables de Impuestos Especiales</t>
  </si>
  <si>
    <t>II. EE. Autorización. Prestación de garantía global</t>
  </si>
  <si>
    <t>II. EE. Autorización. Reenvío a Fábrica o Depósito Fiscal de productos mezclados o contaminados</t>
  </si>
  <si>
    <t>II. EE. Censo beneficiarios devolución gasóleo profesional.</t>
  </si>
  <si>
    <t>II. EE. Declaración de adquisición intracomunitaria de mezclas de biocarburante con carburante convencional con destino a una fábrica o depósito fiscal.</t>
  </si>
  <si>
    <t>II. EE. Destiladores artesanales para la devolución del I. E. sobre Alcohol y Bebidas Alcohólicas</t>
  </si>
  <si>
    <t>II. EE. Destrucción.</t>
  </si>
  <si>
    <t>II. EE. Devolución de gasóleo profesional.</t>
  </si>
  <si>
    <t>II. EE. Devolución especial IVMDH.</t>
  </si>
  <si>
    <t>II. EE. Devolución especial por ejecución de sentencia en materia de Impuestos Especiales.</t>
  </si>
  <si>
    <t>II. EE. Devolución ingresos indebidos por impuestos especiales.</t>
  </si>
  <si>
    <t>II. EE. Devolución ingresos indebidos por IVMDH.</t>
  </si>
  <si>
    <t>II. EE. Devolución por productos inadecuados para consumo humano</t>
  </si>
  <si>
    <t>II. EE. Devoluciones. Circulación intracomunitaria irregular.</t>
  </si>
  <si>
    <t>II. EE. Devoluciones. Devolución del impuesto especial por devolución a fábrica o depósito fiscal de productos mezclados o contaminados.</t>
  </si>
  <si>
    <t>II. EE. Devoluciones. Expediciones de alcohol y bebidas derivadas, procedentes de Canarias con destino a UE.</t>
  </si>
  <si>
    <t>II. EE. Devoluciones. Introducción de bebidas, por destiladores artesanales, en fábricas de bebidas derivadas.</t>
  </si>
  <si>
    <t>II. EE. Devoluciones. Por reciclado y destrucción labores del tabaco.</t>
  </si>
  <si>
    <t>II. EE. Expediciones de alcohol y bebidas derivadas, procedentes de la Peninsula con destino a Canarias.</t>
  </si>
  <si>
    <t>II. EE. Gasóleo agrícola. Solicitud de devolución Gasóleo agrícola</t>
  </si>
  <si>
    <t>II. EE. Gasóleo profesional. Presentación de relaciones de suministros.</t>
  </si>
  <si>
    <t>II. EE. Gasóleo profesional. Solicitud de inscripción de Beneficiarios/Vehículos.</t>
  </si>
  <si>
    <t>II. EE. Inscripción en el censo de II. EE.</t>
  </si>
  <si>
    <t>II. EE. Inscripción en el censo del Impuesto sobre el Carbón</t>
  </si>
  <si>
    <t>II. EE. Libro contabilidad de existencias.</t>
  </si>
  <si>
    <t>II. EE. Procedimiento de Intervención de Impuestos Especiales</t>
  </si>
  <si>
    <t>II. EE. Registro de operadores de tabaco crudo</t>
  </si>
  <si>
    <t>II. EE. Relación anual de kilómetros realizados.</t>
  </si>
  <si>
    <t>II. EE. Suministro de productos exentos en el marco de relaciones internacionales</t>
  </si>
  <si>
    <t>II. EE. Suministro de productos exentos.Fuerzas armadas de la OTAN</t>
  </si>
  <si>
    <t>II. EE. Suministro exento de hidrocarburos en producción de electricidad, transporte por ferrocarril, construcción, modificación, pruebas y mant. de aeronaves y embarcaciones y en su inyec. Altos Hornos</t>
  </si>
  <si>
    <t>II. EE. Utilización como carburante de productos del Art 46.2 LIE, o como combustible de los hidrocarburos del Art 42.3</t>
  </si>
  <si>
    <t>II.EE. Autorización. Desnaturalización en destino de alcohol importado</t>
  </si>
  <si>
    <t>Importación</t>
  </si>
  <si>
    <t>Impuesto especial sobre determinados medios de transporte (Modelo 05) (1993-2008)</t>
  </si>
  <si>
    <t>Impuesto Especial sobre Determinados Medios de Transporte. Verificación de datos / Comprobación limitada.</t>
  </si>
  <si>
    <t>Impuesto especial sobre determinados medios transportes (Modelo 05) (1993 – …)</t>
  </si>
  <si>
    <t>Impuesto especial sobre los envases de plástico no reutilizables. Solicitud de devolución.</t>
  </si>
  <si>
    <t>Impuesto sobre el Patrimonio y sobre la Renta de los no residentes. No residentes sin establecimiento permanente. declaración simplificada de no residentes (modelo 214) (1994 – […])</t>
  </si>
  <si>
    <t>Impuesto sobre el Patrimonio y sobre la Renta de no residentes. No residentes sin establecimiento permanente. Declaración simplificada de no residentes (Modelo 214) (2000-2008)</t>
  </si>
  <si>
    <t>Impuesto sobre la Renta de las Personas Físicas. Contribuyentes no obligados a presentar declaración. Solicitud de devolución (Modelo 104) (2000-2006)</t>
  </si>
  <si>
    <t>Impuesto sobre la Renta de no Residentes (Modelo 216). No residentes sin establecimiento permanente (1999-2010)</t>
  </si>
  <si>
    <t>Impuesto sobre la Renta de No Residentes (Modelo 296). No Residentes sin establecimiento permanente. Resumen anual de retenciones/ ingresos a cuenta (1999-2010)</t>
  </si>
  <si>
    <t>Impuesto sobre la renta de no residentes, no residentes sin establecimiento permanente. Declaración de Rentas derivadas de transmisiones de bienes inmuebles (modelo 212) (1997 – […])</t>
  </si>
  <si>
    <t>Impuesto sobre la renta de no residentes, retención en la adquisición de bienes inmuebles a no residentes sin establecimiento permanente (Modelo 211) (1992 - […])</t>
  </si>
  <si>
    <t>Impuesto sobre la renta de no residentes. No residentes sin establecimiento permanente. Declaración colectiva (Modelo 215) (1998 - […])</t>
  </si>
  <si>
    <t>Impuesto sobre la Renta de no residentes. No residentes sin establecimiento permanente. Declaración colectiva (modelo 215) (2000 – …)</t>
  </si>
  <si>
    <t>Impuesto sobre la Renta de no residentes. No residentes sin establecimiento permanente. Declaración colectiva (modelo 215) (2000-2008)</t>
  </si>
  <si>
    <t>Impuesto sobre la Renta de no residentes. No residentes sin establecimiento permanente. Declaración de rentas derivadas de transmisiones de bienes inmuebles (modelo 212) (2000 – 2010)</t>
  </si>
  <si>
    <t>Impuesto sobre la Renta de no residentes. No residentes sin establecimiento permanente. Declaración de rentas derivadas de transmisiones de bienes inmuebles (Modelo 212) (2000-2008)</t>
  </si>
  <si>
    <t>Impuesto sobre la renta de no residentes. No residentes sin establecimiento permanente. Resumen anual de retenciones e ingresos a cuenta (modelo 296)</t>
  </si>
  <si>
    <t>Impuesto sobre la Renta de no residentes. Rentas obtenidas sin mediación de establecimiento permanente. Retenciones e ingresos a cuenta (modelo 216) (2000 – …)</t>
  </si>
  <si>
    <t>Impuesto sobre la Renta de no Residentes. Rentas obtenidas sin mediación de establecimiento permanente. Retenciones e ingresos a cuenta (Modelo 216) (2000-2008)</t>
  </si>
  <si>
    <t>Impuesto sobre la Renta de no residentes. Retención en la adquisición de bienes inmuebles a no residentes sin establecimiento permanente (modelo 211) (2000 – …)</t>
  </si>
  <si>
    <t>Impuesto sobre la Renta de no residentes. Retención en la adquisición de bienes inmuebles a no residentes sin establecimiento permanente (Modelo 211) (2000-2008)</t>
  </si>
  <si>
    <t>Impuesto sobre las primas de seguros. Declaración resumen anual en euros (modelo 480) (2002 – …)</t>
  </si>
  <si>
    <t>Impuesto sobre los Gases Fluorados de Efecto Invernadero. Solicitud de devolución</t>
  </si>
  <si>
    <t>Impuesto sobre Sociedades (Modelo 200). Declaración anual (1979-2010)</t>
  </si>
  <si>
    <t>Impuesto sobre Sociedades (Modelo 201). Declaración-  liquidación simplificada del Impuesto sobre Sociedades e Impuesto sobre la Renta de no Residentes (establecimientos permanentes) (1979-2008)</t>
  </si>
  <si>
    <t>Impuesto sobre Sociedades (Modelo 202). Pago fraccionado Régimen General (1984-2010)</t>
  </si>
  <si>
    <t>Impuesto sobre Sociedades (Modelo 220). Régimen de Tributación de los Grupos de Sociedades. Documento de ingreso o devolución (1985-2010)</t>
  </si>
  <si>
    <t>Impuesto sobre Sociedades (Modelo 225). Sociedades Patrimoniales. Documento de ingreso o devolución (2003-2008)</t>
  </si>
  <si>
    <t>Impuesto sobre sociedades. Declaración anual (modelo 200)</t>
  </si>
  <si>
    <t>Impuesto sobre sociedades. Impuesto sobre la renta de no residentes (establecimientos permanentes y entidades en régimen de atribución de rentas constituidas en el extranjero con presencia en territorio nacional). Pago fraccionado (modelo 202)</t>
  </si>
  <si>
    <t>Impuesto sobre sociedades. Régimen de tributación de los grupos de sociedades. Documento de ingreso/devolución (modelo 220)</t>
  </si>
  <si>
    <t>Impuesto sobre Sucesiones y Donaciones. Autoliquidaciones Sucesiones (modelo 650) (1998 – …)</t>
  </si>
  <si>
    <t>Impuesto sobre Sucesiones y Donaciones. Autoliquidaciones sucesiones (modelo 650) (1998-2008)</t>
  </si>
  <si>
    <t>Incidencias en la contratación en el ámbito de la Agencia Tributaria.</t>
  </si>
  <si>
    <t>IRNR. Devolución. Procedimiento de devolución.</t>
  </si>
  <si>
    <t>IRNR. Verificación de datos / Comprobación limitada.</t>
  </si>
  <si>
    <t>IRPF. Declaración de la minoración del rendimiento neto en las actividades en estimación objetiva por incendios, inundaciones, hundimientos u otras circunstancias excepcionales</t>
  </si>
  <si>
    <t>IRPF. Devolución. Procedimiento de devolución. Régimen especial aplicable a los trabajadores desplazados a territorio español. (Modelo 151. Para contribuyentes que hayan optado por este régimen a partir de 1 de enero de 2015)</t>
  </si>
  <si>
    <t>IRPF. Verificación de datos / Comprobación limitada</t>
  </si>
  <si>
    <t>IRPF. Verificación de datos / Comprobación limitada. Régimen especial aplicable a los trabajadores desplazados a territorio español. (Modelo 150. Para contribuyentes que hayan optado por este régimen con anterioridad a 1 de enero de 2015).</t>
  </si>
  <si>
    <t>IRPF. Verificación de datos/comprobación limitada. Régimen especial aplicable a los trabajadores desplazados a territorio español. (Modelo 151. Para contribuyentes que hayan optado por este régimen a partir de 1 de enero de 2015).</t>
  </si>
  <si>
    <t>IS. Comprobación censal del índice de entidades.</t>
  </si>
  <si>
    <t>IS. Devolución. Procedimiento de devolución.</t>
  </si>
  <si>
    <t>IS. Devolución. Procedimiento de devolución. Grupos.</t>
  </si>
  <si>
    <t>IS. Inscripción, modificación o cancelación en el Registro Especial de Uniones Temporales de Empresas del Ministerio de Hacienda</t>
  </si>
  <si>
    <t>IS. Verificación de datos / Comprobación limitada.</t>
  </si>
  <si>
    <t>IS. Verificación de datos / Comprobación limitada. Grupos.</t>
  </si>
  <si>
    <t>ITE. Declaraciones (1964-1985)</t>
  </si>
  <si>
    <t>ITE. Estados de recaudación de cuotas de convenios fiscales (1965-1969)</t>
  </si>
  <si>
    <t>ITE. Expedientes de devolución por ingresos indebidos (1964-1978)</t>
  </si>
  <si>
    <t>ITE. Expedientes de liquidación de sanción y recargo de prórroga (1975-1979)</t>
  </si>
  <si>
    <t>ITE. Expedientes de recurso de reposición contra sanciones (1966-1969)</t>
  </si>
  <si>
    <t>ITE. Expedientes de recursos de reposición contra sanción y recargo de prórroga (1969-1978)</t>
  </si>
  <si>
    <t>ITE. Justificantes de notificaciones (1965-1985)</t>
  </si>
  <si>
    <t>ITE. Notificaciones de sanciones (1965-1985)</t>
  </si>
  <si>
    <t>ITE. Registro de Multa Fija (1970-1972)</t>
  </si>
  <si>
    <t>ITE. Relaciones de ingresos en entidades bancarias y cajas de ahorro (1964-1968)</t>
  </si>
  <si>
    <t>ITE. Relaciones de redistribución de convenios provinciales notificadas (1970-1978)</t>
  </si>
  <si>
    <t>ITE. Requerimientos (1965-1985)</t>
  </si>
  <si>
    <t>IVA. Devolución. Procedimiento de devolución.</t>
  </si>
  <si>
    <t>IVA. Devolución. Procedimiento de devolución. Autoliquidaciones.</t>
  </si>
  <si>
    <t>IVA. Devolución. Procedimiento de devolución. Grupos de entidades.</t>
  </si>
  <si>
    <t>IVA. Devolución. Procedimiento de devolución. No periódicas.</t>
  </si>
  <si>
    <t>IVA. Libros registro de IVA. SII.</t>
  </si>
  <si>
    <t>IVA. Reconocimiento de la exención del IVA en entregas de bienes a organismos reconocidos para su exportación fuera de la C.E. en el marco de sus actividades humanitarias, caritativas o educativas.</t>
  </si>
  <si>
    <t>IVA. Reconocimiento de un régimen de deducción común al conjunto de sectores diferenciados.</t>
  </si>
  <si>
    <t>IVA. Regularización por falta de presentación.</t>
  </si>
  <si>
    <t>IVA. Verificación de datos / Comprobación limitada.</t>
  </si>
  <si>
    <t>IVA. Verificación de datos / Comprobación limitada. Autoliquidaciones.</t>
  </si>
  <si>
    <t>IVA. Verificación de datos / Comprobación limitada. Grupos de entidades.</t>
  </si>
  <si>
    <t>IVA. Verificación de datos / Comprobación limitada. No periódicas.</t>
  </si>
  <si>
    <t>Justificación del estatuto comunitario de las mercancías.</t>
  </si>
  <si>
    <t>Libre designación</t>
  </si>
  <si>
    <t>Licencia fiscal de actividades comerciales e industriales. Modelos 280/289/281/881 (1980 - 1991)</t>
  </si>
  <si>
    <t>Licencia fiscal de actividades profesionales. Modelos 230/239/830 (1980 - 1991)</t>
  </si>
  <si>
    <t>Licencias de Actividad Precursores</t>
  </si>
  <si>
    <t>Liquidación de intereses de demora por inicio del periodo ejecutivo de pago de deudas tributarias (1991 - […])</t>
  </si>
  <si>
    <t>Liquidación de recargos por presentación fuera de plazo de declaraciones y autoliquidaciones</t>
  </si>
  <si>
    <t>Liquidaciones complementarias y provisionales de comprobación o investigación (Modelo 92 y 92 bis) (24/05/1933-09/03/1959)</t>
  </si>
  <si>
    <t>Liquidaciones de intereses de demora IRPF: Retenciones del Trabajo Personal (Modelo 110) (27/12/1985-31/12/1991)</t>
  </si>
  <si>
    <t>Liquidaciones provisionales (Modelo R-002) (08/10/1968-31/12/1978)</t>
  </si>
  <si>
    <t>Liquidaciones Técnicas (Modelo R-001) (08/10/1968-31/12/1978)</t>
  </si>
  <si>
    <t>Listados de situación de los lotes (21/03/1985-31/12/1991)</t>
  </si>
  <si>
    <t>LUJO. Acuerdos de concesión y anulación de números de permiso para gravar en origen (1942-1985)</t>
  </si>
  <si>
    <t>LUJO. Certificado de remisión de contraídos a Intervención (1958-1965)</t>
  </si>
  <si>
    <t>LUJO. Certificados de identificación y valoración de automóviles (1961-1970)</t>
  </si>
  <si>
    <t>LUJO. Comunicaciones del Gobierno Civil por vedados y acotados de caza (1958-1976)</t>
  </si>
  <si>
    <t>LUJO. Declaraciones de alta y baja de vedados y acotados de caza (1958-1976)</t>
  </si>
  <si>
    <t>LUJO. Declaraciones de baja de Cédulas de Identificación fiscal (1959-1980)</t>
  </si>
  <si>
    <t>LUJO. Declaraciones juradas de compra-venta de vehículos (1943-1974)</t>
  </si>
  <si>
    <t>LUJO. Declaraciones por tenencia de vehículos (1958-1970)</t>
  </si>
  <si>
    <t>LUJO. Declaraciones-autoliquidaciones conjuntas por adquisición de vehículos usados (1982-1985)</t>
  </si>
  <si>
    <t>LUJO. Declaraciones-autoliquidaciones por adquisición de vehículos nuevos (1970-1985)</t>
  </si>
  <si>
    <t>LUJO. Declaraciones-autoliquidaciones por compra-venta de vehículos usados (1974-1982)</t>
  </si>
  <si>
    <t>LUJO. Declaraciones-liquidaciones (1942-1985)</t>
  </si>
  <si>
    <t>LUJO. Expedientes de exención de vehículos para uso industrial y taxi (1942-1985)</t>
  </si>
  <si>
    <t>LUJO. Expedientes de exención en adquisición de vehículos usados (1964-1985)</t>
  </si>
  <si>
    <t>LUJO. Fichas estadísticas de autoliquidaciones por tenencia y disfrute de automóviles (1970-1980)</t>
  </si>
  <si>
    <t>LUJO. Notificaciones a censados de su inclusión en convenios (1957-1978)</t>
  </si>
  <si>
    <t>LUJO. Notificaciones a los propietarios de vehículos (1958-1970)</t>
  </si>
  <si>
    <t>LUJO. Notificaciones de cuota por convenio a los censados (1957-1978)</t>
  </si>
  <si>
    <t>LUJO. Notificaciones de liquidaciones por vedados y acotados de caza (1958-1976)</t>
  </si>
  <si>
    <t>LUJO. Notificaciones-liquidaciones por fincas de recreo (1958-1979)</t>
  </si>
  <si>
    <t>LUJO. Notificaciones-liquidaciones por tenencia y disfrute de vehículos (1958-1970)</t>
  </si>
  <si>
    <t>LUJO. Partes de altas y bajas de liquidaciones (1958-1985)</t>
  </si>
  <si>
    <t>LUJO. Partes diarios de ingresos (1943-1985)</t>
  </si>
  <si>
    <t>LUJO. Partes mensuales de gestión de convenios (partes verdes) (1958-1978)</t>
  </si>
  <si>
    <t>LUJO. Partes mensuales de gestión de la Oficina Liquidadora (1958-1985)</t>
  </si>
  <si>
    <t>LUJO. Relación nominal de funcionarios (1965-1985)</t>
  </si>
  <si>
    <t>LUJO. Relaciones de altas y bajas de vedados y acotados de caza para Intervención (1958-1976)</t>
  </si>
  <si>
    <t>LUJO. Relaciones de declaraciones ingresadas por automóviles (1942-1985)</t>
  </si>
  <si>
    <t>LUJO. Relaciones de numeración de matrículas (1958-1980)</t>
  </si>
  <si>
    <t>LUJO. Relaciones de Vehículos valorados (1965-1985)</t>
  </si>
  <si>
    <t>LUJO. Relaciones de Vehículos vendidos (1955-1985)</t>
  </si>
  <si>
    <t>LUJO. Requerimientos a propietarios de vedados y acotados de caza (1958-1976)</t>
  </si>
  <si>
    <t>LUJO. Resumen mensual de datos estadísticos (1943-1985)</t>
  </si>
  <si>
    <t>Manifiestos de carga</t>
  </si>
  <si>
    <t>MINERVA: Análisis de riesgos de conflicto de interés</t>
  </si>
  <si>
    <t>Mis documentos pendientes de firma</t>
  </si>
  <si>
    <t>Modelo 01. Solicitud de certificados (1998 - […])</t>
  </si>
  <si>
    <t>Modelo 01C.- Solicitud de certificado de contratistas y subcontratistas (2003- {…})</t>
  </si>
  <si>
    <t>Modelo 030.- Censo de obligados tributarios. Declaración censal de alta, cambio de domicilio y/o de variación de datos personales (2003- {…})</t>
  </si>
  <si>
    <t>Modelo 031.- Impuesto sobre el Valor Añadido. Disposición Transitoria Segunda de la Ley 30/85 (1986- 1992)</t>
  </si>
  <si>
    <t>Modelo 032.- Impuesto sobre el Valor Añadido. Deducciones en el régimen transitorio (1986- 1992)</t>
  </si>
  <si>
    <t>Modelo 033.- Impuesto sobre el Valor Añadido. Declaración previa (artículo 77 Real Decreto 2.028/1985)  (1986- 1990)</t>
  </si>
  <si>
    <t>Modelo 034.- Impuesto sobre el Valor Añadido. Registro de Exportadores (1986- 1990)</t>
  </si>
  <si>
    <t>Modelo 038- Declaración Informativa. Relación de operaciones realizadas por entidades inscritas en Registros públicos (2000- 2013)</t>
  </si>
  <si>
    <t>Modelo 039.- Comunicación de datos relativa al régimen especial del grupo de entidades en el IVA (2007- 2008)</t>
  </si>
  <si>
    <t>Modelo 04.- Solicitud del derecho al reconocimiento del tipo reducido del IVA al 4 por ciento en las operaciones relativas a vehículos destinados al transporte de personas con discapacidad en sillas de ruedas o con movilidad reducida</t>
  </si>
  <si>
    <t>Modelo 040. Registros de Operadores de Plataforma.</t>
  </si>
  <si>
    <t>Modelo 043.- Tasa fiscal sobre el juego. Salas de bingo. Solicitud liquidación (1993- {…})</t>
  </si>
  <si>
    <t>Modelo 044.- Tasa fiscal sobre el juego. Casas de juego (1985- {…})</t>
  </si>
  <si>
    <t>Modelo 045.- Tasa fiscal sobre el juego. Máquinas o aparatos automáticos. Declaraciónliquidación  (1991- {…})</t>
  </si>
  <si>
    <t>Modelo 06.- Declaración del Impuesto Especial sobre Determinados Medios de Transporte, exenciones y no sujeciones sin reconocimiento previo (2006- {…})</t>
  </si>
  <si>
    <t>Modelo 102.- Documento de ingreso o devolución de la declaración del Impuesto sobre la Renta de las Personas Físicas. Segundo plazo  (1991- {…})</t>
  </si>
  <si>
    <t>Modelo 111.- Retenciones e ingresos a cuenta. Rendimientos del trabajo y de actividades económicas, premios y determinadas ganancias patrimoniales e imputaciones de Renta. Autoliquidación (1992- {…})</t>
  </si>
  <si>
    <t>Modelo 113. Comunicación de datos relativos a  las ganancias patrimoniales por cambio de residencia cuando se produzca a  otro Estado Miembro de la Unión Europea o del Espacio Económico Europeo con efectivo intercambio de información tributaria.</t>
  </si>
  <si>
    <t>Modelo 122.- Impuesto sobre la Renta de las Personas Físicas. Deducciones por familia numerosa, por personas con discapacidad a cargo o por ascendiente con dos hijos separado legalmente o sin vínculo matrimonial. Regularización del derecho a la deducción</t>
  </si>
  <si>
    <t>Modelo 131.- IRPF. Empresarios y profesionales en Estimación Objetiva. Pago fraccionado (1992- {…})</t>
  </si>
  <si>
    <t>Modelo 136.- Impuesto sobre la Renta de las Personas Físicas e Impuesto sobre la Renta de no Residentes. Gravamen especial sobre los premios de determinadas loterías y apuestas. Autoliquidación (2013- {…})</t>
  </si>
  <si>
    <t>Modelo 140.- IRPF. Deducción por maternidad. Solicitud del abono anticipado y comunicación de variaciones (2003- {…})</t>
  </si>
  <si>
    <t>Modelo 141.- Solicitud del pago único por nacimiento o adopción de hijos (2007- {…})</t>
  </si>
  <si>
    <t>Modelo 143.- IRPF. Abono anticipado deducción de familia numerosa, por ascendiente con dos hijos o por personas con discapacidad a cargo (2015- {…})</t>
  </si>
  <si>
    <t>Modelo 145. IRPF. Retenciones sobre rendimientos del trabajo. Comunicación de datos al pagador.</t>
  </si>
  <si>
    <t>Modelo 146.- IRPF. Pensionistas con dos o más pagadores. Solicitud de determinación del importe de las retenciones (2003- {…})</t>
  </si>
  <si>
    <t>Modelo 147.- IRPF. Comunicación del desplazamiento a territorio español efectuado por trabajadores por cuenta ajena (2003- {…})</t>
  </si>
  <si>
    <t>Modelo 149.- IRPF. Régimen especial aplicable a los trabajadores desplazados a territorio español. Comunicación de la opción, renuncia o exclusión (2005- 2015)</t>
  </si>
  <si>
    <t>Modelo 150.- IRPF. Régimen especial aplicable a los trabajadores desplazados a territorio español. (Para contribuyentes que hayan optado por este régimen con anterioridad a 1 de enero de 2015) (2015- {…})</t>
  </si>
  <si>
    <t>Modelo 151. Declaración del Impuesto sobre la Renta de las Personas Físicas del régimen especial aplicable a los trabajadores desplazados a territorio español.</t>
  </si>
  <si>
    <t>Modelo 159. Declaración Informativa. Declaración anual de consumo de energía eléctrica.</t>
  </si>
  <si>
    <t>Modelo 165. Declaración Informativa de certificaciones individuales emitidas a los socios o partícipes de entidades de nueva o reciente creación.</t>
  </si>
  <si>
    <t>Modelo 170. Declaración Informativa. Declaración anual de las operaciones realizadas por los empresarios o profesionales adheridos al sistema de gestión de cobros a través de tarjetas de crédito o de débito.</t>
  </si>
  <si>
    <t>Modelo 171. Declaración Informativa. Declaración anual de imposiciones, disposiciones de fondos y de los cobros de cualquier documento.</t>
  </si>
  <si>
    <t>Modelo 172. Declaración informativa sobre saldos en monedas virtuales</t>
  </si>
  <si>
    <t>Modelo 173. Declaración informativa sobre operaciones con monedas virtuales</t>
  </si>
  <si>
    <t>Modelo 179. Declaración informativa anual de la cesión de uso de viviendas con fines turísticos</t>
  </si>
  <si>
    <t>Modelo 180. Declaración Informativa.  Retenciones e ingresos a cuenta. Rendimientos procedentes del arrendamiento de inmuebles urbanos. Resumen anual.</t>
  </si>
  <si>
    <t>Modelo 185. Declaración Informativa. Declaración informativa mensual de los órganos y entidades gestores de la Seguridad Social y Mutualidades.</t>
  </si>
  <si>
    <t>Modelo 186. Declaración Informativa. Suministro de información relativa a nacimientos y defunciones.</t>
  </si>
  <si>
    <t>Modelo 189. Declaración Informativa. Valores, seguros y rentas. Declaración anual.</t>
  </si>
  <si>
    <t>Modelo 192.- Declaración Informativa. Operaciones con Letras del Tesoro. Declaración anual (1994- 2013)</t>
  </si>
  <si>
    <t>Modelo 194.- Declaración Informativa. Retenciones e ingresos a cuenta del IRPF, IS e IRNR (establecimientos permanentes) sobre rendimientos del capital mobiliario y rentas derivadas de la transmisión, amortización, reembolso, canje o conversión de cualqui</t>
  </si>
  <si>
    <t>Modelo 199.- Declaración Informativa. Declaración anual de identificación de las operaciones con cheques de las Entidades de Crédito (1994- 2013)</t>
  </si>
  <si>
    <t>Modelo 206.- Declaración del Impuesto sobre Sociedades e Impuesto sobre la Renta de no Residentes (establecimientos permanentes y entidades en régimen de atribución de rentas constituidas en el extranjero con presencia en territorio español). Documentos d</t>
  </si>
  <si>
    <t>Modelo 217. Gravamen especial SOCIMI</t>
  </si>
  <si>
    <t>Modelo 221. Prestación patrimonial por conversión de activos por impuesto diferido en crédito exigible frente a la Administración tributaria.</t>
  </si>
  <si>
    <t>Modelo 222.- Impuesto sobre Sociedades. Régimen de consolidación fiscal. Pago fraccionado (2002- 2013)</t>
  </si>
  <si>
    <t>Modelo 226.- Solicitud de aplicación del régimen opcional para contribuyentes personas físicas residentes en otros Estados miembros de la Unión Europea o del Espacio Económico Europeo con efectivo intercambio de información tributaria (2000- {…})</t>
  </si>
  <si>
    <t>Modelo 228.- Solicitud de devolución por exención por reinversión en vivienda habitual para contribuyentes de la Unión Europea y del Espacio Económico Europeo con efectivo intercambio de información tributaria  (2015- {…})</t>
  </si>
  <si>
    <t>Modelo 231. Declaración Informativa.  Declaración de información país por país (CBC/DAC4)</t>
  </si>
  <si>
    <t>Modelo 232. Declaración informativa de operaciones vinculadas y de operaciones y situaciones relacionadas con países o territorios calificados como paraísos fiscales</t>
  </si>
  <si>
    <t>Modelo 233. Declaración informativa por gastos en guarderías o centros de educación infantil autorizados.</t>
  </si>
  <si>
    <t>Modelo 234.  Declaración informativa de mecanismos transfronterizos</t>
  </si>
  <si>
    <t>Modelo 235 Declaración de información de actualización de mecanismos transfronterizos comercializables</t>
  </si>
  <si>
    <t>Modelo 236 Declaración de información de la utilización de determinados mecanismos transfronterizos</t>
  </si>
  <si>
    <t>Modelo 237. Gravamen especial sobre beneficios no distribuidos por SOCIMI.</t>
  </si>
  <si>
    <t>Modelo 238.  Declaración informativa para la comunicación de información por parte de operadores de plataformas</t>
  </si>
  <si>
    <t>Modelo 247.- IRNR. Impuesto sobre la Renta de no Residentes. Comunicación del desplazamiento al extranjero efectuada por trabajadores por cuenta ajena (2003- {…})</t>
  </si>
  <si>
    <t>Modelo 270. Resumen anual de retenciones e ingresos a cuenta del gravamen especial sobre los premios de determinadas loterías y apuestas.</t>
  </si>
  <si>
    <t>Modelo 282. Declaración informativa anual de ayudas recibidas en el marco del REF de Canarias y otras ayudas de Estado, derivadas de la aplicación del derecho de la Unión Europea.</t>
  </si>
  <si>
    <t>Modelo 290. Declaración informativa anual de cuentas financieras de determinadas personas estadounidenses (FATCA).</t>
  </si>
  <si>
    <t>Modelo 294. Declaración Informativa. Relación individualizada de los clientes perceptores de beneficios distribuidos por Instituciones de Inversión Colectiva españolas, así como de aquellos por cuenta de los cuales la entidad comercializadora haya efectua</t>
  </si>
  <si>
    <t>Modelo 295. Declaración Informativa. Relación anual individualizada de los clientes con la posición inversora en las Instituciones de Inversión Colectiva españolas, referida a fecha 31 de diciembre del ejercicio, en los supuestos de comercialización trans</t>
  </si>
  <si>
    <t>Modelo 303.- Impuesto sobre el Valor Añadido. Autoliquidación (2009- 2022)</t>
  </si>
  <si>
    <t>Modelo 318. Regularización de las proporciones de tributación de los períodos de liquidación anteriores al inicio de la realización habitual de entregas de bienes o prestaciones de servicios</t>
  </si>
  <si>
    <t>Modelo 322. IVA. Grupos de entidades. Modelo individual. Autoliquidación mensual.</t>
  </si>
  <si>
    <t>Modelo 340.- Declaración informativa de operaciones incluidas en los libros registro 2009- 2013)</t>
  </si>
  <si>
    <t>Modelo 345.- Declaración Informativa. Planes, fondos de pensiones y sistemas alternativos. Mutualidades de Previsión Social, Planes de Previsión Asegurados, Planes individuales de Ahorro Sistemático, Planes de Previsión Social Empresarial y Seguros de Dep</t>
  </si>
  <si>
    <t>Modelo 353. IVA. Grupo de entidades. Modelo agregado. Autoliquidación mensual.</t>
  </si>
  <si>
    <t>Modelo 362.- IVA. Solicitud de reembolso en el marco de las relaciones diplomáticas, consulares y de los Organismos internaciones reconocidos por España (2001- {…})</t>
  </si>
  <si>
    <t>Modelo 363.- IVA. Solicitud de reconocimiento previo de la exención en el marco de las relaciones diplomáticas, consulares y de los Organismos internaciones reconocidos por España. (Artículo 10, apartado 1 del Real Decreto 3485/2000, de 29 de diciembre) (</t>
  </si>
  <si>
    <t>Modelo 364. Impuesto sobre el Valor Añadido. Solicitud de reembolso de las cuotas tributarias soportadas relativas a la Organización del Tratado del Atlántico Norte, a los Cuarteles Generales Internacionales de dicha Organización y a los Estados parte en</t>
  </si>
  <si>
    <t>Modelo 365. Impuesto sobre el Valor Añadido. Solicitud de reconocimiento previo de las exenciones relativas a la Organización del Tratado del Atlántico Norte, a los Cuarteles Generales Internacionales de dicha Organización y a los Estados parte en dicho T</t>
  </si>
  <si>
    <t>Modelo 368. Declaración de IVA de los regímenes especiales de servicios de telecomunicaciones, de radiodifusión o de televisión o electrónicos.</t>
  </si>
  <si>
    <t>Modelo 369. Declaraciones de IVA del régimen One Stop Shop (OSS)</t>
  </si>
  <si>
    <t>Modelo 379. Declaración informativa sobre pagos transfronterizos</t>
  </si>
  <si>
    <t>Modelo 381. IVA.  Solicitud de reembolso de las cuotas tributarias relativas a las Fuerzas Armadas de cualquier Estado miembro distinto de España.</t>
  </si>
  <si>
    <t>Modelo 392. Impuesto sobre el valor añadido. Grandes Empresas. Declaración Resumen anual (1997 - 2009)</t>
  </si>
  <si>
    <t>Modelo 410. Pago a cuenta del Impuesto sobre los Depósitos de las Entidades de Crédito.</t>
  </si>
  <si>
    <t>Modelo 411. Impuesto sobre los Depósitos en las Entidades de Crédito</t>
  </si>
  <si>
    <t>Modelo 430.- Primas de seguros. Declaración-liquidación (2001- 2008)</t>
  </si>
  <si>
    <t>Modelo 490. Impuesto sobre Determinados Servicios Digitales. Autoliquidación</t>
  </si>
  <si>
    <t>Modelo 501.- Documento de acompañamiento de emergencia (2011- {…})</t>
  </si>
  <si>
    <t>Modelo 503.- Documento simplificado de acompañamiento. Circulación intracomunitaria de productos con impuesto pagado (1993- {…})</t>
  </si>
  <si>
    <t>Modelo 504.- II.EE. Solicitud de autorización de recepción de productos del resto de la Unión Europea (1993- {…})</t>
  </si>
  <si>
    <t>Modelo 505.- II.EE. Autorización de recepción de productos del resto de la Unión Europea (1993- {…})</t>
  </si>
  <si>
    <t>Modelo 506.- II. EE. Solicitud de devolución por introducción en depósito fiscal (1998- 2006)</t>
  </si>
  <si>
    <t>Modelo 507.- II. EE. Solicitud de devolución en el sistema de envíos garantizados (1998- 2006)</t>
  </si>
  <si>
    <t>Modelo 508.- II. EE. Solicitud de devolución en el sistema de ventas a distancia (1998- 2006)</t>
  </si>
  <si>
    <t>Modelo 510.- II. EE. Declaración de operaciones de recepción del resto de la UE (1993- 2007)</t>
  </si>
  <si>
    <t>Modelo 511.- II. EE. Notas de entrega (1999- 2018)</t>
  </si>
  <si>
    <t>Modelo 512.-II.EE. Impuesto sobre Hidrocarburos. Destinatarios de productos de la tarifa segunda (2002- 2007)</t>
  </si>
  <si>
    <t>Modelo 517.- Impuestos Especiales de Fabricación. Petición de Marcas Fiscales a la oficina gestora de impuestos especiales, soporte papel (2008- 2019)</t>
  </si>
  <si>
    <t>Modelo 518.- Impuesto sobre el Alcohol y Bebidas Derivadas. Declaración de Trabajo (1998- 2010)</t>
  </si>
  <si>
    <t>Modelo 519.- Impuesto sobre el Alcohol y Bebidas Derivadas. Parte de Incidencias en Operaciones de Trabajo (1998- 2010)</t>
  </si>
  <si>
    <t>Modelo 520.- Impuesto sobre el Alcohol y Bebidas Derivadas. Parte de Resultado en Operaciones de Trabajo  (1998- 2010)</t>
  </si>
  <si>
    <t>Modelo 521. II. EE. Relación trimestral de primeras materias entregadas.</t>
  </si>
  <si>
    <t>Modelo 522. II. EE. Parte trimestral de productos a que se refiere el artículo 108 ter del Reglamento de los Impuestos Especiales.</t>
  </si>
  <si>
    <t>Modelo 523.- Aplicación del beneficio de devolución de los IIEE sobre el alcohol y bebidas alcohólicas (1996- {…})</t>
  </si>
  <si>
    <t>Modelo 524.- II. EE. Solicitud de devolución sobre el alcohol y las bebidas alcohólicas (1999- 2006)</t>
  </si>
  <si>
    <t>Modelo 540. II. EE. Avituallamientos exentos  aeronaves. Ventas en ruta.</t>
  </si>
  <si>
    <t>Modelo 541. II. EE.  Avituallamientos exentos a embarcaciones. Ventas en ruta.</t>
  </si>
  <si>
    <t>Modelo 542. II. EE. Avituallamientos exentos. Aeronaves.</t>
  </si>
  <si>
    <t>Modelo 543. II. EE. Avituallamientos exentos. Embarcaciones  y  operaciones de dragado.</t>
  </si>
  <si>
    <t>Modelo 544. II. EE. Pagos efectuados mediante cheque o tarjetas de gasóleo bonificado.</t>
  </si>
  <si>
    <t>Modelo 545. II. EE. Suministros de carburantes para relaciones internacionales con devolución del impuesto sobre hidrocarburos.</t>
  </si>
  <si>
    <t>Modelo 547. II. EE. Relación de abonos realizados a detallistas de gasóleo bonificado.</t>
  </si>
  <si>
    <t>Modelo 548. Declaración informativa de cuotas repercutidas.</t>
  </si>
  <si>
    <t>Modelo 553.- II. EE. Declaración de operaciones en fábricas y depósitos de vino y bebidas fermentadas (1993- 2007)</t>
  </si>
  <si>
    <t>Modelo 554.- II. EE. Declaración de operaciones en fábricas y depósitos fiscales de alcohol (1993-2006)</t>
  </si>
  <si>
    <t>Modelo 555.- II. EE. Declaración de operaciones en fábricas y depósitos fiscales de productos intermedios (1998- 2007)</t>
  </si>
  <si>
    <t>Modelo 556.- II. EE. Declaración de operaciones en fábricas de productos intermedios (Art. 32 Ley 38/1992) (1998- 2007)</t>
  </si>
  <si>
    <t>Modelo 557.- II. EE. Declaración de operaciones en fábricas y depósitos fiscales de bebidas derivadas (1993- 2006)</t>
  </si>
  <si>
    <t>Modelo 558.- II. EE. Declaración de operaciones en fábricas y depósitos fiscales de cervezas (1993- 2006)</t>
  </si>
  <si>
    <t>Modelo 559.- II. EE. Impuesto sobre el alcohol y bebidas derivadas. Regímenes de destilación artesanal y de cosechero, soporte papel  (2008- {…})</t>
  </si>
  <si>
    <t>Modelo 560. II. EE. Impuesto sobre la electricidad.</t>
  </si>
  <si>
    <t>Modelo 561.- II. EE. Impuesto sobre la cerveza (1997- 2007)</t>
  </si>
  <si>
    <t>Modelo 562.- II. EE. Impuesto sobre Productos Intermedios (1997- 2007)</t>
  </si>
  <si>
    <t>Modelo 563.- II. EE. Impuesto sobre el Alcohol y Bebidas Derivadas (1997- 2007)</t>
  </si>
  <si>
    <t>Modelo 566.- II. EE. Impuesto sobre las Labores del Tabaco (1997- 2007)</t>
  </si>
  <si>
    <t>Modelo 568. Impuesto Especial sobre Determinados Medios de Transporte. Solicitud de devolución por reventa y envío de medios de transporte fuera del territorio.</t>
  </si>
  <si>
    <t>Modelo 570.- II. EE. Declaración de operaciones en fábricas y depósitos fiscales de hidrocarburos (1993- 2006)</t>
  </si>
  <si>
    <t>Modelo 571.- II.EE. Aplicación del beneficio devolución de los impuestos especiales hidrocarburos (1996- {…})</t>
  </si>
  <si>
    <t>Modelo 572.- II. EE. Solicitud de devolución del Impuesto sobre Hidrocarburos (1993- 2006)</t>
  </si>
  <si>
    <t>Modelo 576. Impuesto Especial sobre determinados medios de transporte. Autoliquidación (2005 - 2013)</t>
  </si>
  <si>
    <t>Modelo 580.- II. EE. Declaración de operaciones en fábricas y depósitos fiscales de labores del tabaco (1993- 2006)</t>
  </si>
  <si>
    <t>Modelo 581.Declaración Liquidación. Impuestos sobre Hidrocarburos.</t>
  </si>
  <si>
    <t>Modelo 583/588. Impuesto sobre el valor de la producción de la energía eléctrica. Autoliquidación.</t>
  </si>
  <si>
    <t>Modelo 584. Declaración Liquidación. Impuesto sobre la Producción de combustible nuclear gastado y residuos radioactivos resultantes de la generación de energía nucleoeléctrica.</t>
  </si>
  <si>
    <t>Modelo 585. Impuesto sobre el almacenamiento de combustible nuclear gastado y residuos radiactivos en instalaciones centralizadas. Autoliquidación y pagos fraccionados.</t>
  </si>
  <si>
    <t>Modelo 586. Declaración Informativa. Gases Fluorados.</t>
  </si>
  <si>
    <t>Modelo 587.  Declaración-Liquidación Gases Fluorados Efecto Invernadero.</t>
  </si>
  <si>
    <t>Modelo 589. Impuesto sobre el valor de la extracción de gas, petróleo y condensados. Autoliquidación y pago fraccionado.</t>
  </si>
  <si>
    <t>Modelo 590.- II. EE. Solicitud de devolución por exportación o expedición (1999- 2006)</t>
  </si>
  <si>
    <t>Modelo 591.  Impuesto sobre el valor de la producción de la energía eléctrica. Declaración anual de operaciones con contribuyentes.</t>
  </si>
  <si>
    <t>Modelo 592. Declaración-Liquidación Impuesto especial sobre los envases de plástico no reutilizables. Autoliquidación</t>
  </si>
  <si>
    <t>Modelo 593. Impuesto sobre el depósito de residuos en vertederos, la incineración y la coincineración de residuos. Autoliquidación</t>
  </si>
  <si>
    <t>Modelo 595. II. EE. Impuesto sobre el carbón.</t>
  </si>
  <si>
    <t>Modelo 596. II. EE. Declaración anual de operaciones realizadas. Impuesto sobre el carbón.</t>
  </si>
  <si>
    <t>Modelo 600.- Impuesto sobre Transmisiones Patrimoniales y Actos Jurídicos Documentados (1982- {…})</t>
  </si>
  <si>
    <t>Modelo 602. Tasa por la gestión administrativa del juego</t>
  </si>
  <si>
    <t>Modelo 604. Impuesto sobre las Transacciones Financieras. Autoliquidación</t>
  </si>
  <si>
    <t>Modelo 610.- Impuesto sobre Transmisiones Patrimoniales y Actos Jurídicos Documentados. Actos Jurídicos Documentados. Declaración resumen anual de los pagos en metálico del impuesto que grava los documentos negociados por Entidades Colaboradoras. Declarac</t>
  </si>
  <si>
    <t>Modelo 611. Declaración Informativa. Pagos en metálico del impuesto que grava los documentos negociados por Entidades Colaboradoras. Declaración Resumen Anual.</t>
  </si>
  <si>
    <t>Modelo 615.- Impuesto sobre Transmisiones Patrimoniales y Actos Jurídicos Documentados. Pago en metálico del impuesto que grava la emisión de documentos que lleven aparejada acción cambiaria o sean endosables a la orden. Declaración-liquidación en euros (</t>
  </si>
  <si>
    <t>Modelo 616. Declaración Informativa. Pagos en metálico del impuesto que grava la emisión de documentos que lleven aparejada acción cambiaria o sean endosables a la orden. Declaración Resumen Anual.</t>
  </si>
  <si>
    <t>Modelo 620.- Impuesto sobre Transmisiones Patrimoniales y Actos Jurídicos Documentados. Transmisión de determinados medios de transporte usados (1987- {…})</t>
  </si>
  <si>
    <t>Modelo 630.- Impuesto sobre Transmisiones Patrimoniales y Actos Jurídicos Documentados. Actos Jurídicos Documentados. Pago en metálico del Impuesto que grava las letras de cambio (2001- {…})</t>
  </si>
  <si>
    <t>Modelo 651.- Impuesto sobre Sucesiones y Donaciones. Adquisiciones “inter vivos”. Autoliquidación (1988- {…})</t>
  </si>
  <si>
    <t>Modelo 652. Impuesto sobre sucesiones y donaciones. Adquisiciones "mortis causa". Declaración simplificada (2000 - 2014)</t>
  </si>
  <si>
    <t>Modelo 655.- Impuesto sobre Sucesiones y Donaciones. Consolidación de dominio por extinción de usufructo (2015- {…})</t>
  </si>
  <si>
    <t>Modelo 681. Tasa por la prestación de servicios de gestión  de residuos radiactivos a que se refiere el apartado 3 de la disposición adicional sexta de la Ley 54/1997.</t>
  </si>
  <si>
    <t>Modelo 682. Tasa por la prestación de servicios de gestión de residuos radiactivos a que se refiere el apartado 4 de la disposición adicional sexta de la Ley 54/1997.</t>
  </si>
  <si>
    <t>Modelo 683. Tasa por la prestación de servicios de gestión de residuos radiactivos derivados de la fabricación de elementos combustibles, incluido desmantelamiento de instalaciones de fabricación.</t>
  </si>
  <si>
    <t>Modelo 684. Tasa por la prestación de servicios de gestión de residuos radiactivos generados en otras instalaciones.</t>
  </si>
  <si>
    <t>Modelo 685.- Tasa sobre apuestas y combinaciones aleatorias, autoliquidación (2010- 2013)</t>
  </si>
  <si>
    <t>Modelo 695.- Solicitud de devolución tasa judicial (2012- {…})</t>
  </si>
  <si>
    <t>Modelo 718. Impuesto temporal de Solidaridad de las Grandes Fortunas.</t>
  </si>
  <si>
    <t>Modelo 720. Declaración Informativa. Declaración sobre bienes y derechos situados en el extranjero.</t>
  </si>
  <si>
    <t>Modelo 721. Declaración informativa sobre monedas virtuales situadas en el extranjero</t>
  </si>
  <si>
    <t>Modelo 763. Autoliquidación del Impuesto sobre actividades de juego
en los supuestos de actividades anuales o plurianuales.</t>
  </si>
  <si>
    <t>Modelo 771. Autoliquidación de cuotas de conceptos y ejercicios sin modelo disponible en la Sede electrónica de la AEAT para la regularización voluntaria prevista en el artículo 252 de la Ley General Tributaria</t>
  </si>
  <si>
    <t>Modelo 777.- Declaraciones-liquidaciones extemporáneas y complementarias. Documento de ingreso o devolución (2001- {…})</t>
  </si>
  <si>
    <t>Modelo 791. Empleo Público. Presentación instancias oposiciones.</t>
  </si>
  <si>
    <t>Modelo 791. Representante aduanero: Presentación solicitud de admisión a las pruebas.</t>
  </si>
  <si>
    <t>Modelo 792. Autoliquidación de la aportación a realizar por los prestadores del servicio de comunicación audiovisual televisivo y por los prestadores del servicio de intercambio de vídeos a través de plataforma de ámbito geográfico estatal o superior al d</t>
  </si>
  <si>
    <t>Modelo 793. Pagos a cuenta de la aportación a realizar por los prestadores del servicio de comunicación audiovisual televisivo y por los prestadores del servicio de intercambio de vídeos a través de plataforma de ámbito geográfico estatal o superior al de</t>
  </si>
  <si>
    <t>Modelo 795. Gravamen temporal energético. Declaración del ingreso de la prestación</t>
  </si>
  <si>
    <t>Modelo 796. Gravamen temporal energético. Pago anticipado</t>
  </si>
  <si>
    <t>Modelo 797. Gravamen temporal de entidades de crédito y establecimientos financieros de crédito. Declaración del ingreso de la prestación.</t>
  </si>
  <si>
    <t>Modelo 798. Gravamen temporal de entidades de crédito y establecimientos financieros de crédito. Pago anticipado.</t>
  </si>
  <si>
    <t>Modelo 845. Impuesto sobre actividades económicas. Cuota municipal (1992 - 2003)</t>
  </si>
  <si>
    <t>Modelo 846. Impuesto sobre actividades económicas. Cuota provincial o nacional (1992 - 2003)</t>
  </si>
  <si>
    <t>Modelo 847. Impuesto sobre actividades económicas. Declaración informatizada (1992 - 2001)</t>
  </si>
  <si>
    <t>Modelo 848.- IAE. Declaración de alta, variación o baja en el Impuesto sobre Actividades Económicas (IAE) y comunicación del importe neto de la cifra de negocios a efectos de IAE (tramitación ante la AEAT) (2003- {…})</t>
  </si>
  <si>
    <t>Modelo 848. Impuesto sobre actividades económicas. Documento de ingreso (1996 - 1997)</t>
  </si>
  <si>
    <t>Modelo 850. Impuesto sobre actividades económicas. Cuota municipal. Documento de ingreso (1998 - 2003)</t>
  </si>
  <si>
    <t>Modelo 851. Impuesto sobre actividades económicas. Cuota nacional. Documento de ingreso (1998 - 2003)</t>
  </si>
  <si>
    <t>Modelo 901.  Información de las CC. AA. sobre datos consignados en el certificado de eficiencia energética.</t>
  </si>
  <si>
    <t>Modelo 933. Información de las CC. AA. sobre guarderías y centros de educación infantil autorizados</t>
  </si>
  <si>
    <t>Modelo 980. Información de los intereses de demora pagados a los contribuyentes por las CC. AA.</t>
  </si>
  <si>
    <t>Modelo 981. Suministro de información sobre la prestación por maternidad/paternidad</t>
  </si>
  <si>
    <t>Modelo 990. Información mensual por parte de las CC. AA. sobre familias numerosas o con personas con discapacidad a cargo.</t>
  </si>
  <si>
    <t>Modelo 991. Declaración informativa de fianzas derivadas del arrendamiento de inmuebles.</t>
  </si>
  <si>
    <t>Modelo 992. Tributos cedidos sobre el Juego de Comunidades Autónomas</t>
  </si>
  <si>
    <t>Modelo 993. Control de deducciones autonómicas.</t>
  </si>
  <si>
    <t>Modelo 995. Cesión de Información Urbanística por Entidades Locales.</t>
  </si>
  <si>
    <t>Modelo 996. Embargo de devoluciones gestionadas por la AEAT.</t>
  </si>
  <si>
    <t>Modelo 997. Embargo de pagos presupuestarios de otras Administraciones Públicas.</t>
  </si>
  <si>
    <t>Modelo CCT. Solicitud de inclusión/comunicación de renuncia al sistema de cuenta corriente en materia tributaria (1999 - […])</t>
  </si>
  <si>
    <t>Movimiento de liquidaciones pasadas a Intervención (estado 1 bis) y a Inspección para su comprobación (estado 2 bis) (1958-31/12/1978)</t>
  </si>
  <si>
    <t>NIF: Asignación de Número de Identificación Fiscal a las personas jurídicas y entidades sin personalidad jurídica.</t>
  </si>
  <si>
    <t>Notificación de movimiento de mercancías en depósito temporal (G5)</t>
  </si>
  <si>
    <t>Notificación presentación mercancías de escaso valor (G3)</t>
  </si>
  <si>
    <t>Notificaciones de apremios (25/03/1985-31/12/1991)</t>
  </si>
  <si>
    <t>Notificaciones del Número de Registro Padrón (17/01/1958-08/10/1968)</t>
  </si>
  <si>
    <t>Notificaciones por el Impuesto General sobre la Renta de las Personas Físicas (08/09/1978-31/12/1991)</t>
  </si>
  <si>
    <t>Obtención de certificados tributarios de terceras personas. Estar al corriente de obligaciones tributarias</t>
  </si>
  <si>
    <t>Obtención de certificados tributarios de terceras personas. Impuesto sobre Actividades Económicas.</t>
  </si>
  <si>
    <t>Obtención de certificados tributarios de terceras personas. Impuesto sobre la Renta de las Personas Físicas.</t>
  </si>
  <si>
    <t>Oficinas Registro Cl@ve otros organismos.</t>
  </si>
  <si>
    <t>Opción por el régimen de fusiones, escisiones, aportaciones no dinerarias y canje de valores.</t>
  </si>
  <si>
    <t>Operador Económico Autorizado</t>
  </si>
  <si>
    <t>Otras autorizaciones, cuya competencia corresponde a las Dependencias Regionales de Aduanas e Impuestos</t>
  </si>
  <si>
    <t>Otras autorizaciones, cuya competencia corresponde a las Oficinas Gestoras de Impuestos Especiales</t>
  </si>
  <si>
    <t>Otras autorizaciones, cuya competencia corresponde al Departamento de Aduanas e Impuestos Especiales</t>
  </si>
  <si>
    <t>Otros procedimientos de Aduanas</t>
  </si>
  <si>
    <t>Otros procedimientos de Recaudación</t>
  </si>
  <si>
    <t>Otros procedimientos Gestión Tributaria</t>
  </si>
  <si>
    <t>Pago de deudas con bienes del Patrimonio Histórico Español.</t>
  </si>
  <si>
    <t>Pago de impuestos.</t>
  </si>
  <si>
    <t>Pago y consultas de Comercio exterior.</t>
  </si>
  <si>
    <t>Partes de paralelas emitidas: devoluciones (1979-31/12/1991)</t>
  </si>
  <si>
    <t>Partes decenales de grabación de declaraciones de Renta y Patrimonio (1985-31/12/1991)</t>
  </si>
  <si>
    <t>Partes mensuales de las actuaciones de Inspección (15/01/1935-06/04/1943)</t>
  </si>
  <si>
    <t>Partes mensuales de las actuaciones de Inspección (1967-1986)</t>
  </si>
  <si>
    <t>Partes mensuales de liquidación y mecanización (1979-1989)</t>
  </si>
  <si>
    <t>Partes mensuales de liquidación y mecanización (1979-31/12/1991)</t>
  </si>
  <si>
    <t>Partes mensuales de liquidaciones (Provisionales o definitivas) (Modelo 9) (31/01/1935-06/04/1943)</t>
  </si>
  <si>
    <t>Partes mensuales del servicio de notificaciones por la Contribución General sobre la Renta (18/01/1935-01/04/1943)</t>
  </si>
  <si>
    <t>Planes de labores (1969 - 1999)</t>
  </si>
  <si>
    <t>Plataforma de pago a proveedores de Entidades Locales 2023 (apartados 3 y 4 del art. 40 Real Decreto-ley 17/2014 y ACDGAE de 06-02-23)</t>
  </si>
  <si>
    <t>Presentación de facturas al cobro y otros documentos relacionados con el cobro de facturas</t>
  </si>
  <si>
    <t>Presentación del inventario de existencias por inicio o cese de actividad sujeta a regímenes especiales del Impuesto sobre el Valor Añadido (IVA).</t>
  </si>
  <si>
    <t>PRIMERA ayuda de 200 euros para personas físicas de bajo nivel de ingresos y patrimonio</t>
  </si>
  <si>
    <t>PRIMERA ayuda para sufragar el precio del gasóleo consumido por productores agrarios Real Decreto-ley 20/2022</t>
  </si>
  <si>
    <t>PRIMERA y SEGUNDA ayuda directa al sector de la industria gas intensiva</t>
  </si>
  <si>
    <t>PRIMERA y SEGUNDA ayuda directa al sector del transporte por carretera</t>
  </si>
  <si>
    <t>Procedimiento amistoso competencia de la AEAT.</t>
  </si>
  <si>
    <t>Procedimiento Censal. Precursores</t>
  </si>
  <si>
    <t>Procedimiento de asistencia mutua entre Administraciones de distintos Estados de la Unión Europea en materia de cobros (2010 - […])</t>
  </si>
  <si>
    <t>Procedimiento de comprobación especial de IRPF</t>
  </si>
  <si>
    <t>Procedimiento de comprobación limitada de Gestión Tributaria (1964 - […])</t>
  </si>
  <si>
    <t>Procedimiento de comprobación limitada especial del Impuesto sobre la Renta de No Residentes.</t>
  </si>
  <si>
    <t>Procedimiento de comprobación limitada por Oficinas gestoras de Impuestos Especiales</t>
  </si>
  <si>
    <t>Procedimiento de comprobación limitada respecto a declaraciones aduaneras.</t>
  </si>
  <si>
    <t>Procedimiento de comprobación limitada, actuaciones de Inspección de Aduanas e Impuestos Especiales</t>
  </si>
  <si>
    <t>Procedimiento de comprobaciones de carácter formal ROI/REDEME/REDEF</t>
  </si>
  <si>
    <t>Procedimiento de control de presentación de declaraciones, autoliquidaciones y comunicaciones de datos (1995 - […])</t>
  </si>
  <si>
    <t>Procedimiento de declaración de responsabilidad solidaria</t>
  </si>
  <si>
    <t>Procedimiento de declaración de responsabilidad subsidiaria</t>
  </si>
  <si>
    <t>Procedimiento de declaración iniciado por una declaración en aduanas.</t>
  </si>
  <si>
    <t>Procedimiento de devolución iniciado mediante autoliquidación, solicitud o comunicación de datos (1990 - […])</t>
  </si>
  <si>
    <t>Procedimiento de extinción de deudas de entidades de derecho público mediante deducciones sobre transferencias.</t>
  </si>
  <si>
    <t>Procedimiento de extinción de deudas por insolvencia y rehabilitación de deudas declaradas fallidas (1991 - […])</t>
  </si>
  <si>
    <t>Procedimiento de extinción de deudas tributarias por prescripción del derecho a exigir el pago (1991 - […])</t>
  </si>
  <si>
    <t>Procedimiento de inscripción en el Registro Especial de Uniones Temporales de Empresas del Ministerio de Economía y Hacienda (1982 - […])</t>
  </si>
  <si>
    <t>Procedimiento de pago de devoluciones a sucesores de personas físicas (1992 - […])</t>
  </si>
  <si>
    <t>Procedimiento de recaudación frente a los sucesores.</t>
  </si>
  <si>
    <t>Procedimiento de reclamación económico-administrativa (1981 - […])</t>
  </si>
  <si>
    <t>Procedimiento de rectificación de declaraciones aduaneras.</t>
  </si>
  <si>
    <t>Procedimiento de recuperación de ayudas de estado en supuestos de regularización de los elementos de la obligación tributaria afectados por la decisión de recuperación</t>
  </si>
  <si>
    <t>Procedimiento de verificación de datos (1995 - […])</t>
  </si>
  <si>
    <t>Procedimiento de verificación de datos para ENS, EXS, declaraciones sumarias y manifiestos.</t>
  </si>
  <si>
    <t>Procedimiento de verificación de datos por Oficinas gestoras de Impuestos Especiales</t>
  </si>
  <si>
    <t>Procedimiento de verificación de datos respecto a declaraciones aduaneras.</t>
  </si>
  <si>
    <t>Procedimiento de verificación especial del  Impuesto sobre la Renta de No Residentes.</t>
  </si>
  <si>
    <t>Procedimiento especial para microempresas</t>
  </si>
  <si>
    <t>Procedimiento genérico de revisión.</t>
  </si>
  <si>
    <t>Procedimiento información arancelaria vinculante.</t>
  </si>
  <si>
    <t>Procedimiento inspector de comprobación e investigación (1984 - […])</t>
  </si>
  <si>
    <t>Procedimiento inspector de comprobación e investigación (contribuyentes en régimen de estimación objetiva)</t>
  </si>
  <si>
    <t>Procedimiento inspector de comprobación e investigación de Aduanas e Impuestos Especiales</t>
  </si>
  <si>
    <t>Procedimiento inspector de la Oficina Nacional de Gestión Tributaria (ONGT)</t>
  </si>
  <si>
    <t>Procedimiento para el reconocimiento de beneficios fiscales de carácter rogado.</t>
  </si>
  <si>
    <t>Procedimiento para la aplicación del régimen fiscal especial de las entidades sin fines lucrativos (1995 - […])</t>
  </si>
  <si>
    <t>Procedimiento para la formulación y tramitación de quejas y sugerencias ante el Consejo para la Defensa del Contribuyente</t>
  </si>
  <si>
    <t>Procedimiento para la práctica de liquidaciones en el ámbito aduanero (Artículo 134 RGAT).</t>
  </si>
  <si>
    <t>Procedimiento para reducir signos, índices o módulos de estimación objetiva por incendios, inundaciones, hundimientos, graves averías del equipo industrial o por incapacidad temporal del titular.</t>
  </si>
  <si>
    <t>Procedimiento sancionador abreviado de Gestión Tributaria.</t>
  </si>
  <si>
    <t>Procedimiento sancionador art. 7 Ley 7/2012 en el ámbito de competencias de Gestión Tributaria.</t>
  </si>
  <si>
    <t>Procedimiento sancionador art. 7 Ley 7/2012 gestionado por  Aduanas e Impuestos Especiales.</t>
  </si>
  <si>
    <t>Procedimiento sancionador art. 7 Ley 7/2012 gestionado por Inspección</t>
  </si>
  <si>
    <t>Procedimiento sancionador de Aduanas e Impuestos Especiales</t>
  </si>
  <si>
    <t>Procedimiento sancionador de Inspección.</t>
  </si>
  <si>
    <t>Procedimiento sancionador de Recaudación.</t>
  </si>
  <si>
    <t>Procedimiento sancionador en materia de estadísticas de los intercambios de bienes entre Estados miembros de la Unión Europea (INTRASTAT).</t>
  </si>
  <si>
    <t>PRÓRROGA de la ayuda al transporte para beneficiarios de la devolución por Gasóleo Profesional, Real Decreto-ley 20/2022 de 27 de diciembre</t>
  </si>
  <si>
    <t>Providencia de apremio para el cobro de deudas tributarias en vía ejecutiva (1991 - […])</t>
  </si>
  <si>
    <t>Publicidad de situaciones de incumplimiento relevante de las obligaciones tributarias.</t>
  </si>
  <si>
    <t>Recaudación. Cambio de adscripción</t>
  </si>
  <si>
    <t>Recaudación. Medidas cautelares.</t>
  </si>
  <si>
    <t>Recaudación. Procedimiento de reembolso del coste de las garantías.</t>
  </si>
  <si>
    <t>Recibos de liquidaciones por Contribución General sobre la Renta (Modelo 2) (15/02/1933-31/12/1978)</t>
  </si>
  <si>
    <t>Reclamación económicoadministrativa contra actos de Aduanas e Impuestos Especiales</t>
  </si>
  <si>
    <t>Reclamación económico-administrativa contra actos de Inspección</t>
  </si>
  <si>
    <t>Reclamación económico-administrativa contra declaración de prescripción del derecho a la devolución</t>
  </si>
  <si>
    <t>Reclamaciones de Responsabilidad Patrimonial del IVMDH</t>
  </si>
  <si>
    <t>Reclamaciones de tercería de dominio.</t>
  </si>
  <si>
    <t>Reclamaciones de tercería de mejor derecho.</t>
  </si>
  <si>
    <t>Reclamaciones por responsabilidad patrimonial.</t>
  </si>
  <si>
    <t>Reclamaciones previas a la vía judicial, civil.</t>
  </si>
  <si>
    <t>Reconocimiento de la condición de entidad o establecimiento de carácter social.</t>
  </si>
  <si>
    <t>Reconocimiento exención IVA en el marco de relaciones diplomáticas, consulares, Organismos Internacionales u OTAN (no España), por adquisiciones fuera del territorio de aplicación del impuesto.</t>
  </si>
  <si>
    <t>Rectificación censal.</t>
  </si>
  <si>
    <t>Rectificación de autoliquidaciones de Aduanas e Impuestos Especiales.</t>
  </si>
  <si>
    <t>Rectificación de declaraciones de Aduanas e Impuestos Especiales.</t>
  </si>
  <si>
    <t>Rectificación de declaraciones de Gestión Tributaria.</t>
  </si>
  <si>
    <t>Rectificación de errores de actos de Aduanas e Impuestos Especiales</t>
  </si>
  <si>
    <t>Rectificación de errores de actos de Gestión Tributaria.</t>
  </si>
  <si>
    <t>Rectificación de errores de actos de Inspección</t>
  </si>
  <si>
    <t>Rectificación de errores de actos de Recaudación.</t>
  </si>
  <si>
    <t>Rectificación de errores de la declaración de prescripción del derecho a la devolución.</t>
  </si>
  <si>
    <t>Recurso de alzada contra las sanciones por infracción del art. 7 Ley 7/2012.</t>
  </si>
  <si>
    <t>Recurso de reposición contra actos de Aduanas e Impuestos Especiales</t>
  </si>
  <si>
    <t>Recurso de reposición contra actos de Gestión Tributaria.</t>
  </si>
  <si>
    <t>Recurso de reposición contra actos de Inspección.</t>
  </si>
  <si>
    <t>Recurso de reposición contra declaración de prescripción del derecho a la devolución.</t>
  </si>
  <si>
    <t>Recurso extraordinario de revisión contra resolución sancionadora Intrastat</t>
  </si>
  <si>
    <t>Recursos Ley 39/2015 y Especiales.</t>
  </si>
  <si>
    <t>Recursos y reclamaciones en materia de Recursos Humanos.</t>
  </si>
  <si>
    <t>Regímenes especiales: Autorización de depósito distinto del aduanero</t>
  </si>
  <si>
    <t>Regímenes especiales: Autorización de destino final.</t>
  </si>
  <si>
    <t>Regímenes especiales: Autorización de instalación para el depósito aduanero de mercancías</t>
  </si>
  <si>
    <t>Regímenes especiales: Autorización de la  utilización de la importación temporal, el destino final, el perfeccionamiento activo o el perfeccionamiento pasivo en situaciones en las que se aplique el art. 163 del Reglamento Delegado</t>
  </si>
  <si>
    <t>Regímenes especiales: Autorización de transferencia de derechos y obligaciones en destino final (TORO)</t>
  </si>
  <si>
    <t>Regímenes especiales: Autorización del régimen de importación temporal</t>
  </si>
  <si>
    <t>Regímenes especiales: Autorización del régimen de perfeccionamiento activo</t>
  </si>
  <si>
    <t>Regímenes especiales: Autorización del régimen de perfeccionamiento pasivo</t>
  </si>
  <si>
    <t>Registro Cl@ve</t>
  </si>
  <si>
    <t>Registro de actas de conformidad (1966-1985)</t>
  </si>
  <si>
    <t>Registro de cargos de liquidaciones de convenios (1969-1978)</t>
  </si>
  <si>
    <t>Registro de entrada de documentos liquidables (09/03/1959-31/12/1978)</t>
  </si>
  <si>
    <t>Registro de las sucesiones y representaciones legales de menores e incapacitados</t>
  </si>
  <si>
    <t>Registro de operadores de embarcaciones de alta velocidad</t>
  </si>
  <si>
    <t>Registro de relaciones de liquidaciones de la Contribución General sobre la Renta (Por circular de 6-4-1943 en modelo 93 (24/05/1933-09/03/1959)</t>
  </si>
  <si>
    <t>Registro de vencimiento de contribuyentes del Impuesto General sobre la Renta (08/10/1968-31/12/1978)</t>
  </si>
  <si>
    <t>Registro Territorial de expedidores y destinatarios certificados habituales</t>
  </si>
  <si>
    <t>Registro Territorial del Impuesto Especial sobre la Electricidad</t>
  </si>
  <si>
    <t>Registro Territorial del Impuesto especial sobre los envases de plástico no reutilizables</t>
  </si>
  <si>
    <t>Registro Territorial del Impuesto sobre el depósito de residuos en vertederos, la incineración y la coincineración de residuos</t>
  </si>
  <si>
    <t>Registro territorial del Impuesto sobre Gases Fluorados de Efecto Invernadero.</t>
  </si>
  <si>
    <t>Registros eliminados del fichero histórico de ingresos (1979-31/12/1991)</t>
  </si>
  <si>
    <t>Registros y censos: Autorización (o revocación de la autorización) de cesión de datos a la Cámara de Comercio de España para la inclusión en el Directorio de Empresas Exportadoras e Importadoras</t>
  </si>
  <si>
    <t>Registros y censos: Autorización (o revocación de la autorización) de cesión de datos al ICEX España Exportación e Inversiones para la inclusión en el Directorio de Exportadores Españoles.</t>
  </si>
  <si>
    <t>Registros y censos: Registro de exportadores registrados (REX)</t>
  </si>
  <si>
    <t>Registros y censos: Registro de trabajadores fronterizos en la Administración de Aduanas e Impuestos Especiales de la Línea de la Concepción.</t>
  </si>
  <si>
    <t>Registros y censos: Solicitud de alta del número de registro e identificación de operadores económicos (EORI) o de asociación EORI-NIF.</t>
  </si>
  <si>
    <t>Registros y censos: Solicitud de inscripción en el registro de representantes aduaneros.</t>
  </si>
  <si>
    <t>Regularización por falta de presentación del Impuesto sobre la Renta de No Residentes</t>
  </si>
  <si>
    <t>Rehabilitación del NIF</t>
  </si>
  <si>
    <t>Relación de declaraciones de resúmenes anuales de retenciones directas a la Administración del Estado y sus Organismos Autónomos (Modelo 191) (2000-2008)</t>
  </si>
  <si>
    <t>Relación de declaraciones de resúmenes anuales de retenciones directas de la Administración del Estado y sus Organismos Autónomos (modelo 191) (1996 – …)</t>
  </si>
  <si>
    <t>Relación de recordatorios devueltos (16/06/1958-31/12/1978)</t>
  </si>
  <si>
    <t>Relación de remisión de notificaciones por correo (02/04/1954-08/10/1966)</t>
  </si>
  <si>
    <t>Relaciones de Actas que se remiten a la Inspección para su notificación y archivo (Modelo 3) (06/04/1943-31/12/1978)</t>
  </si>
  <si>
    <t>Relaciones de alta por Contribución sobre la Renta (24/05/1933-06/04/1943)</t>
  </si>
  <si>
    <t>Relaciones de autorizaciones de devoluciones superiores al importe solicitado (1979-31/12/1991)</t>
  </si>
  <si>
    <t>Relaciones de bajas en el Registro-Padrón (por circular 06/04/1943, modelo 87) (24/05/1933-08/10/1968)</t>
  </si>
  <si>
    <t>Relaciones de bajas temporales (24/10/1959-31/12/1978)</t>
  </si>
  <si>
    <t>Relaciones de búsqueda de declarantes por modelo de fichero histórico, autoliquidaciones (21/03/1985-31/12/1991)</t>
  </si>
  <si>
    <t>Relaciones de candidatos. Apremios (1979-31/12/1991)</t>
  </si>
  <si>
    <t>Relaciones de contribuyentes con rectificaciones (1979-31/12/1991)</t>
  </si>
  <si>
    <t>Relaciones de contribuyentes por el Impuesto General sobre la Renta no sujetos a Estimación Global, en los que prevalece la base por signos externos (08/10/1968-31/12/1978)</t>
  </si>
  <si>
    <t>Relaciones de contribuyentes que no han atendido los requerimientos integrales enviados por correo (1979-31/12/1991)</t>
  </si>
  <si>
    <t>Relaciones de Contribuyentes que no han presentado declaración (20/10/1934-31/12/1978)</t>
  </si>
  <si>
    <t>Relaciones de contribuyentes que no han presentado declaración y propuesta de sanción (20/12/1932-31/12/1978)</t>
  </si>
  <si>
    <t>Relaciones de copias de liquidaciones (Provisionales y Complementarias de comprobación o investigación), positivas, negativas y anuladas (1958-1978)</t>
  </si>
  <si>
    <t>Relaciones de débitos por liquidaciones (Modelo 914) (09/03/1959-31/12/1978)</t>
  </si>
  <si>
    <t>Relaciones de declaraciones anuales de I.R.P.F. y Patrimonio: Documentos retenidos (21/03/1985-31/12/1991)</t>
  </si>
  <si>
    <t>Relaciones de declaraciones comprobadas por la Inspección y devueltas a la Sección de Contribución sobre la Renta (06/04/1943-31/12/1978)</t>
  </si>
  <si>
    <t>Relaciones de declaraciones comprobadas por la inspección y devueltas a la Sección de Contribución sobre la Renta (1983)</t>
  </si>
  <si>
    <t>Relaciones de declaraciones con diferencia a ingresar (registros nulos) (1979-31/12/1991)</t>
  </si>
  <si>
    <t>Relaciones de declaraciones con diferencia a ingresar (registros pendientes) (1979-31/12/1991)</t>
  </si>
  <si>
    <t>Relaciones de declaraciones con diferencia a ingresar por IRPF (altas en el fichero (1979-31/12/1991)</t>
  </si>
  <si>
    <t>Relaciones de declaraciones con diferencia a ingresar por IRPF (registros modificados) (1979-31/12/1991)</t>
  </si>
  <si>
    <t>Relaciones de declaraciones con solicitud de devolución no tramitadas por estar retenidas (1979-31/12/1991)</t>
  </si>
  <si>
    <t>Relaciones de declaraciones con solicitud de devolución no tramitadas por ser erróneas (1979-31/12/1991)</t>
  </si>
  <si>
    <t>Relaciones de declaraciones de resúmenes anuales de retenciones directas de la Administración del Estado y sus Organismos Autónomos (modelo 191) (1979-1996)</t>
  </si>
  <si>
    <t>Relaciones de declaraciones de resúmenes anuales de retenciones directas de la Administración del Estado y sus Organismos Autónomos (modelo 191) (1997-1998)</t>
  </si>
  <si>
    <t>Relaciones de declaraciones de resúmenes anuales de retenciones directas de la Administración del Estado y sus Organismos Autónomos (modelo 191) (1999-1999)</t>
  </si>
  <si>
    <t>Relaciones de declaraciones negativas por la Contribución General sobre la Renta (15/04/1958-31/12/1978)</t>
  </si>
  <si>
    <t>Relaciones de declaraciones paralelas (21/03/1985-31/12/1991)</t>
  </si>
  <si>
    <t>Relaciones de declaraciones por el Impuesto General sobre la Renta enviadas a la Inspección (08/10/1968-31/12/1978)</t>
  </si>
  <si>
    <t>Relaciones de declaraciones presentadas por la Contribución General sobre la Renta (desde 16/08/1934 modelo 90) (24/05/1933-10/03/1959)</t>
  </si>
  <si>
    <t>Relaciones de declarantes con intereses de deuda superior a 100.000 pesetas (11/01/1974-31/12/1978)</t>
  </si>
  <si>
    <t>Relaciones de declarantes de Impuestos General sobre la Renta por tramos de 750.000 a 1.000.000 (08/10/1968-31/12/1978)</t>
  </si>
  <si>
    <t>Relaciones de declarantes Impuesto General sobre la Renta de las Personas Físicas con gastos extraordinarios por enfermedad superior a 25.000 pesetas (1974-31/12/1978)</t>
  </si>
  <si>
    <t>Relaciones de declarantes por tramos de 1.000.001 a 2.000.000 (08/10/1968-31/12/1978)</t>
  </si>
  <si>
    <t>Relaciones de declarantes por tramos de 500.000 a 1.000.000 (08/10/1968-31/12/1978)</t>
  </si>
  <si>
    <t>Relaciones de depuración: Autoliquidaciones fuera de plazo a incorporar en el sistema general de sanciones (21/03/1985-31/12/1991)</t>
  </si>
  <si>
    <t>Relaciones de devoluciones: Notificación de talones a emitir (1979-31/12/1991)</t>
  </si>
  <si>
    <t>Relaciones de documentos aparcados (21/03/1985-31/12/1991)</t>
  </si>
  <si>
    <t>Relaciones de emisiones de primer requerimiento CIDA (21/03/1985-31/12/1991)</t>
  </si>
  <si>
    <t>Relaciones de expedientes incorporados al fichero de sanciones (21/03/1985-31/12/1991)</t>
  </si>
  <si>
    <t>Relaciones de información provincial de contribuyentes (21/03/1985-31/12/1991)</t>
  </si>
  <si>
    <t>Relaciones de justificantes de devoluciones (21/03/1985-31/12/1991)</t>
  </si>
  <si>
    <t>Relaciones de justificantes de ingreso (por los diferentes modelos 100, 101, 714 ,105 y 106, éste por regularización voluntaria (21/03/1985-31/12/1991)</t>
  </si>
  <si>
    <t>Relaciones de liquidaciones con sanciones de retraso (Modelo 915) (08/10/1968-31/12/1978)</t>
  </si>
  <si>
    <t>Relaciones de localización de documentos fuente: Expedientes de sanciones (21/03/1985-31/12/1991)</t>
  </si>
  <si>
    <t>Relaciones de los triplicados de declaraciones que se remiten a la DG de Rentas Públicas (modelo 4) (1933-1959)</t>
  </si>
  <si>
    <t>Relaciones de presuntos declarantes incluidos en el fichero A, no detectado en Archivo de datos económicos (1979-31/12/1991)</t>
  </si>
  <si>
    <t>Relaciones de presuntos declarantes no incluidos en el fichero A (1974-31/12/1978)</t>
  </si>
  <si>
    <t>Relaciones de requerimientos emitidos (1979-31/12/1991)</t>
  </si>
  <si>
    <t>Relaciones de solicitudes de dispensa de Renta (24/10/1958-31/12/1978)</t>
  </si>
  <si>
    <t>Relaciones de talones emitidos (1979-31/12/1991)</t>
  </si>
  <si>
    <t>Relaciones especiales de declaraciones (1933-1943)</t>
  </si>
  <si>
    <t>Relaciones generales de devoluciones: alfabético y por DNI (21/03/1985-31/12/1991)</t>
  </si>
  <si>
    <t>Relaciones mensuales de devolución de ingresos (Modelo 89) (06/04/1943-31/12/1978)</t>
  </si>
  <si>
    <t>Relaciones mensuales de ingresos (Modelo 88) (06/04/1943-31/12/1978)</t>
  </si>
  <si>
    <t>Relaciones nominales de contribuyentes a quienes se les remite documentación del Impuesto General sobre la Renta de las Personas Físicas (1974-31/12/1978)</t>
  </si>
  <si>
    <t>Relaciones nominales de contribuyentes inscritos en la Sección (06/04/1943-31/12/1978)</t>
  </si>
  <si>
    <t>Relaciones nominales de contribuyentes pendientes de liquidación (06/04/1943-31/12/1978)</t>
  </si>
  <si>
    <t>Relaciones nominales de inclusiones, bajas y cambios de domicilio habidos mensualmente en el Registro-Padrón (06/04/1943-08/10/1968)</t>
  </si>
  <si>
    <t>Relaciones nominales de liquidaciones practicadas (06/04/1943-15/04/1958)</t>
  </si>
  <si>
    <t>Relaciones provisionales de contribuyentes (1974-31/12/1978)</t>
  </si>
  <si>
    <t>Representante aduanero. Devolución tasas de examen indebidas ingresadas.</t>
  </si>
  <si>
    <t>Requerimiento de información de Aduanas e Impuestos Especiales</t>
  </si>
  <si>
    <t>Requerimiento de información de Inspección.</t>
  </si>
  <si>
    <t>Requerimiento de información de Recaudación.</t>
  </si>
  <si>
    <t>Requerimiento de información de Vigilancia Aduanera</t>
  </si>
  <si>
    <t>Requerimientos de pago por el Impuesto sobre la Renta de las Personas Físicas (1978-1996)</t>
  </si>
  <si>
    <t>Requerimientos extractos bancarios (norma 43)</t>
  </si>
  <si>
    <t>Requerimientos individualizados de información (1985 - […])</t>
  </si>
  <si>
    <t>Requerimientos por falta de presentación de declaraciones por el Impuesto sobre la Renta de las Personas Físicas (21/03/1985-31/12/1991)</t>
  </si>
  <si>
    <t>Resúmenes de ingresos y minoraciones (10/03/1959-31/12/1978)</t>
  </si>
  <si>
    <t>Retención de mercancía por vulneración de marcas.</t>
  </si>
  <si>
    <t>Revisión de actos nulos de pleno derecho de Aduanas e Impuestos Especiales</t>
  </si>
  <si>
    <t>Revisión de actos nulos de pleno derecho de Gestión Tributaria</t>
  </si>
  <si>
    <t>Revisión de actos nulos de pleno derecho de Inspección</t>
  </si>
  <si>
    <t>Revisión de actos nulos de pleno derecho de Recaudación</t>
  </si>
  <si>
    <t>Revisión de actos nulos de pleno derecho sobre la declaración de prescripción del derecho a la devolución.</t>
  </si>
  <si>
    <t>Revocación de actos de Aduanas e Impuestos Especiales</t>
  </si>
  <si>
    <t>Revocación de actos de Gestión Tributaria</t>
  </si>
  <si>
    <t>Revocación de actos de Inspección</t>
  </si>
  <si>
    <t>Revocación de actos de Recaudación</t>
  </si>
  <si>
    <t>Revocación de la declaración de prescripción del derecho a la devolución</t>
  </si>
  <si>
    <t>Revocación del NIF</t>
  </si>
  <si>
    <t>Sanciones tabaco crudo</t>
  </si>
  <si>
    <t>Secretaría de la Junta Arbitral del Convenio Estado-Navarra.</t>
  </si>
  <si>
    <t>SEGUNDA  ayuda para sufragar el precio del gasóleo consumido por productores agrarios Real Decreto-ley 5/2023</t>
  </si>
  <si>
    <t>SEGUNDA ayuda de 200 euros para personas físicas de bajo nivel de ingresos y patrimonio</t>
  </si>
  <si>
    <t>SILICIE- Contabilidad de establecimientos de Impuestos Especiales</t>
  </si>
  <si>
    <t>Simuladores</t>
  </si>
  <si>
    <t>Situaciones preconcursales</t>
  </si>
  <si>
    <t>Solicitud certificados electrónicos de representante</t>
  </si>
  <si>
    <t>Solicitud de actuaciones previas al levante.</t>
  </si>
  <si>
    <t>Solicitud de devolución IVA por un sujeto pasivo no establecido en el País (Modelo 361) (1986-2008)</t>
  </si>
  <si>
    <t>Solicitud de exclusión del sistema de notificaciones electrónicas obligatorias.</t>
  </si>
  <si>
    <t>Solicitud de información en impuestos medioambientales</t>
  </si>
  <si>
    <t>Solicitud de información en materia de aduanas</t>
  </si>
  <si>
    <t>Solicitud de intervención de marcas</t>
  </si>
  <si>
    <t>Solicitud de remesa de las Haciendas Forales a la AEAT</t>
  </si>
  <si>
    <t>Solicitud devolución IVA por un sujeto pasivo no establecido en el país (modelo 361) (1986 – …)</t>
  </si>
  <si>
    <t>Solicitud devolución por aportaciones a Mutualidades</t>
  </si>
  <si>
    <t>Solicitud Inscripción Registro Territorial de Impuestos Especiales o Medioambientales.</t>
  </si>
  <si>
    <t>Solicitudes a la autoridad aduanera no contempladas en otros procedimientos</t>
  </si>
  <si>
    <t>Solicitudes de fichas de Sociedades no anónimas (Modelo 84) (20/05/1941-15/12/1958)</t>
  </si>
  <si>
    <t>Solicitudes de información tributaria (INFORMA+)</t>
  </si>
  <si>
    <t>Solicitudes mensuales de devolución IVA Exportadores (Modelo 331) (1986-1994)</t>
  </si>
  <si>
    <t>Suministro de información a Administraciones Públicas para finalidades no tributarias.</t>
  </si>
  <si>
    <t>Suministro de información a Administraciones Públicas para finalidades tributarias.</t>
  </si>
  <si>
    <t>Suscripción a avisos informativos y gestión de usuarios identificados en la aplicación móvil</t>
  </si>
  <si>
    <t>Suspensión del procedimiento de apremio para el cobro de deudas tributarias en vía ejecutiva (1991 - […])</t>
  </si>
  <si>
    <t>Tasa de superficie de hidrocarburos.</t>
  </si>
  <si>
    <t>Tasa por el ejercicio de la Potestad Jurisdiccional en los Órdenes Civil y Contencioso‐Administrativo (modelo 696) (2003 – …)</t>
  </si>
  <si>
    <t>Tasación pericial contradictoria de Aduanas e Impuestos Especiales</t>
  </si>
  <si>
    <t>Tasación pericial contradictoria de Gestión Tributaria</t>
  </si>
  <si>
    <t>Tasación pericial contradictoria de Inspección</t>
  </si>
  <si>
    <t>Tasas de superficie de minas.</t>
  </si>
  <si>
    <t>TERCERA ayuda directa al transporte, Real Decreto-ley 20/2022 de 27 de diciembre (no beneficiarios devolución gasóleo profesional)</t>
  </si>
  <si>
    <t>Tramitación firma electrónica de la FNMT de persona física (1999 - […])</t>
  </si>
  <si>
    <t>Tramitación firma electrónica de la FNMT de persona jurídica (1999- {…})</t>
  </si>
  <si>
    <t>Tránsito</t>
  </si>
  <si>
    <t>Tránsito: Destinatario autorizado  bajo régimen TIR.</t>
  </si>
  <si>
    <t>Tránsito: Destinatario autorizado de tránsito de la Unión/común.</t>
  </si>
  <si>
    <t>Tránsito: Empleo de declaración en aduana con menos requisitos de datos</t>
  </si>
  <si>
    <t>Tránsito: Empleo de un documento de transporte electrónico como declaración de tránsito</t>
  </si>
  <si>
    <t>Tránsito: Expedidor autorizado de tránsito de la Unión/común.</t>
  </si>
  <si>
    <t>Tránsito: Procedimientos simplificados propios de los transportes por vía  marítima (nivel I).</t>
  </si>
  <si>
    <t>Tránsito: Procedimientos simplificados propios de los transportes por vía aérea (nivel I).</t>
  </si>
  <si>
    <t>Tránsito: Utilización de precintos de tipo especial</t>
  </si>
  <si>
    <t>Tratamiento de datos personales - Reglamento General de Protección de Datos</t>
  </si>
  <si>
    <t>Ventanilla Única Aduanera (VUA)</t>
  </si>
  <si>
    <t>Verificación de datos / Comprobación limitada - Pagos a cuenta</t>
  </si>
  <si>
    <t>Verificación de datos / Comprobación limitada - Pagos fraccionados I. Sociedades</t>
  </si>
  <si>
    <t>Verificación de datos / Comprobación limitada - Retenciones e ingresos a cuenta</t>
  </si>
  <si>
    <t>Verificación de datos / Comprobación limitada - Retenciones IRPF (Modelo 111).</t>
  </si>
  <si>
    <t>Verificación de datos / Comprobación limitada - Retenciones IRPF (Modelo 190).</t>
  </si>
  <si>
    <t>Verificación de datos / Comprobación limitada de discrepancias absolutas en el modelo 180.</t>
  </si>
  <si>
    <t>Verificación de datos / Comprobación limitada de discrepancias absolutas en modelo 190.</t>
  </si>
  <si>
    <t>Verificación de datos / Comprobación limitada. Retenciones e ingresos a cuenta IRNR. Rentas obtenidas sin mediación de establecimiento permanente.</t>
  </si>
  <si>
    <t>Verificación de datos/comprobación limitada tasa judicial.</t>
  </si>
  <si>
    <t>Verificación de obligaciones tributarias</t>
  </si>
  <si>
    <t>VIES</t>
  </si>
  <si>
    <t>Vinculación a depósito.</t>
  </si>
  <si>
    <t>Visitas de control de establecimientos y operadores con autorizaciones aduaneras</t>
  </si>
  <si>
    <t>Expedientes de desgravación fiscal por exportaciones (1960-1964)</t>
  </si>
  <si>
    <t>Informes en materia de precios o de revisión de precios</t>
  </si>
  <si>
    <t>Control y seguimiento de empresas estatales dependientes de la DGP</t>
  </si>
  <si>
    <t>Beneficios tributarios para autopistas de peaje</t>
  </si>
  <si>
    <t>Expedientes de declaraciones por el Impuesto de Sociedades (1951-1961)</t>
  </si>
  <si>
    <t>Expedientes de exención del impuesto sobre el Lujo (1967-1987)</t>
  </si>
  <si>
    <t>Expedientes de participación eventual de Liquidadores de Utilidades (1957-1961)</t>
  </si>
  <si>
    <t>Informes Secretaría de Estado (ST)</t>
  </si>
  <si>
    <t>Procedimientos amistosos</t>
  </si>
  <si>
    <t>Régimen de entidades navieras en función del tonelaje</t>
  </si>
  <si>
    <t>Relaciones nominales de las declaraciones mensuales presentadas por las entidades eclesiásticas por el concepto de Impuesto sobre Sociedades (1981-1998)</t>
  </si>
  <si>
    <t>Tarifas de la Fábrica Nacional de moneda y timbre</t>
  </si>
  <si>
    <t>Anotaciones de embargos</t>
  </si>
  <si>
    <t>Autorización de Extensiones Transitorias de expendedurías</t>
  </si>
  <si>
    <t>Certificaciones CMT</t>
  </si>
  <si>
    <t>Cuentas justificativas para reposición de fondos de anticipos de caja fija y fondos de maniobra (1988-...)</t>
  </si>
  <si>
    <t>Declaración responsable para la comercialización de otros artículos en las expendedurías de tabaco y timbre</t>
  </si>
  <si>
    <t>Ejecución y control de garantías</t>
  </si>
  <si>
    <t>Expedientes de contratación de suministros (1965-...)</t>
  </si>
  <si>
    <t>Expedientes de elaboración de disposiciones generales (1834-...)</t>
  </si>
  <si>
    <t>Expedientes de modificaciones de créditos presupuestarios (1850-...)</t>
  </si>
  <si>
    <t>Expedientes de Planes de Acción Social (1957-...)</t>
  </si>
  <si>
    <t>Expedientes de procesos selectivos de consolidación de empleo de funcionarios (sistema de concurso-oposición) (1984-...)</t>
  </si>
  <si>
    <t>Expedientes de procesos selectivos de personal funcionario de Cuerpos Generales y Especiales (acceso libre y promoción interna) (1908-...)</t>
  </si>
  <si>
    <t>Expedientes de procesos selectivos de personal funcionario interino (1984-...)</t>
  </si>
  <si>
    <t>Expedientes económicos de gasto. Gastos corrientes en bienes y servicios: gastos diversos; jurídicos, contenciosos (226.03) (1988-...)</t>
  </si>
  <si>
    <t>Expedientes económicos de gasto. Gastos corrientes en bienes y servicios: gastos diversos; oposiciones y pruebas selectivas (226.07) (1908-...)</t>
  </si>
  <si>
    <t>Procedimiento de comprobación de modelos de máquinas expendedoras de labores de tabaco</t>
  </si>
  <si>
    <t>Procedimiento de elaboración, revisión y aprobación del Plan de Formación Externa</t>
  </si>
  <si>
    <t>Procedimiento de gestión de cursos de formación externa</t>
  </si>
  <si>
    <t>Procedimiento de gestión de las denuncias</t>
  </si>
  <si>
    <t>Procedimiento de gestión de las sanciones a expendedurías de tabaco y timbre</t>
  </si>
  <si>
    <t>Procedimiento de gestión de las sanciones a operadores mayoristas</t>
  </si>
  <si>
    <t>Procedimiento para la provisión de expendedurías de tabaco y timbre del Estado</t>
  </si>
  <si>
    <t>Propuestas e informes de asuntos para el Consejo de Ministros (1957- …)</t>
  </si>
  <si>
    <t>Registro de operadores</t>
  </si>
  <si>
    <t>Timbre</t>
  </si>
  <si>
    <t>Transmisión de titularidad de las expendedurías - inter vivos</t>
  </si>
  <si>
    <t>Transmisión de titularidad de las expendedurías - mortis causa</t>
  </si>
  <si>
    <t>Relaciones con el Tesoro para la imputación de ingresos procedentes de la Comisión Europea tras la evaluación favorable de cada uno de los tramos.</t>
  </si>
  <si>
    <t>Expedientes de Reclamaciones Económico-Administrativas ante los Tribunales Económico-Administrativos (incluye reclamaciones y piezas separadas en materia de suspensión del acto impugnado) (1960-)</t>
  </si>
  <si>
    <t>Aclaración de fallo</t>
  </si>
  <si>
    <t>Consulta del estado de tramitación</t>
  </si>
  <si>
    <t>Extensión de resolución</t>
  </si>
  <si>
    <t>Incidencia en la suspensión</t>
  </si>
  <si>
    <t>Presentación de otras comunicaciones referentes a reclamaciones o recursos en vía económico-administrativa</t>
  </si>
  <si>
    <t>Recurso contra la ejecución</t>
  </si>
  <si>
    <t>Recurso de alzada de Director General</t>
  </si>
  <si>
    <t>Recurso de alzada ordinaria</t>
  </si>
  <si>
    <t>Recurso de anulación</t>
  </si>
  <si>
    <t>Recurso extraordinario de alzada para la unificación de criterio</t>
  </si>
  <si>
    <t>Recurso extraordinario de revisión</t>
  </si>
  <si>
    <t>Recurso extraordinario para la unificación de doctrina</t>
  </si>
  <si>
    <t>Revisión ante el Ministro</t>
  </si>
  <si>
    <t>Suspensión</t>
  </si>
  <si>
    <t>Carga en FENIX del gasto verde acumulado (artículo 7 del Acuerdo Financiero)</t>
  </si>
  <si>
    <t>Estadísticas INE</t>
  </si>
  <si>
    <t>Tramitación de las solicitudes de pago del MRR a la Comisión Europea en cada uno de los tramos previstos del PRTR.</t>
  </si>
  <si>
    <t>Participación en la realización de informes sobre asuntos relacionados con el PRTR con carácter previo a su remisión a CDGAE</t>
  </si>
  <si>
    <t>Expedientes sedes IGAE</t>
  </si>
  <si>
    <t>Coordinación de la actividad en el ámbito de las relaciones internacionales</t>
  </si>
  <si>
    <t>Copias de las Fichas de recolección de datos para la elaboración del censo de entes independientes</t>
  </si>
  <si>
    <t>Cambios de emplazamiento de expendedurías de tabaco y timbre</t>
  </si>
  <si>
    <t>Publicación de información del sector público, datos gubernamentales abiertos y publicidad activa</t>
  </si>
  <si>
    <t>Documentación asociada a la gestión de medios humanos y materiales asignados a la DGRCC</t>
  </si>
  <si>
    <t>Solicitudes de acceso a información pública</t>
  </si>
  <si>
    <t>Gestión del acceso a la información</t>
  </si>
  <si>
    <t>Procedimiento de contratación</t>
  </si>
  <si>
    <t>Expedientes de cesión gratuita del derecho de propiedad o de uso sobre inmuebles de titularidad estatal</t>
  </si>
  <si>
    <t>Administración de bienes y derechos del Estado</t>
  </si>
  <si>
    <t>Procedimiento de justificación del mantenimiento de la solvencia económica y financiera de las entidades clasificadas</t>
  </si>
  <si>
    <t>Expedientes de criterios de gestión</t>
  </si>
  <si>
    <t>Gestión de los derechos y deberes de los empleados públicos.  Permisos y Licencias</t>
  </si>
  <si>
    <t>Gestión de los derechos y deberes de los empleados públicos</t>
  </si>
  <si>
    <t>Adquisiciones de acciones TRACSA</t>
  </si>
  <si>
    <t>Comunidades Autónomas. Gestión del Fondo de Financiación a Comunidades Autónomas</t>
  </si>
  <si>
    <t>Entidades Locales. Haciendas Locales en cifras</t>
  </si>
  <si>
    <t>Entidades Locales. Obligaciones de suministro de información</t>
  </si>
  <si>
    <t>Entidades Locales. Relación con otras Administraciones Públicas: Subcomisión de régimen económico de la Comisión Nacional de Administración Local y órganos relacionados</t>
  </si>
  <si>
    <t>Plan estratégico de subvenciones</t>
  </si>
  <si>
    <t>Expedientes de responsabilidad patrimonial de la administración</t>
  </si>
  <si>
    <t>Expedientes de responsabilidad patrimonial del Estado legislador</t>
  </si>
  <si>
    <t>Comunidades Autónomas. Relación con otras Administraciones Públicas: Consejo de Política Fiscal y Financiera y otros órganos multilaterales</t>
  </si>
  <si>
    <t>Comunidades Autónomas. Relación con otras Administraciones Públicas: Comisiones Mixtas con las comunidades forales en materia de gestión de la financiación</t>
  </si>
  <si>
    <t>Resoluciones de sellos</t>
  </si>
  <si>
    <t>Volantes</t>
  </si>
  <si>
    <t>Expediente defensa urbanística de inmuebles de la Administración General del Estado</t>
  </si>
  <si>
    <t>Expedientes de actuaciones atípicas de defensa patrimonial</t>
  </si>
  <si>
    <t>Expedientes de adjudicaciones a favor de Administración General del Estado de bienes en procedimientos administrativos de origen tributario</t>
  </si>
  <si>
    <t>Expedientes de adjudicaciones a favor de Administración General del Estado de bienes en procedimientos judiciales</t>
  </si>
  <si>
    <t>Expedientes de consultas e informes de defensa patrimonial</t>
  </si>
  <si>
    <t>Expedientes de defensa judicial de bienes públicos</t>
  </si>
  <si>
    <t>Expedientes de investigaciones patrimoniales de bienes y derechos patrimoniales o presumiblemente patrimoniales</t>
  </si>
  <si>
    <t>Expedientes de recuperación posesoria en vía administrativa</t>
  </si>
  <si>
    <t>Gestión presupuestaria</t>
  </si>
  <si>
    <t>Desarrollo, producción y mantenimiento de aplicaciones TIC</t>
  </si>
  <si>
    <t>Expedientes económicos de gasto. Gastos de personal: Gastos Sociales de personal - Acción Social (162.04) (1957-...)</t>
  </si>
  <si>
    <t>Actividad consultiva</t>
  </si>
  <si>
    <t>Partes y anotaciones de control horario de los empleados públicos (1918-)</t>
  </si>
  <si>
    <t>Documentación de control horario</t>
  </si>
  <si>
    <t>Expedientes de control horario</t>
  </si>
  <si>
    <t>Comunidades Autónomas. Cambio de cifra relativa de operaciones en tributación foral</t>
  </si>
  <si>
    <t>Actas de comprobación material de la inversión</t>
  </si>
  <si>
    <t>Asistencia sanitaria</t>
  </si>
  <si>
    <t>Seguimiento de huelgas</t>
  </si>
  <si>
    <t>Negociación colectiva y relaciones laborales. Huelgas</t>
  </si>
  <si>
    <t>Tramitación y propuesta de resolución de recursos administrativos (1958-...)</t>
  </si>
  <si>
    <t>Expedientes de recursos y reclamaciones</t>
  </si>
  <si>
    <t>Declaración de lesividad</t>
  </si>
  <si>
    <t>Expedientes de revocación</t>
  </si>
  <si>
    <t>Recursos de alzada</t>
  </si>
  <si>
    <t>Recursos extraordinarios de revisión</t>
  </si>
  <si>
    <t>Recursos potestativos de reposición</t>
  </si>
  <si>
    <t>Expedientes de ayudas concedidas al amparo de la Ley 50/1985, de 27 de diciembre, de incentivos regionales para la corrección de desequilibrios económicos interterritoriales.</t>
  </si>
  <si>
    <t>Preparación y negociación  de convenios, acuerdos y encomiendas con organismos públicos y privados</t>
  </si>
  <si>
    <t>Expedientes económicos de gasto: Nóminas.</t>
  </si>
  <si>
    <t>Expedientes económicos de gasto: Seguridad Social.</t>
  </si>
  <si>
    <t>Expedientes económicos de gasto</t>
  </si>
  <si>
    <t>Cuentas del resto de entidades del sector público estatal (Anual)</t>
  </si>
  <si>
    <t>Seguimiento de actuaciones de los tribunales económico administrativos</t>
  </si>
  <si>
    <t>Seguimiento de financiación y recaudación de las Comunidades Autónomas</t>
  </si>
  <si>
    <t>Seguimiento de las Delegaciones de Economía y Hacienda</t>
  </si>
  <si>
    <t>Expedientes de Sesiones del Consejo de Ministros (1957- …)</t>
  </si>
  <si>
    <t>Elaboración de normativa fuera de la SGT</t>
  </si>
  <si>
    <t>Elaboración normativa de la SGT</t>
  </si>
  <si>
    <t>Expedientes de traspasos de funciones y servicios a las Comunidades Autónomas (1978-)</t>
  </si>
  <si>
    <t>Notas, dossieres e informes de ámbito jurídico y económico financieros</t>
  </si>
  <si>
    <t>SD</t>
  </si>
  <si>
    <t>B</t>
  </si>
  <si>
    <t>No</t>
  </si>
  <si>
    <t>L</t>
  </si>
  <si>
    <t>PD</t>
  </si>
  <si>
    <t>Libre</t>
  </si>
  <si>
    <t>A</t>
  </si>
  <si>
    <t>Sí</t>
  </si>
  <si>
    <t>R</t>
  </si>
  <si>
    <t>25/50</t>
  </si>
  <si>
    <t>K</t>
  </si>
  <si>
    <t>Ley 16/1985, art. 57; Ley 19/2013, art. 14 y 15.</t>
  </si>
  <si>
    <t>2400</t>
  </si>
  <si>
    <t>1</t>
  </si>
  <si>
    <t>Aplicación: ARIADNA</t>
  </si>
  <si>
    <t>Serie Abierta</t>
  </si>
  <si>
    <t>DP</t>
  </si>
  <si>
    <t>M</t>
  </si>
  <si>
    <t>K, N</t>
  </si>
  <si>
    <t>Ley 9/1968; Ley 50/1997; Acuerdo del Consejo de Ministros de 26 de julio de 1996.</t>
  </si>
  <si>
    <t>11</t>
  </si>
  <si>
    <t>5</t>
  </si>
  <si>
    <t>Carpetas de red</t>
  </si>
  <si>
    <t>I, K</t>
  </si>
  <si>
    <t>P</t>
  </si>
  <si>
    <t>Ley 19/2013, art 14 y 15.</t>
  </si>
  <si>
    <t>ET</t>
  </si>
  <si>
    <t>47/2014. Véase dictamen</t>
  </si>
  <si>
    <t>#http://www.culturaydeporte.gob.es/dam/jcr:ef4a64a8-52b5-4e19-b306-76caaea5ddcc/propuestas-e-informes-de-asuntos-para-el-consejo-ministros.pdf#</t>
  </si>
  <si>
    <t>K, M, N</t>
  </si>
  <si>
    <t>Art. 18.1 b) de la Ley 19/2013.</t>
  </si>
  <si>
    <t>443</t>
  </si>
  <si>
    <t>13</t>
  </si>
  <si>
    <t>TESEO y Carpetas de red</t>
  </si>
  <si>
    <t>50</t>
  </si>
  <si>
    <t>23</t>
  </si>
  <si>
    <t>Art. 18.1 b) de la Ley 19/2013 y Art. 6.5 de la Ley del Gobierno.</t>
  </si>
  <si>
    <t>30</t>
  </si>
  <si>
    <t>130</t>
  </si>
  <si>
    <t>1932925</t>
  </si>
  <si>
    <t>N</t>
  </si>
  <si>
    <t>392</t>
  </si>
  <si>
    <t>10</t>
  </si>
  <si>
    <t>I</t>
  </si>
  <si>
    <t>998009</t>
  </si>
  <si>
    <t>H, J</t>
  </si>
  <si>
    <t>Ley 19/2013.</t>
  </si>
  <si>
    <t>15</t>
  </si>
  <si>
    <t>6</t>
  </si>
  <si>
    <t>2000</t>
  </si>
  <si>
    <t>Aplicación Fondos2xxx (proporcionada por la Oficina de Informática Presupuestaria), Carpetas de red</t>
  </si>
  <si>
    <t>G, H, J, N</t>
  </si>
  <si>
    <t>1240</t>
  </si>
  <si>
    <t>46</t>
  </si>
  <si>
    <t>200</t>
  </si>
  <si>
    <t>120</t>
  </si>
  <si>
    <t>EP</t>
  </si>
  <si>
    <t>81/2017. Véase dictamen.</t>
  </si>
  <si>
    <t>#http://www.culturaydeporte.gob.es/dam/jcr:bf573773-d9aa-4390-a6d8-419148ae0584/81-2017consolidada%20disposiciones%20generales%20DEFINITIVA.pdf#</t>
  </si>
  <si>
    <t>29</t>
  </si>
  <si>
    <t>150</t>
  </si>
  <si>
    <t>Ley 39/2015, art. 70</t>
  </si>
  <si>
    <t>2</t>
  </si>
  <si>
    <t>178</t>
  </si>
  <si>
    <t>Carpetas de red, archivo de gestión</t>
  </si>
  <si>
    <t>http://www.culturaydeporte.gob.es/dam/jcr:bf573773-d9aa-4390-a6d8-419148ae0584/81-2017consolidada%20disposiciones%20generales%20DEFINITIVA.pdf</t>
  </si>
  <si>
    <t>0</t>
  </si>
  <si>
    <t>Ley 19/2013, art. 14 y 15.</t>
  </si>
  <si>
    <t>43/2014. Véase dictamen. Modifica al dictamen 59/2021</t>
  </si>
  <si>
    <t>#http://www.culturaydeporte.gob.es/dam/jcr:cf592bc1-dbd0-4774-b754-9c3c24ae290e/2014-43.pdf#</t>
  </si>
  <si>
    <t>SOROLLA2</t>
  </si>
  <si>
    <t>Carpeta de red, Aplicación propia e IEF</t>
  </si>
  <si>
    <t>215019</t>
  </si>
  <si>
    <t>20</t>
  </si>
  <si>
    <t>Carpeta de red y BDNS/IEF</t>
  </si>
  <si>
    <t>185160</t>
  </si>
  <si>
    <t>Ley 40/2015</t>
  </si>
  <si>
    <t>39</t>
  </si>
  <si>
    <t>59</t>
  </si>
  <si>
    <t>50/2013. CP: Fracciones cronológicas de la serie que no se hallen en los archivos de la DG de la Función Pública. Eliminación del resto en el Ministerio de Hacienda.</t>
  </si>
  <si>
    <t>#http://www.culturaydeporte.gob.es/dam/jcr:8f7740d4-1dac-4aed-ae18-4e0f6411c2eb/cscda-personal-oep.pdf#</t>
  </si>
  <si>
    <t>34</t>
  </si>
  <si>
    <t>Ley 30/1984; RD 364/1995; Ley 7/2007.</t>
  </si>
  <si>
    <t>6/2015. Véase dictámen.</t>
  </si>
  <si>
    <t>#http://www.culturaydeporte.gob.es/dam/jcr:a372f9a7-307c-4252-bf15-0b502cb30747/6-2015-consolidacion-funcionarios.pdf#</t>
  </si>
  <si>
    <t>8/2015. Véase dictámen.</t>
  </si>
  <si>
    <t>#http://www.culturaydeporte.gob.es/dam/jcr:a77734b9-1d88-4da1-afbf-8c2010383052/8-2015-procesos-consolidacion-personal-laboral.pdf#</t>
  </si>
  <si>
    <t>46/2014. Véase dictámen.</t>
  </si>
  <si>
    <t>#http://www.culturaydeporte.gob.es/dam/jcr:8d48d517-ab16-4602-9271-6a2d1b5884db/20141211-expedientes-de-procesos-selectivos.pdf#</t>
  </si>
  <si>
    <t>16</t>
  </si>
  <si>
    <t>1000</t>
  </si>
  <si>
    <t>5/2015. Véase dictámen.</t>
  </si>
  <si>
    <t>#http://www.culturaydeporte.gob.es/dam/jcr:9bcb2677-3507-43a0-8ccb-1b10f54a5fdf/5-2015-procesos-selectivos-personal-laboral-fijo.pdf#</t>
  </si>
  <si>
    <t>9/2015. Véase dictamen</t>
  </si>
  <si>
    <t>#http://www.culturaydeporte.gob.es/dam/jcr:aba995e9-81ee-4d13-b855-708f4d2b9987/9-2015-personal-laboral-temporal.pdf#</t>
  </si>
  <si>
    <t>Ley Orgánica 3/2018; Reglamento (UE) 2016/679 del Parlamento Europeo y del Consejo.</t>
  </si>
  <si>
    <t>47/2013. Véase dictamen</t>
  </si>
  <si>
    <t>#http://www.culturaydeporte.gob.es/dam/jcr:ed95c026-ce74-4398-898a-e2bfe3a479a5/cscda-personalconcursos.pdf#</t>
  </si>
  <si>
    <t>25</t>
  </si>
  <si>
    <t>100</t>
  </si>
  <si>
    <t>48/2013. Véase dictámen.</t>
  </si>
  <si>
    <t>#http://www.culturaydeporte.gob.es/dam/jcr:af815bd4-0585-4a92-b62c-39ced04dcd9e/cscda-personal-generalesespecificos.pdf#</t>
  </si>
  <si>
    <t>4</t>
  </si>
  <si>
    <t>8</t>
  </si>
  <si>
    <t>49/2013. Eliminar las solicitudes y méritos de los concursantes conservando permanentemente el resto del expediente, incluidos los recursos si los hubiere.</t>
  </si>
  <si>
    <t>#http://www.culturaydeporte.gob.es/dam/jcr:08f7fa1a-6be8-4872-8cd0-605860b54e18/cscda-personal-unitarios.pdf#</t>
  </si>
  <si>
    <t>ERYCA</t>
  </si>
  <si>
    <t>Carpeta de red</t>
  </si>
  <si>
    <t>40</t>
  </si>
  <si>
    <t>Serie abierta</t>
  </si>
  <si>
    <t>Ley 30/1984; RD 364/1995; Ley 7/2007; Ley 19/2013, art. 14 y 15</t>
  </si>
  <si>
    <t>6/2015. Véase  dictámen.</t>
  </si>
  <si>
    <t>8/2015. Véase  dictámen.</t>
  </si>
  <si>
    <t>941</t>
  </si>
  <si>
    <t>Ley 30/1984; RD 364/1995; Ley 7/2007; Ley 19/2013, art 14 y 15</t>
  </si>
  <si>
    <t>7/2015. Véase enlace al dictámen.</t>
  </si>
  <si>
    <t>#http://www.culturaydeporte.gob.es/dam/jcr:bd43013c-43e6-4d4b-84f2-79a7b228cd24/7-2015-funcionarios-interinos.pdf#</t>
  </si>
  <si>
    <t>5632</t>
  </si>
  <si>
    <t>Aplicaciones: RCP, OPERA y Carpetas de red</t>
  </si>
  <si>
    <t>9/2015. Véase enlace al dictámen.</t>
  </si>
  <si>
    <t>Ley Orgánica 3/2018; Reglamento (UE) 2016/679 del Parlamento Europeo y del Consejo; Ley 19/2013, art 14 y 15</t>
  </si>
  <si>
    <t>3</t>
  </si>
  <si>
    <t>7</t>
  </si>
  <si>
    <t>170</t>
  </si>
  <si>
    <t>80</t>
  </si>
  <si>
    <t>Aplicaciones: OPERA, RCP y Carpetas de red</t>
  </si>
  <si>
    <t>83</t>
  </si>
  <si>
    <t>CE</t>
  </si>
  <si>
    <t>7/2015. Véase dictamen</t>
  </si>
  <si>
    <t>Ley 16/1985, art. 57</t>
  </si>
  <si>
    <t>Cerrada</t>
  </si>
  <si>
    <t>Papel</t>
  </si>
  <si>
    <t>Serie cerrada</t>
  </si>
  <si>
    <t>47/2025. Selección de una muestra de 1 expediente
por fallecido/año por cada Delegación de
Economía y Hacienda.</t>
  </si>
  <si>
    <t>https://www.cultura.gob.es/dam/jcr:cda21cf0-b52d-46d6-8d19-0b6f461678aa/2025-47-hac.pdf</t>
  </si>
  <si>
    <t>6000</t>
  </si>
  <si>
    <t>Ley 16/1985, art. 57; Ley 19/2013, art. 14 y 15; Ley Orgánica 15/1999, de 13 de diciembre, de Protección de Datos de Carácter Personal</t>
  </si>
  <si>
    <t>18/2017. Muestra: un ejemplar por cadatipo de solicitud de cada 5 años, o bien cuando cambie significativamente el formulario.</t>
  </si>
  <si>
    <t>#http://www.culturaydeporte.gob.es/dam/jcr:ffb58462-7f36-4dff-8e58-de533fca7d6b/1-2017.pdf#</t>
  </si>
  <si>
    <t>Aplicaciones: ERYCA WEB y FICHAJES</t>
  </si>
  <si>
    <t>18/2018. Conservación permanente del expediente disciplinario generado por la unidad con competencia específica. Eliminación del resto de documentación. Véase dictamen</t>
  </si>
  <si>
    <t>#http://www.culturaydeporte.gob.es/dam/jcr:3cb92c9d-ceb0-493b-ad72-32e68133e65d/gtsc%2005%20pd%20expedientes_disciplinarios_v1_2018615.pdf#</t>
  </si>
  <si>
    <t>1161247</t>
  </si>
  <si>
    <t>1161402</t>
  </si>
  <si>
    <t>Ley 14/1986; Ley 41/2002.</t>
  </si>
  <si>
    <t>19/2018.  Véase dictamen</t>
  </si>
  <si>
    <t>#http://www.culturaydeporte.gob.es/dam/jcr:04d2a27f-2764-4804-ad63-85f94185f119/gtsc%2006%20pd%20informaciones_reservadas_v1_2018615.pdf#</t>
  </si>
  <si>
    <t>Ley 14/1986; Ley 41/2002; Ley 7/2007.</t>
  </si>
  <si>
    <t>60</t>
  </si>
  <si>
    <t>Ley 47/2003</t>
  </si>
  <si>
    <t>RDL 5/2015</t>
  </si>
  <si>
    <t>104/2024. Véase dictamen.</t>
  </si>
  <si>
    <t>https://www.cultura.gob.es/dam/jcr:686d1fdc-edb2-4930-92f6-18cfa819b518/2024-104.pdf</t>
  </si>
  <si>
    <t>27</t>
  </si>
  <si>
    <t>Ley 14/1986; Ley 41/2002; Ley 19/2013, art 14 y 15</t>
  </si>
  <si>
    <t>Se conserva en papel</t>
  </si>
  <si>
    <t>Aplicación: TRAMA</t>
  </si>
  <si>
    <t>93/2019. Muestra: unidades centrales de personal un ejemplar anual o un 1% de expedientes para campañas masivas / organizadas. Resto de unidades y servicios periféricos eliminación total.</t>
  </si>
  <si>
    <t>#http://www.culturaydeporte.gob.es/dam/jcr:0bc91664-f7ff-4ad6-9977-91169ef6ba57/gtsc_2019_2.pdf#</t>
  </si>
  <si>
    <t>287844</t>
  </si>
  <si>
    <t>Ley 16/1985, art. 57; Ley 19/2013, art. 14 y 15; Ley Orgánica 3/2018,</t>
  </si>
  <si>
    <t>Aplicación: OPERA</t>
  </si>
  <si>
    <t>Ley 16/1985, art. 57; Ley 19/2013, art. 14 y 15.ey 16/1985, art. 57; Ley 19/2013, art. 14 y 15.</t>
  </si>
  <si>
    <t>59/2021. Conservación de 1 expediente completo de
cada modalidad de curso de formación del
Plan de formación de cada 5 años.Véase dictamen.</t>
  </si>
  <si>
    <t>#https://www.culturaydeporte.gob.es/dam/jcr:de1afd9a-e6e0-494d-92a8-e72b63517b80/2021-59.pdf#</t>
  </si>
  <si>
    <t>59/2021. Véase dictamen</t>
  </si>
  <si>
    <t>#https://www.cultura.gob.es/dam/jcr:de1afd9a-e6e0-494d-92a8-e72b63517b80/2021-59.pdf#</t>
  </si>
  <si>
    <t>9150</t>
  </si>
  <si>
    <t>Sistema Zendesk del Centro de Atención al Usuario</t>
  </si>
  <si>
    <t>59/2021. Conservación de 1 expediente completo de
cada modalidad de curso de formación del
Plan de formación de cada 5 años Véase dictamen.</t>
  </si>
  <si>
    <t>182420</t>
  </si>
  <si>
    <t>Ley 38/2003.</t>
  </si>
  <si>
    <t>15/ 20</t>
  </si>
  <si>
    <t>37/2016. Véase dictamen.</t>
  </si>
  <si>
    <t>#http://www.culturaydeporte.gob.es/dam/jcr:88042a15-5bcf-4251-b369-115d45b6b86d/37-2016-subvenciones-de-concurrencia-competitiva.pdf#</t>
  </si>
  <si>
    <t>500</t>
  </si>
  <si>
    <t>2965636</t>
  </si>
  <si>
    <t>276</t>
  </si>
  <si>
    <t>998036</t>
  </si>
  <si>
    <t>Ley 14/2000, art. 51.</t>
  </si>
  <si>
    <t>Carpeta de red, CAMPUS VIRTUAL y carpeta local</t>
  </si>
  <si>
    <t>75</t>
  </si>
  <si>
    <t>Aplicación propia</t>
  </si>
  <si>
    <t>PROGESFOR</t>
  </si>
  <si>
    <t>2350868</t>
  </si>
  <si>
    <t>22</t>
  </si>
  <si>
    <t>Carpeta de red, PROGESFOR y carpeta local</t>
  </si>
  <si>
    <t>12</t>
  </si>
  <si>
    <t>340</t>
  </si>
  <si>
    <t>Aplicaciones: OPERA y Carpetas de red (4Gb)</t>
  </si>
  <si>
    <t>https://www.culturaydeporte.gob.es/dam/jcr:de1afd9a-e6e0-494d-92a8-e72b63517b80/2021-59.pdf</t>
  </si>
  <si>
    <t>N, M</t>
  </si>
  <si>
    <t>Art. 15, 18.1b y Disposición Adicional 1, apartado 2º de la Ley 19/2013; 
Art. 15 de la  Ley Orgánica 3/2018.</t>
  </si>
  <si>
    <t>11/2014. Véase dictamen</t>
  </si>
  <si>
    <t>#http://www.culturaydeporte.gob.es/dam/jcr:6b808c64-a68f-44df-ac56-34406c8d2038/expedientes-de-planes-de-accion-social.pdf#</t>
  </si>
  <si>
    <t>237</t>
  </si>
  <si>
    <t>ASIEF y carpeta local</t>
  </si>
  <si>
    <t>Aplicaión: BADARAL y Carpetes de red</t>
  </si>
  <si>
    <t>Ley Orgánica 3/2018; Ley 58/2003; Ley 14/1986 y Ley 41/2002.</t>
  </si>
  <si>
    <t>77/2017. Muestra: un expediente por año.</t>
  </si>
  <si>
    <t>#http://www.culturaydeporte.gob.es/dam/jcr:53c21a3e-5d79-4e92-bc7a-f6b458a10061/2017-77.pdf#</t>
  </si>
  <si>
    <t>Serie Cerrada</t>
  </si>
  <si>
    <t>1000000</t>
  </si>
  <si>
    <t>137</t>
  </si>
  <si>
    <t>18450</t>
  </si>
  <si>
    <t>1150</t>
  </si>
  <si>
    <t>Diversas aplicaciones informáticas</t>
  </si>
  <si>
    <t>3584</t>
  </si>
  <si>
    <t>Carpetas de red/ aplicaciones informáticas</t>
  </si>
  <si>
    <t>330</t>
  </si>
  <si>
    <t>Carpeta de red y ATENEA/SOROLLA</t>
  </si>
  <si>
    <t>92/2019. CP de la documentación conservada por la DG de Presupuestos (MINHAC); ET a los 5 años del resto de la documentación en Oficinas presupuestarias y demás unidades.</t>
  </si>
  <si>
    <t>#http://www.culturaydeporte.gob.es/dam/jcr:d7dfdac5-4005-4989-9451-4fb128a12fe7/gtsc_2019_1.pdf#</t>
  </si>
  <si>
    <t>Salvo supuestos afectados por la Ley 9/1968, de 5 de abril, sobre secretos oficiales</t>
  </si>
  <si>
    <t>Aplicación: ATENEA</t>
  </si>
  <si>
    <t>687712</t>
  </si>
  <si>
    <t>H</t>
  </si>
  <si>
    <t>Ley 16/1985, art 57; Ley 19/2013, art. 14 y 15</t>
  </si>
  <si>
    <t>Aplicación ATHENEA y base de datos</t>
  </si>
  <si>
    <t>365</t>
  </si>
  <si>
    <t>Ley 16/1985, art. 57; Ley 19/2013, Ley 58/2003, de 17 de diciembre, General Tributaria
• Ley 12/1989, de 9 de mayo, de la función estadística pública</t>
  </si>
  <si>
    <t>26/2025. Un expediente completo, en formato digital y
con los datos anonimizados, cada 10 años.</t>
  </si>
  <si>
    <t>https://www.cultura.gob.es/dam/jcr:246ad9c5-eb39-430b-8ac5-f8bb1b8541b0/2025-26.pdf</t>
  </si>
  <si>
    <t>1017576</t>
  </si>
  <si>
    <t>20000</t>
  </si>
  <si>
    <t>Inside/Archive</t>
  </si>
  <si>
    <t>4500</t>
  </si>
  <si>
    <t>52/2021. Muestra: 1 expediente por año. Modifica al dictamen 19/2017</t>
  </si>
  <si>
    <t>#https://www.culturaydeporte.gob.es/dam/jcr:87839a3d-d41a-4e8c-9f29-597ba232b233/2021-52-me.pdf#</t>
  </si>
  <si>
    <t>100000</t>
  </si>
  <si>
    <t>57/2021. Muestra: un expediente por año. Modifica al dictamen 16/2018</t>
  </si>
  <si>
    <t>#https://www.culturaydeporte.gob.es/dam/jcr:5e9becc4-7c35-49c9-b59e-48a521ccda9b/2021-57-me.pdf#</t>
  </si>
  <si>
    <t>A, D, J, N</t>
  </si>
  <si>
    <t>Ley 9/1968.Ley 16/1985, art. 57; Ley 19/2013, art. 14 y 15; ey 9/1968; Ley 50/1997; Acuerdo del Consejo de Ministros de 26 de julio de 1996. Ley 9/1968.</t>
  </si>
  <si>
    <t>51/2021. Muestra: un expediente por año por modalidad de tramitación. Modifica al dictamen 11/2015</t>
  </si>
  <si>
    <t>#https://www.culturaydeporte.gob.es/dam/jcr:bc24cbcc-71c4-4616-ac80-5101535796c0/2021-51-me.pdf#</t>
  </si>
  <si>
    <t>Ley 58/2003, General Tributaria.</t>
  </si>
  <si>
    <t>54/2021. Muestra: un expediente por año. Modifica al dictamen 21/2017</t>
  </si>
  <si>
    <t>#https://www.culturaydeporte.gob.es/dam/jcr:835150b9-3cac-474e-855d-e5170c245bed/2021-54-me.pdf#</t>
  </si>
  <si>
    <t>31/2015. Muestra: 1 expediente por año. Modifica al dictamen 9/2014</t>
  </si>
  <si>
    <t>#http://www.culturaydeporte.gob.es/dam/jcr:a95e96b3-6704-4b72-997d-76978ece4829/31-2015-modificacion-dictamen-9-2014.pdf#</t>
  </si>
  <si>
    <t>9500</t>
  </si>
  <si>
    <t>H, J, K, N</t>
  </si>
  <si>
    <t>Carpetas de red, gestor documental si disponible, tramitador si disponible</t>
  </si>
  <si>
    <t>A, B, D, M</t>
  </si>
  <si>
    <t>Ley 16/1985, art. 57; Ley 19/2013, art. 14 y 15. TÍTULO I ‐ Del Registro de la Propiedad y de los títulos sujetos a
inscripción. Artículo 2.</t>
  </si>
  <si>
    <t>98/2024. Véase dictamen</t>
  </si>
  <si>
    <t>https://www.cultura.gob.es/dam/jcr:16c7e313-8deb-48a2-839b-0b860815396d/2024-98.pdf</t>
  </si>
  <si>
    <t>28</t>
  </si>
  <si>
    <t>Carpeta de red y PROGESFOR/SOROLLA</t>
  </si>
  <si>
    <t>42</t>
  </si>
  <si>
    <t>Carpeta de red y COA/CANOA /SIC3</t>
  </si>
  <si>
    <t>44</t>
  </si>
  <si>
    <t>Carpeta de red y AUDINET/COA/SIC3</t>
  </si>
  <si>
    <t>Ley Orgánica 6/1985; Ley Orgánica 3/2018.</t>
  </si>
  <si>
    <t>80/2017. Muestra: un expediente por año.</t>
  </si>
  <si>
    <t>#http://www.culturaydeporte.gob.es/dam/jcr:66761213-81ca-4e70-9a65-0c9e725b9962/80-2017%20ESTUDIO%20GASTOS%20DIVERSOS%20JURIDICOS.pdf#</t>
  </si>
  <si>
    <t>Carpeta de red y SOROLLA</t>
  </si>
  <si>
    <t>39/2016. Muestra: un ejemplar cada cinco años.</t>
  </si>
  <si>
    <t>#http://www.culturaydeporte.gob.es/dam/jcr:6a72e08c-ebb3-4288-82ea-14af60b8beb0/39-2016-expe-gastos-diversos-oposiciones.pdf#</t>
  </si>
  <si>
    <t>Ley Orgánica 3/2018; RD 3/2010.</t>
  </si>
  <si>
    <t>100/2024. Véase dictamen. Muestra: un expediente por año.Modifica al dictamen 20/2017</t>
  </si>
  <si>
    <t>https://www.cultura.gob.es/dam/jcr:a1e2cc13-aae7-4010-9cff-d6eb6c88e6da/2024-100.pdf</t>
  </si>
  <si>
    <t>135</t>
  </si>
  <si>
    <t>Ley Orgánica 3/2018; RD 3/2010. Real Decreto Legislativo 1/1996.</t>
  </si>
  <si>
    <t>99/2024. Véase dictamen</t>
  </si>
  <si>
    <t>https://www.cultura.gob.es/dam/jcr:185cfdb2-03d4-41bf-a0fb-23e5f550ff44/2024-99.pdf</t>
  </si>
  <si>
    <t>53/2021. Muestra: un expediente por año.Modifica al dictamen 20/2017</t>
  </si>
  <si>
    <t>#https://www.culturaydeporte.gob.es/dam/jcr:8c05a473-0c6a-4280-b5b7-91084f43dbca/2021-53-me.pdf#</t>
  </si>
  <si>
    <t>D, M</t>
  </si>
  <si>
    <t>56/2021. Muestra: un expediente por año. Modifica al dictamen 15/2018</t>
  </si>
  <si>
    <t>#https://www.culturaydeporte.gob.es/dam/jcr:8946c6ad-de09-4fa2-8ab2-41e516e44c27/2021-56-me.pdf#</t>
  </si>
  <si>
    <t>32</t>
  </si>
  <si>
    <t>17</t>
  </si>
  <si>
    <t>55/2021. Muestra: un expediente por año. Modifica al dictamen 78/2017</t>
  </si>
  <si>
    <t>#https://www.culturaydeporte.gob.es/dam/jcr:1a651eb0-7548-40a3-96df-8d1424ee559d/2021-55-me.pdf#</t>
  </si>
  <si>
    <t>Contenidos sujetos a un régimen de especial publicidad: información económica, presupuestaria y estadística</t>
  </si>
  <si>
    <t>12/2015. Eliminación total a los 6 años pagos a través de nómina. 10 años pagos a terceros. Véase dictamen</t>
  </si>
  <si>
    <t>#http://www.culturaydeporte.gob.es/dam/jcr:8c84d9f3-280b-4758-9f79-166e08d6df7e/12-2015-exp-gasto-accion-social.pdf#</t>
  </si>
  <si>
    <t>43</t>
  </si>
  <si>
    <t>50/2021. Muestra: un expediente por año. Modifica al dictamen 10/2015</t>
  </si>
  <si>
    <t>#https://www.culturaydeporte.gob.es/dam/jcr:218409d4-5869-4ff3-8a16-1226cea610b9/2021-50-me.pdf#</t>
  </si>
  <si>
    <t>7,5</t>
  </si>
  <si>
    <t>14/2018. Muestra: un expediente por año.</t>
  </si>
  <si>
    <t>#http://www.culturaydeporte.gob.es/dam/jcr:e410b615-0ef0-4e91-ae56-59f53f82f07f/gtsc%2001%20pd%20expedientes_de_gasto_de_pub_24_v1_2018613.pdf#</t>
  </si>
  <si>
    <t>90</t>
  </si>
  <si>
    <t>Carpeta de red y AEAT</t>
  </si>
  <si>
    <t>Aplicación: SOROLLA</t>
  </si>
  <si>
    <t>Ley Orgánica 6/1985; Ley Orgánica 3/2018; Ley 19/2013, art 14 y 15</t>
  </si>
  <si>
    <t>Ley Orgánica 3/2018; RD 3/2010; Ley 19/2013, art 14 y 15</t>
  </si>
  <si>
    <t>D, N</t>
  </si>
  <si>
    <t>Ley 16/1985, art. 57; Ley 19/2013, art. 14 y 15; ey 9/1968; Ley 50/1997; Acuerdo del Consejo de Ministros de 26 de julio de 1996. Ley 9/1968.</t>
  </si>
  <si>
    <t>I, N</t>
  </si>
  <si>
    <t>Ley 9/2017 de contratos del sector público, arts. 46.5 y 140; Ley 19/2013, art 14 y 15</t>
  </si>
  <si>
    <t>79/2017. Muestra: Se conservarían un expediente de propaganda, otro de publicidad y otro de publicaciones por año, para ver el trámite del organismo.</t>
  </si>
  <si>
    <t>#http://www.culturaydeporte.gob.es/dam/jcr:9851fdf0-e26b-465d-873f-fcf9dda0503e/79-2017%20ESTUDIO%20PUBLICIDAD.pdf#</t>
  </si>
  <si>
    <t>102/2024. Véase dictamen</t>
  </si>
  <si>
    <t>https://www.cultura.gob.es/dam/jcr:2c8a5548-8446-41de-af3f-dfb4a41db328/2024-102.pdf</t>
  </si>
  <si>
    <t>Ley 9/2017, de 8 de noviembre, de Contratos del Sector Público, por la que
se transponen al ordenamiento jurídico español las Directivas del
Parlamento Europeo y del Consejo 2014/23/UE y 2014/24/UE, de 26 de
febrero de 2014.</t>
  </si>
  <si>
    <t>25/2025. Véase dictamen</t>
  </si>
  <si>
    <t>https://www.cultura.gob.es/dam/jcr:754a67c3-4222-4c72-856b-424536896e93/2025-25.pdf</t>
  </si>
  <si>
    <t>Ley 9/2017 de contratos del sector público, arts. 46.5 y 140.</t>
  </si>
  <si>
    <t>H, N</t>
  </si>
  <si>
    <t>Ley del Estatuto Básico del Empleado Público (texto refundido aprobado por
Real Decreto Legislativo 5/2015, de 30 de octubre), Artículo 14. Derechos
individuales: h) a la intimidad…</t>
  </si>
  <si>
    <t>44/2025. Véase dictamen</t>
  </si>
  <si>
    <t>https://www.cultura.gob.es/dam/jcr:71ea5535-ddd6-41a5-8159-da6a55ab1879/2025-44-gtsc.pdf</t>
  </si>
  <si>
    <t>15000</t>
  </si>
  <si>
    <t>153/2007.</t>
  </si>
  <si>
    <t>#https://www.cultura.gob.es/dam/jcr:a01119df-b402-414a-a498-f63290b6ab81/2007-153.pdf#</t>
  </si>
  <si>
    <t>991990</t>
  </si>
  <si>
    <t>24/2025. muestra de 1 expediente o
caja anuales (Unidad Central)</t>
  </si>
  <si>
    <t>https://www.cultura.gob.es/dam/jcr:09661a91-8e4f-4098-8005-7bd30f1cf555/2025-24.pdf</t>
  </si>
  <si>
    <t>LEI; COREnet</t>
  </si>
  <si>
    <t>G</t>
  </si>
  <si>
    <t>Ley 19/2013, art. 14.</t>
  </si>
  <si>
    <t>CICEP; IRIS</t>
  </si>
  <si>
    <t>RICEL</t>
  </si>
  <si>
    <t>225040</t>
  </si>
  <si>
    <t>EMPLEO</t>
  </si>
  <si>
    <t>RICEL; Exchange</t>
  </si>
  <si>
    <t>992017</t>
  </si>
  <si>
    <t>COREnet</t>
  </si>
  <si>
    <t>IRIS</t>
  </si>
  <si>
    <t>CINCO</t>
  </si>
  <si>
    <t>BESTA</t>
  </si>
  <si>
    <t>CYASPE</t>
  </si>
  <si>
    <t>SIC'3</t>
  </si>
  <si>
    <t>CICEP; INVENTE</t>
  </si>
  <si>
    <t>CINCO; BESTA</t>
  </si>
  <si>
    <t>AUDInet</t>
  </si>
  <si>
    <t>23/2017. Acceso libre para datos de carácter personal no públicos. Véase  dictámen.</t>
  </si>
  <si>
    <t>#http://www.culturaydeporte.gob.es/dam/jcr:65dab7e8-23b4-4d39-8368-7c0c0ab07f54/6-2017.pdf#</t>
  </si>
  <si>
    <t>Serie Inactiva</t>
  </si>
  <si>
    <t>201455</t>
  </si>
  <si>
    <t>Ley 19/2013, art. 14 y 15</t>
  </si>
  <si>
    <t>993356</t>
  </si>
  <si>
    <t>Base de datos: db_sgcal_morosidad.  Aplicación PMP</t>
  </si>
  <si>
    <t>Resto de documentación en SIGLA</t>
  </si>
  <si>
    <t>687755</t>
  </si>
  <si>
    <t>991991</t>
  </si>
  <si>
    <t>Base de datos: db_sgcal_pefel  Aplicación PEFEL</t>
  </si>
  <si>
    <t>999238</t>
  </si>
  <si>
    <t>Base de datos: db_sgcal_morosidadPMP  Aplicación PMP</t>
  </si>
  <si>
    <t>687714</t>
  </si>
  <si>
    <t>Captura de información</t>
  </si>
  <si>
    <t>687754</t>
  </si>
  <si>
    <t>3015704</t>
  </si>
  <si>
    <t>H, I</t>
  </si>
  <si>
    <t>687783</t>
  </si>
  <si>
    <t>687759, 687756</t>
  </si>
  <si>
    <t>H, G</t>
  </si>
  <si>
    <t>Aplicación de captura. Base de datos</t>
  </si>
  <si>
    <t>Aplicación de captura. base de datos</t>
  </si>
  <si>
    <t>Aplicación de captura</t>
  </si>
  <si>
    <t>I, H, N</t>
  </si>
  <si>
    <t>Aplicación FFEELL y bases de datos</t>
  </si>
  <si>
    <t>Aplicación PTE.net (en fase de desarrollo)</t>
  </si>
  <si>
    <t>991510</t>
  </si>
  <si>
    <t>COMPENSA.net</t>
  </si>
  <si>
    <t>Futura integración en COMPENSA.net</t>
  </si>
  <si>
    <t>991517</t>
  </si>
  <si>
    <t>991491</t>
  </si>
  <si>
    <t>COTRIL (futura integración en COMPENSA.net)</t>
  </si>
  <si>
    <t>991509</t>
  </si>
  <si>
    <t>991535</t>
  </si>
  <si>
    <t>DTL.net</t>
  </si>
  <si>
    <t>991534</t>
  </si>
  <si>
    <t>991536</t>
  </si>
  <si>
    <t>Base de datos: db_sgcief_comex  Aplicación COMEX</t>
  </si>
  <si>
    <t>Base de datos: db_pagos_proveedores_eell Aplicación PLANES DE AJUSTE</t>
  </si>
  <si>
    <t>27/2010.</t>
  </si>
  <si>
    <t>#http://www.culturaydeporte.gob.es/dam/jcr:5ac97825-9f50-49ee-a670-894d946a7824/2010-27-pdf.pdf#</t>
  </si>
  <si>
    <t>29/2010.</t>
  </si>
  <si>
    <t>#http://www.culturaydeporte.gob.es/dam/jcr:8c437f4e-f869-40a3-950a-5bd91f4ef6bf/2010-29-pdf.pdf#</t>
  </si>
  <si>
    <t>28/2010.</t>
  </si>
  <si>
    <t>#http://www.culturaydeporte.gob.es/dam/jcr:e75d14ac-bcd8-4be2-aae5-f75154156d55/2010-28-pdf.pdf#</t>
  </si>
  <si>
    <t>26/2010.</t>
  </si>
  <si>
    <t>#http://www.culturaydeporte.gob.es/dam/jcr:53b12763-37f3-4914-b9bc-57637690c8c7/2010-26-pdf.pdf#</t>
  </si>
  <si>
    <t>24/2010.</t>
  </si>
  <si>
    <t>#http://www.culturaydeporte.gob.es/dam/jcr:63cbcdbb-7d8f-4400-85e6-2d4f45f33c91/2010-24-pdf.pdf#</t>
  </si>
  <si>
    <t>9/2009.  Muestra: conservación ejemplares de muestra.</t>
  </si>
  <si>
    <t>#http://www.culturaydeporte.gob.es/dam/jcr:dd4f0477-2bfd-4591-9ce4-09a691f8d336/2009-9-pdf.pdf#</t>
  </si>
  <si>
    <t>87/2008.</t>
  </si>
  <si>
    <t>#http://www.culturaydeporte.gob.es/dam/jcr:9eec9a29-6e99-47cd-b135-f65a3308c3c3/2008-87-pdf.pdf#</t>
  </si>
  <si>
    <t>991580</t>
  </si>
  <si>
    <t>Ley Orgánica 3/2018, art. 14 y 15.</t>
  </si>
  <si>
    <t>Los textos se publican en la página web del Ministerio.</t>
  </si>
  <si>
    <t>206188</t>
  </si>
  <si>
    <t>Resoluciones que se notifican al interesado debido a la inclusión de datos personales en las mismas</t>
  </si>
  <si>
    <t>85</t>
  </si>
  <si>
    <t>2083211</t>
  </si>
  <si>
    <t>370</t>
  </si>
  <si>
    <t>103/2024. Muestra: Un 1% testimonial.</t>
  </si>
  <si>
    <t>https://www.cultura.gob.es/dam/jcr:2584b1b4-6c3a-43f2-9b24-25e600373fb4/2024-103.pdf</t>
  </si>
  <si>
    <t>2240776</t>
  </si>
  <si>
    <t>E, K, N</t>
  </si>
  <si>
    <t>991758</t>
  </si>
  <si>
    <t>Aplicación: AUNA</t>
  </si>
  <si>
    <t>A, J, N</t>
  </si>
  <si>
    <t>12/2014. Muestra: un expediente por año.</t>
  </si>
  <si>
    <t>#http://www.culturaydeporte.gob.es/dam/jcr:12201a0b-ccfe-45c8-a006-206be6da474f/estudio-contrataciones-suministros-mod15a-os.pdf#</t>
  </si>
  <si>
    <t>Ley 16/1985, art. 57; Ley 19/2013, art. 14 y 15; ey 9/1968; Ley 50/1997; Acuerdo del Consejo de Ministros de 26 de julio de 1996</t>
  </si>
  <si>
    <t>Art. 14, 15, 18.1b y Disposición Adicional 1, apartado 2º de la Ley 19/2013; 
Art. 15 de la  Ley Orgánica 3/2018.</t>
  </si>
  <si>
    <t>No aplica</t>
  </si>
  <si>
    <t>88/2008. Muestra 3 expedientes de toda la serie analógica.</t>
  </si>
  <si>
    <t>#http://www.culturaydeporte.gob.es/dam/jcr:44b31069-275f-4b28-9953-8e1a6d6845d2/2008-88-pdf.pdf#</t>
  </si>
  <si>
    <t>Se puede acceder a su contenido a través de esta dirección: http://www.dgfc.sepg.hacienda.gob.es/sitios/dgfc/es-ES/ipr/ir/ia/Paginas/MemoriasAnuales.aspx</t>
  </si>
  <si>
    <t>687721</t>
  </si>
  <si>
    <t>58/2021. Véase enlace al dictamen</t>
  </si>
  <si>
    <t>#https://www.culturaydeporte.gob.es/dam/jcr:4ac3cce5-6cb6-408b-9582-99a903f8c9cb/2021-58.pdf#</t>
  </si>
  <si>
    <t>2328523</t>
  </si>
  <si>
    <t>2328521</t>
  </si>
  <si>
    <t>71</t>
  </si>
  <si>
    <t>Carpeta de red e INVIEF/SOROLLA</t>
  </si>
  <si>
    <t>212157</t>
  </si>
  <si>
    <t>101/2024. Véase dictamen</t>
  </si>
  <si>
    <t>https://www.cultura.gob.es/dam/jcr:4bc90db9-0c94-41b9-9613-aa1bcb1d8602/2024-101.pdf</t>
  </si>
  <si>
    <t>115/2024. Una muestra por cada
variación de modelo con carácter
testimonial</t>
  </si>
  <si>
    <t>https://www.cultura.gob.es/dam/jcr:6d5e7744-198f-4621-87e4-f298070b22b8/2024-115.pdf</t>
  </si>
  <si>
    <t>202580</t>
  </si>
  <si>
    <t>287967</t>
  </si>
  <si>
    <t>Ley Orgánica 3/2018, art. 13.</t>
  </si>
  <si>
    <t>201900</t>
  </si>
  <si>
    <t>Aplicación: IVO</t>
  </si>
  <si>
    <t>13/2014. Véase dictamen.</t>
  </si>
  <si>
    <t>#http://www.culturaydeporte.gob.es/dam/jcr:bda87bbd-570c-483c-91e3-863a54069f5e/gestion-bienes-inmuebles-version2-v1-201462.pdf#</t>
  </si>
  <si>
    <t>A, B, D</t>
  </si>
  <si>
    <t>G, M</t>
  </si>
  <si>
    <t>23/2021 Muestra: 1 ejemplar cada año.</t>
  </si>
  <si>
    <t>#https://www.cultura.gob.es/dam/jcr:73397626-6312-40ef-a3a5-5fe880c398f2/2021-23.pdf#</t>
  </si>
  <si>
    <t>Módulo de inventario de SOROLLA2</t>
  </si>
  <si>
    <t>212160</t>
  </si>
  <si>
    <t>140</t>
  </si>
  <si>
    <t>110</t>
  </si>
  <si>
    <t>A, N</t>
  </si>
  <si>
    <t>Ley 16/1985, art. 57; Ley 19/2013, art. 14 y 15</t>
  </si>
  <si>
    <t>Aplicación: SOROLLA2</t>
  </si>
  <si>
    <t>202912</t>
  </si>
  <si>
    <t>A, D, N</t>
  </si>
  <si>
    <t>Ley 14/1986; Ley 41/2002, Ley 19/2013, art 14 y 15</t>
  </si>
  <si>
    <t>22/2017. Véase  dictamen.</t>
  </si>
  <si>
    <t>#http://www.culturaydeporte.gob.es/dam/jcr:cc663122-df8f-45c0-b467-5157f5d4cc42/5-2017.pdf#</t>
  </si>
  <si>
    <t>991600</t>
  </si>
  <si>
    <t>Carpeta de red y carpeta local</t>
  </si>
  <si>
    <t>Art. 15, 18.1b  de la Ley 19/2013; y Art. 15 de la  Ley Orgánica 3/2018.</t>
  </si>
  <si>
    <t>1105</t>
  </si>
  <si>
    <t>Carpeta de red, aplicación propia y carpeta local</t>
  </si>
  <si>
    <t>Aplicación informática y bases de datos</t>
  </si>
  <si>
    <t>48/2016. Muestra: un expediente por tipo de solicitud y año.</t>
  </si>
  <si>
    <t>#http://www.culturaydeporte.gob.es/dam/jcr:c06c84c3-d300-4689-99af-43100ee3a00c/2016-48.pdf#</t>
  </si>
  <si>
    <t>430</t>
  </si>
  <si>
    <t>NP</t>
  </si>
  <si>
    <t>E</t>
  </si>
  <si>
    <t>201576</t>
  </si>
  <si>
    <t>991697</t>
  </si>
  <si>
    <t>1523399</t>
  </si>
  <si>
    <t>201568</t>
  </si>
  <si>
    <t>Carpeta local e IEF</t>
  </si>
  <si>
    <t>Bases de datos</t>
  </si>
  <si>
    <t>Ley 19/2013, art. 15</t>
  </si>
  <si>
    <t>Aplicación y Bases de datos</t>
  </si>
  <si>
    <t>201064</t>
  </si>
  <si>
    <t>Art. 15 y disposición Adicional 1, apartado 2º de la Ley 19/2013.
Art. 15 de la  Ley Orgánica 3/2018.</t>
  </si>
  <si>
    <t>1491</t>
  </si>
  <si>
    <t>Carpeta de red y KOHA</t>
  </si>
  <si>
    <t>750554</t>
  </si>
  <si>
    <t>133</t>
  </si>
  <si>
    <t>IEF</t>
  </si>
  <si>
    <t>201572</t>
  </si>
  <si>
    <t>991979</t>
  </si>
  <si>
    <t>Aplicación de correo electrónico</t>
  </si>
  <si>
    <t>993494</t>
  </si>
  <si>
    <t>Carpeta local</t>
  </si>
  <si>
    <t>3017142</t>
  </si>
  <si>
    <t>703379</t>
  </si>
  <si>
    <t>Ley Orgánica 3/2018; Reglamento (UE) 2016/679 del Parlamento</t>
  </si>
  <si>
    <t>14</t>
  </si>
  <si>
    <t>750604</t>
  </si>
  <si>
    <t>1986989</t>
  </si>
  <si>
    <t>Ley Orgánica 3/2018; Reglamento Art. 15, 18.1b y Disposición Adicional 1, apartado 2º de la Ley 19/2013; Art. 15 de la  Ley Orgánica 3/2018.</t>
  </si>
  <si>
    <t>55</t>
  </si>
  <si>
    <t>181</t>
  </si>
  <si>
    <t>IEF/Open Journal Systems</t>
  </si>
  <si>
    <t>201574</t>
  </si>
  <si>
    <t>201575</t>
  </si>
  <si>
    <t>991981</t>
  </si>
  <si>
    <t>202288</t>
  </si>
  <si>
    <t>202921</t>
  </si>
  <si>
    <t>202922</t>
  </si>
  <si>
    <t>991962</t>
  </si>
  <si>
    <t>3315</t>
  </si>
  <si>
    <t>997833</t>
  </si>
  <si>
    <t>Ley 58/2003, General Tributaria, art. 95</t>
  </si>
  <si>
    <t>991980</t>
  </si>
  <si>
    <t>7000</t>
  </si>
  <si>
    <t>991699</t>
  </si>
  <si>
    <t>Archive</t>
  </si>
  <si>
    <t>Ley 19/2013, art. 14 y 15 y Aplicación Disposición Adicional 1, apartado 2º</t>
  </si>
  <si>
    <t>2409251</t>
  </si>
  <si>
    <t>995018</t>
  </si>
  <si>
    <t>277068</t>
  </si>
  <si>
    <t>202059</t>
  </si>
  <si>
    <t>223861</t>
  </si>
  <si>
    <t>1985037</t>
  </si>
  <si>
    <t>200400</t>
  </si>
  <si>
    <t>200401</t>
  </si>
  <si>
    <t>2409258</t>
  </si>
  <si>
    <t>200402</t>
  </si>
  <si>
    <t>991960</t>
  </si>
  <si>
    <t>118/2022. Varios dictámenes asociados a diversa documentación. Véase dictamen</t>
  </si>
  <si>
    <t>#https://www.cultura.gob.es/dam/jcr:99061a67-6fdd-4492-9794-450eae6ad3fe/2022-118.pdf#</t>
  </si>
  <si>
    <t>CP</t>
  </si>
  <si>
    <t>10/2009.</t>
  </si>
  <si>
    <t>#http://www.culturaydeporte.gob.es/dam/jcr:ccd7c90e-69d6-49d5-bd9a-0ff1f6b0cdc2/2009-10-pdf.pdf#</t>
  </si>
  <si>
    <t>Aplicación de gestión de recursos</t>
  </si>
  <si>
    <t>250</t>
  </si>
  <si>
    <t>24</t>
  </si>
  <si>
    <t>Ley 16/1985, art. 57; Ley 19/2013, art. 14 y 15; Ley 58/2003, de 17 de diciembre, General Tributaria</t>
  </si>
  <si>
    <t>17/2018. Muestra: un ejemplar de cada cinco años o/y muestra aleatoria de reclamaciones masivas a modo de testimonio.</t>
  </si>
  <si>
    <t>#http://www.culturaydeporte.gob.es/dam/jcr:abfa45fe-adfb-4134-82de-c3a92cef5284/gtsc%2004%20pd%20reclamaciones_previas_v1_2018626.pdf#</t>
  </si>
  <si>
    <t>1977421</t>
  </si>
  <si>
    <t>38/2016. Véase dictamen.</t>
  </si>
  <si>
    <t>#http://www.culturaydeporte.gob.es/dam/jcr:ec5a5293-fa4f-4a9d-bfa6-f6ee16b409be/38-2016-tramitacion-y-propuestas-de-resolucion-de-recursos-v2.pdf#</t>
  </si>
  <si>
    <t>Ley Orgánica 3/2018; Reglamento (UE) 2016/679 del Parlamento Europeo y del Consejo; Ley 19/2013, art. 14 y 15.</t>
  </si>
  <si>
    <t>2409976</t>
  </si>
  <si>
    <t>2409978</t>
  </si>
  <si>
    <t>2409977</t>
  </si>
  <si>
    <t>2815198</t>
  </si>
  <si>
    <t>2815201</t>
  </si>
  <si>
    <t>2409974</t>
  </si>
  <si>
    <t>2409975</t>
  </si>
  <si>
    <t>3036692</t>
  </si>
  <si>
    <t>991974</t>
  </si>
  <si>
    <t>200233</t>
  </si>
  <si>
    <t>#https://www.cultura.gob.es/dam/jcr:2df66e2e-7ad8-40a0-9a14-74f70d9b4c5d/2014-46.pdf#</t>
  </si>
  <si>
    <t>991971</t>
  </si>
  <si>
    <t>235097</t>
  </si>
  <si>
    <t>235099</t>
  </si>
  <si>
    <t>235098</t>
  </si>
  <si>
    <t>235102</t>
  </si>
  <si>
    <t>991968</t>
  </si>
  <si>
    <t>235083</t>
  </si>
  <si>
    <t>991970</t>
  </si>
  <si>
    <t>991969</t>
  </si>
  <si>
    <t>180061</t>
  </si>
  <si>
    <t>Ley del Catastro Inmobiliario (texto refundido aprobado por Real
Decreto Legislativo 1/2004, de 5 de marzo)</t>
  </si>
  <si>
    <t>41/2025</t>
  </si>
  <si>
    <t>https://www.cultura.gob.es/dam/jcr:08578fd5-f435-46a3-84b3-087f5eb1a2d1/2025-41-gtahp.pdf</t>
  </si>
  <si>
    <t>40/2025</t>
  </si>
  <si>
    <t>https://www.cultura.gob.es/dam/jcr:e1c4ccc9-3541-430f-8304-91d2567fd169/2025-40-gtahp.pdf</t>
  </si>
  <si>
    <t>42/2025</t>
  </si>
  <si>
    <t>https://www.cultura.gob.es/dam/jcr:3a25bc74-336d-4912-a94c-35ca15de6b0e/2025-42-gtahp.pdf</t>
  </si>
  <si>
    <t>43/2025</t>
  </si>
  <si>
    <t>https://www.cultura.gob.es/dam/jcr:a5086662-d904-4d41-bb79-3c0b45431591/2025-43-gtahp.pdf</t>
  </si>
  <si>
    <t>34/2025</t>
  </si>
  <si>
    <t>https://www.cultura.gob.es/dam/jcr:24761ff3-5aeb-4898-8a0c-abdee566f19b/2025-34-gtahp.pdf</t>
  </si>
  <si>
    <t>37/2025</t>
  </si>
  <si>
    <t>https://www.cultura.gob.es/dam/jcr:603713f1-5320-4dce-b8e1-eb187555a7a5/2025-37-gtahp.pdf</t>
  </si>
  <si>
    <t>38/2025</t>
  </si>
  <si>
    <t>https://www.cultura.gob.es/dam/jcr:72095d63-db4a-47a9-b0d1-6352f6f7df8a/2025-38-gtahp.pdf</t>
  </si>
  <si>
    <t>39/2025</t>
  </si>
  <si>
    <t>https://www.cultura.gob.es/dam/jcr:9ed8dd8b-a825-4c9a-8456-2a3075082828/2025-39-gtahp.pdf</t>
  </si>
  <si>
    <t>36/2025</t>
  </si>
  <si>
    <t>https://www.cultura.gob.es/dam/jcr:19cda275-97ce-471d-b1bc-42a29bfdd650/2025-36-gtahp.pdf</t>
  </si>
  <si>
    <t>RDL 1/2004 Ley del Catastro inmobiliario</t>
  </si>
  <si>
    <t>6/2018.</t>
  </si>
  <si>
    <t>#https://www.culturaydeporte.gob.es/dam/jcr:524646f7-6122-4e5d-9548-be6fd71e230c/2018-06.pdf#</t>
  </si>
  <si>
    <t>5/2018.</t>
  </si>
  <si>
    <t>#https://www.culturaydeporte.gob.es/dam/jcr:91ac6ef3-1687-4b26-8b5c-6fac2fa64346/2018-05.pdf#</t>
  </si>
  <si>
    <t>1320727</t>
  </si>
  <si>
    <t>5/2009.</t>
  </si>
  <si>
    <t>#https://www.culturaydeporte.gob.es/dam/jcr:5b121288-991d-4a5c-b97e-9fb909819d14/2009-5-pdf.pdf#</t>
  </si>
  <si>
    <t>6/2009.</t>
  </si>
  <si>
    <t>#https://www.culturaydeporte.gob.es/dam/jcr:9fa2c016-bb1e-48ef-87c2-ccf5b52faca7/2009-6-pdf.pdf#</t>
  </si>
  <si>
    <t>4/2009.</t>
  </si>
  <si>
    <t>#https://www.cultura.gob.es/dam/jcr:9c1d5fa6-eb00-4948-be17-235b595b4ef7/2009-4.pdf#</t>
  </si>
  <si>
    <t>1/2009.</t>
  </si>
  <si>
    <t>#https://www.culturaydeporte.gob.es/dam/jcr:ff7951a2-7442-4d45-b004-c34f8dc404cc/2009-1-pdf.pdf#</t>
  </si>
  <si>
    <t>2/2009.</t>
  </si>
  <si>
    <t>#https://www.cultura.gob.es/dam/jcr:55193e93-206d-40cd-8f3c-30bd441492a0/2009-2.pdf#</t>
  </si>
  <si>
    <t>3/2009.</t>
  </si>
  <si>
    <t>#https://www.culturaydeporte.gob.es/dam/jcr:5ea27cfa-b075-4c99-b94e-444cc7a28cc0/2009-3-pdf.pdf#</t>
  </si>
  <si>
    <t>4/2018.</t>
  </si>
  <si>
    <t>#https://www.culturaydeporte.gob.es/dam/jcr:163ec0da-8697-4b2e-a926-ffa2304df55e/2018-04.pdf#</t>
  </si>
  <si>
    <t>41/2014.</t>
  </si>
  <si>
    <t>#http://www.culturaydeporte.gob.es/dam/jcr:f24a2d86-4d6b-4737-a7d5-4416c7248e2b/2014-41.pdf#</t>
  </si>
  <si>
    <t>36/2014.</t>
  </si>
  <si>
    <t>#http://www.culturaydeporte.gob.es/dam/jcr:ba7e2501-f23a-47b8-a3bc-85fddb76383e/2014-36.pdf#</t>
  </si>
  <si>
    <t>40/2014.</t>
  </si>
  <si>
    <t>#http://www.culturaydeporte.gob.es/dam/jcr:420672b0-0ebd-4225-adcf-6c1e62c2a484/2014-40.pdf#</t>
  </si>
  <si>
    <t>38/2014.</t>
  </si>
  <si>
    <t>https://www.cultura.gob.es/dam/jcr:38230479-d0a1-4df1-b550-f393c1e4217f/2014-38.pdf</t>
  </si>
  <si>
    <t>998228</t>
  </si>
  <si>
    <t>39/2014.</t>
  </si>
  <si>
    <t>#http://www.culturaydeporte.gob.es/dam/jcr:d228d38a-adb4-4d34-a5f5-85ef49c71db0/2014-39.pdf#</t>
  </si>
  <si>
    <t>35/2025</t>
  </si>
  <si>
    <t>https://www.cultura.gob.es/dam/jcr:e88b0114-8a4c-4414-b650-91b6c0826469/2025-35-gtahp.pdf</t>
  </si>
  <si>
    <t>37/2014.</t>
  </si>
  <si>
    <t>#http://www.culturaydeporte.gob.es/dam/jcr:913a9814-103c-451f-b9a6-64d56e1a3d9e/2014-37.pdf#</t>
  </si>
  <si>
    <t>998033</t>
  </si>
  <si>
    <t>Real Decreto 1065/2007, de 27 de julio,</t>
  </si>
  <si>
    <t>Aplicación:  EE (Expediente Electrónico)</t>
  </si>
  <si>
    <t>998062</t>
  </si>
  <si>
    <t>998045</t>
  </si>
  <si>
    <t>2005</t>
  </si>
  <si>
    <t>998084</t>
  </si>
  <si>
    <t>998058</t>
  </si>
  <si>
    <t>998119</t>
  </si>
  <si>
    <t> Real Decreto 1065/2007, de 27 de julio,</t>
  </si>
  <si>
    <t>998029</t>
  </si>
  <si>
    <t>1485</t>
  </si>
  <si>
    <t>998063</t>
  </si>
  <si>
    <t>Real Decreto 1098/2001, de 12 de octubre,</t>
  </si>
  <si>
    <t>3/2014. Muestreo de ejemplar por año</t>
  </si>
  <si>
    <t>https://www.cultura.gob.es/dam/jcr:51b0accc-eae6-4ab6-bbd8-a3f2c419727d/2014-03-e.pdf</t>
  </si>
  <si>
    <t>90/2007. Muestreo de ejemplar por año</t>
  </si>
  <si>
    <t>https://www.cultura.gob.es/dam/jcr:e0ae50fa-6a33-4bb8-9737-e3d65cd00a07/2007-90-pdf.pdf</t>
  </si>
  <si>
    <t>89/2007.  Muestra del 1% por años, dentro del ámbito de la Comunidad Autónoma</t>
  </si>
  <si>
    <t>https://www.cultura.gob.es/dam/jcr:9c87fa2a-e811-44e0-9f91-20e9d2a1aee1/2007-89-pdf.pdf</t>
  </si>
  <si>
    <t>Ley 58/2003, de 17 de diciembre, General Tributaria;Ley Orgánica 3/2018, de 5 de diciembre, de Protección de Datos Personales y garantía de los derechos digitales</t>
  </si>
  <si>
    <t>48/2024. No hace transferencias Véase dictamen</t>
  </si>
  <si>
    <t>https://www.cultura.gob.es/dam/jcr:8148fb73-0606-4d51-8c92-ac50939b935d/2024-48.pdf</t>
  </si>
  <si>
    <t>47/2024. No hace transferencias Véase dictamen</t>
  </si>
  <si>
    <t>https://www.cultura.gob.es/dam/jcr:c9406bc2-35b0-4cbf-b9c4-ea86c7f57eb4/2024-47.pdf</t>
  </si>
  <si>
    <t>49/2024. No hace transferencias Véase dictamen</t>
  </si>
  <si>
    <t>https://www.cultura.gob.es/dam/jcr:cbb38780-00df-428b-ae35-7925408f4c34/2024-49.pdf</t>
  </si>
  <si>
    <t>992911</t>
  </si>
  <si>
    <t>139/2007. Muestreo de ejemplar de 1% por años dentro del ámbito de la Comunidad Autónoma</t>
  </si>
  <si>
    <t>https://www.cultura.gob.es/dam/jcr:efedc8b5-bfb9-412e-b69e-1a93024c661b/2007-139-pdf.pdf</t>
  </si>
  <si>
    <t>998289</t>
  </si>
  <si>
    <t>22/2013. Muestreo máximo de 1%</t>
  </si>
  <si>
    <t>https://www.cultura.gob.es/dam/jcr:7af9c8e0-1518-4120-b992-8d439776405f/2013-22-pdf.pdf</t>
  </si>
  <si>
    <t>998229</t>
  </si>
  <si>
    <t>Ley 27/2014, de 27 de noviembre,</t>
  </si>
  <si>
    <t>3145</t>
  </si>
  <si>
    <t>992010</t>
  </si>
  <si>
    <t>25/10</t>
  </si>
  <si>
    <t>56/2024. No hace transferencias. Eliminación Total depende del tipo documental.  Véase dictamen.</t>
  </si>
  <si>
    <t>https://www.cultura.gob.es/dam/jcr:cbf37236-c664-49e9-a16e-a1999945275a/2024-56.pdf</t>
  </si>
  <si>
    <t>2601443</t>
  </si>
  <si>
    <t>998288</t>
  </si>
  <si>
    <t>Ley 39/2015, de 1 de octubre,</t>
  </si>
  <si>
    <t>1870669</t>
  </si>
  <si>
    <t>2410115</t>
  </si>
  <si>
    <t>201465</t>
  </si>
  <si>
    <t> Resolución de 29 de octubre de 2013, de la Dirección General de Españoles en el Exterior y de Asuntos Consulares y Migratorios,</t>
  </si>
  <si>
    <t>6662</t>
  </si>
  <si>
    <t>201477</t>
  </si>
  <si>
    <t>Ley 58/2003, de 17 de diciembre,</t>
  </si>
  <si>
    <t>4817</t>
  </si>
  <si>
    <t>998110</t>
  </si>
  <si>
    <t> Real Decreto 1624/1992, de 29 de diciembre,</t>
  </si>
  <si>
    <t>2841200</t>
  </si>
  <si>
    <t> Resolución de 28 de diciembre de 2009, de la Presidencia de la Agencia Estatal de Administración Tributaria,</t>
  </si>
  <si>
    <t>21</t>
  </si>
  <si>
    <t>998435</t>
  </si>
  <si>
    <t>Real Decreto 1165/1995, de 7 de julio,</t>
  </si>
  <si>
    <t>2717125</t>
  </si>
  <si>
    <t>998483</t>
  </si>
  <si>
    <t>112</t>
  </si>
  <si>
    <t>202486</t>
  </si>
  <si>
    <t> Resolución de 5 de marzo de 2015, de la Dirección General de la Agencia Estatal de Administración Tributaria,</t>
  </si>
  <si>
    <t>201094</t>
  </si>
  <si>
    <t>998434</t>
  </si>
  <si>
    <t>998436</t>
  </si>
  <si>
    <t>998433</t>
  </si>
  <si>
    <t>1998067</t>
  </si>
  <si>
    <t>Real Decreto 807/2021, de 21 de septiembre,</t>
  </si>
  <si>
    <t>608</t>
  </si>
  <si>
    <t>998107</t>
  </si>
  <si>
    <t> Ley 37/1992, de 28 de diciembre,</t>
  </si>
  <si>
    <t>998106</t>
  </si>
  <si>
    <t>288</t>
  </si>
  <si>
    <t>998482</t>
  </si>
  <si>
    <t> Ley 38/1992, de 28 de diciembre</t>
  </si>
  <si>
    <t>314</t>
  </si>
  <si>
    <t>201291</t>
  </si>
  <si>
    <t>Reglamento (UE) nº 952/2013 del Parlamento Europeo y del Consejo, de 9 de octubre de 2013, por el que se aprueba el Código aduanero de la Unión</t>
  </si>
  <si>
    <t>998109</t>
  </si>
  <si>
    <t>Ley 37/1992, de 28 de diciembre,</t>
  </si>
  <si>
    <t>47</t>
  </si>
  <si>
    <t>998104</t>
  </si>
  <si>
    <t> Real Decreto 1619/2012, de 30 de noviembre,</t>
  </si>
  <si>
    <t>997911</t>
  </si>
  <si>
    <t>Ley 4/2009, de 15 de junio,</t>
  </si>
  <si>
    <t>1043</t>
  </si>
  <si>
    <t>2450368</t>
  </si>
  <si>
    <t>Real Decreto-ley 5/2021, de 12 de marzo,</t>
  </si>
  <si>
    <t>997821</t>
  </si>
  <si>
    <t>997824</t>
  </si>
  <si>
    <t>65</t>
  </si>
  <si>
    <t>997825</t>
  </si>
  <si>
    <t>Real Decreto 439/2007, de 30 de marzo,</t>
  </si>
  <si>
    <t>201842</t>
  </si>
  <si>
    <t>997861</t>
  </si>
  <si>
    <t>997862</t>
  </si>
  <si>
    <t>114</t>
  </si>
  <si>
    <t>997863</t>
  </si>
  <si>
    <t>9</t>
  </si>
  <si>
    <t>997867</t>
  </si>
  <si>
    <t>RD 1777/2004, de 30 de julio</t>
  </si>
  <si>
    <t>997865</t>
  </si>
  <si>
    <t>997866</t>
  </si>
  <si>
    <t>Real Decreto Legislativo 5/2004, de 5 de marzo,</t>
  </si>
  <si>
    <t>3033270</t>
  </si>
  <si>
    <t>Ley 19/2013, de 9 de diciembre, de transparencia, acceso a la información pública y buen gobierno. Art. 14.1</t>
  </si>
  <si>
    <t>200984</t>
  </si>
  <si>
    <t>2861760</t>
  </si>
  <si>
    <t> Real Decreto-ley 6/2022, de 29 de marzo,</t>
  </si>
  <si>
    <t>7274</t>
  </si>
  <si>
    <t>Ley 58/2003, de 17 de diciembre, General Tributaria, Ley Orgánica 3/2018, de 5 de diciembre, de Protección de Datos Personales y garantía de los derechos digitales.</t>
  </si>
  <si>
    <t>36/2024. Véase dictamen</t>
  </si>
  <si>
    <t>https://www.cultura.gob.es/dam/jcr:fcfd1a8d-2076-478f-b686-e4c7178a9960/2024-36.pdf</t>
  </si>
  <si>
    <t>992858</t>
  </si>
  <si>
    <t>Cada año se publica en la Sede electrónica de la AEAT. No requiere autenticación</t>
  </si>
  <si>
    <t>2094293</t>
  </si>
  <si>
    <t>Ley 2/2023, de 20 de febrero</t>
  </si>
  <si>
    <t>57/2024. No hace transferencias Véase dictamen</t>
  </si>
  <si>
    <t>https://www.cultura.gob.es/dam/jcr:2a667bdb-e456-4c2f-9861-4201b96f1ecf/2024-57.pdf</t>
  </si>
  <si>
    <t>8/2011. Muestra de un volumen de documentación equivalente a una carpeta AZ por año  No transferencia Modificado dictamen 24/2013 Véase dictamen</t>
  </si>
  <si>
    <t>https://www.cultura.gob.es/dam/jcr:0523c58c-a5d6-47cd-a2d2-32f02d6e1a09/2011-8-pdf.pdf</t>
  </si>
  <si>
    <t>24/2013. Muestra de un volumen de documentación equivalente a una carpeta AZ por año No hace transferencias Modifica dictamen 8/2011, y modificado dictamen 13/2022
Véase dictamen</t>
  </si>
  <si>
    <t>https://www.cultura.gob.es/dam/jcr:42cd68d0-a34c-4af5-8767-3cbdca5cef82/2013-24.pdf</t>
  </si>
  <si>
    <t>13/2022. Muestra de un volumen de documentación equivalente a una carpeta AZ por año No hace transferencias Modifica dictámes 8/2011 y 24/2013 Véase dictámenes</t>
  </si>
  <si>
    <t>https://www.cultura.gob.es/dam/jcr:3b156152-ecfa-417f-8997-57294e1b0e8f/2022-13-mpd.pdf</t>
  </si>
  <si>
    <t>997934</t>
  </si>
  <si>
    <t>88/2007. Conservación de un ejemplar Véase dictamen</t>
  </si>
  <si>
    <t>https://www.cultura.gob.es/dam/jcr:29131442-0e62-4f55-90e7-8df768f5c83c/2007-88-pdf.pdf</t>
  </si>
  <si>
    <t>75/2007. Muestra del 1% por años, dentro del ámbito de la Comunidad Autónoma</t>
  </si>
  <si>
    <t>https://www.cultura.gob.es/dam/jcr:40307f51-8279-447e-adbc-34a76b65c8e1/2007-75-pdf.pdf</t>
  </si>
  <si>
    <t>687677</t>
  </si>
  <si>
    <t>55/2024. No hace transferencias Véase dictamen</t>
  </si>
  <si>
    <t>https://www.cultura.gob.es/dam/jcr:2d2195fe-2b94-467d-8172-71063893a225/2024-55.pdf</t>
  </si>
  <si>
    <t>51/2008.  Todos los datos se encuentran en los libros de Intervención</t>
  </si>
  <si>
    <t>https://www.cultura.gob.es/dam/jcr:7766271e-3571-4554-a234-bc1fc7dc8b01/2008-51.pdf</t>
  </si>
  <si>
    <t>95/2007. Muestra del 1% por años, dentro del ámbito de la Comunidad Autónoma</t>
  </si>
  <si>
    <t>https://www.cultura.gob.es/dam/jcr:900d6b6f-2fc1-4fe1-a8f8-ec8aab354479/2007-95-pdf.pdf</t>
  </si>
  <si>
    <t>108/2007. Muestra del 1% por años, dentro del ámbito de la Comunidad Autónoma</t>
  </si>
  <si>
    <t>https://www.cultura.gob.es/dam/jcr:43e30518-ab2e-4f64-b43f-0a2e2f311ccc/2007-108-pdf.pdf</t>
  </si>
  <si>
    <t>84/2008. Información poco relevante</t>
  </si>
  <si>
    <t>https://www.cultura.gob.es/dam/jcr:1bb35e54-c322-481f-97a3-3ef2f6ec00e9/2008-84.pdf</t>
  </si>
  <si>
    <t>65/2024. Véase dictamen</t>
  </si>
  <si>
    <t>https://www.cultura.gob.es/dam/jcr:99024435-f3e2-46ec-b3bf-754f4619d6bc/2024-65.pdf</t>
  </si>
  <si>
    <t>997961</t>
  </si>
  <si>
    <t>40081</t>
  </si>
  <si>
    <t>997965</t>
  </si>
  <si>
    <t>31567</t>
  </si>
  <si>
    <t>992909</t>
  </si>
  <si>
    <t>2563918</t>
  </si>
  <si>
    <t>997935</t>
  </si>
  <si>
    <t>19081</t>
  </si>
  <si>
    <t>998010</t>
  </si>
  <si>
    <t>3235435</t>
  </si>
  <si>
    <t>997964</t>
  </si>
  <si>
    <t>3708</t>
  </si>
  <si>
    <t>997959</t>
  </si>
  <si>
    <t>1205860</t>
  </si>
  <si>
    <t>997963</t>
  </si>
  <si>
    <t>13639</t>
  </si>
  <si>
    <t>997967</t>
  </si>
  <si>
    <t>1070398</t>
  </si>
  <si>
    <t>997966</t>
  </si>
  <si>
    <t>25890</t>
  </si>
  <si>
    <t>997936</t>
  </si>
  <si>
    <t>41234</t>
  </si>
  <si>
    <t>997962</t>
  </si>
  <si>
    <t>355918</t>
  </si>
  <si>
    <t>997960</t>
  </si>
  <si>
    <t>6068</t>
  </si>
  <si>
    <t>997937</t>
  </si>
  <si>
    <t>1124132</t>
  </si>
  <si>
    <t>998314</t>
  </si>
  <si>
    <t>31558</t>
  </si>
  <si>
    <t>997817</t>
  </si>
  <si>
    <t>30867</t>
  </si>
  <si>
    <t>997969</t>
  </si>
  <si>
    <t>Real Decreto 939/2005, de 29 de julio,</t>
  </si>
  <si>
    <t>1047</t>
  </si>
  <si>
    <t>997932</t>
  </si>
  <si>
    <t>Resolución de 11 de diciembre de 2001, de la Dirección General de la Agencia Estatal de Administración Tributaria,</t>
  </si>
  <si>
    <t>54038</t>
  </si>
  <si>
    <t>998401</t>
  </si>
  <si>
    <t>54/2024. No hace transferencias. Véase dictamen</t>
  </si>
  <si>
    <t>https://www.cultura.gob.es/dam/jcr:15099fd7-4c7b-4138-9000-bc6430bd34c7/2024-54.pdf</t>
  </si>
  <si>
    <t>998295</t>
  </si>
  <si>
    <t>997799</t>
  </si>
  <si>
    <t>9378</t>
  </si>
  <si>
    <t>2987876</t>
  </si>
  <si>
    <t>997802</t>
  </si>
  <si>
    <t>211560</t>
  </si>
  <si>
    <t>998094</t>
  </si>
  <si>
    <t>2477</t>
  </si>
  <si>
    <t>998093</t>
  </si>
  <si>
    <t>41/2024. No hace transferencias. Véase dictamen</t>
  </si>
  <si>
    <t>https://www.cultura.gob.es/dam/jcr:4c31abe6-3815-4dfb-b672-ca78582c21fc/2024-41.pdf</t>
  </si>
  <si>
    <t>201552</t>
  </si>
  <si>
    <t>998035</t>
  </si>
  <si>
    <t>823</t>
  </si>
  <si>
    <t>997813</t>
  </si>
  <si>
    <t>1205</t>
  </si>
  <si>
    <t>998108</t>
  </si>
  <si>
    <t>Real Decreto 1619/2012, de 30 de noviembre,</t>
  </si>
  <si>
    <t>2408732</t>
  </si>
  <si>
    <t>Resolución de 8 de mayo de 2024, del Departamento de Gestión Tributaria de la Agencia Estatal de Administración Tributaria,</t>
  </si>
  <si>
    <t>3016811</t>
  </si>
  <si>
    <t> Ley 2/2023, de 20 de febrero,</t>
  </si>
  <si>
    <t>3030225</t>
  </si>
  <si>
    <t>Real Decreto Legislativo 1/2020, de 5 de mayo,</t>
  </si>
  <si>
    <t>998267</t>
  </si>
  <si>
    <t>Ley 19/2013, art 14 y 15</t>
  </si>
  <si>
    <t>37142</t>
  </si>
  <si>
    <t>202447</t>
  </si>
  <si>
    <t>998293</t>
  </si>
  <si>
    <t>201561</t>
  </si>
  <si>
    <t>998266</t>
  </si>
  <si>
    <t>2982571</t>
  </si>
  <si>
    <t> Orden HFP/826/2022, de 30 de agosto,</t>
  </si>
  <si>
    <t>3046</t>
  </si>
  <si>
    <t>201520</t>
  </si>
  <si>
    <t>3014387</t>
  </si>
  <si>
    <t>Orden HFP/1314/2022, de 28 de diciembre,</t>
  </si>
  <si>
    <t>274</t>
  </si>
  <si>
    <t>201496</t>
  </si>
  <si>
    <t>Ley 11/2007, de 22 de junio,</t>
  </si>
  <si>
    <t>998286</t>
  </si>
  <si>
    <t>Real Decreto Legislativo 3/2011, de 14 de noviembre,</t>
  </si>
  <si>
    <t>998115</t>
  </si>
  <si>
    <t>51765</t>
  </si>
  <si>
    <t>998290</t>
  </si>
  <si>
    <t> Real Decreto 1671/2009, de 6 de noviembre,</t>
  </si>
  <si>
    <t>3021785</t>
  </si>
  <si>
    <t>Real Decreto-ley 5/2023, de 28 de junio,</t>
  </si>
  <si>
    <t>56055</t>
  </si>
  <si>
    <t>71/2007. Muestra del 1% por años, dentro del ámbito de la Comunidad Autónoma</t>
  </si>
  <si>
    <t>https://www.cultura.gob.es/dam/jcr:b06900e5-7c9a-45ba-83b4-b10e7ad2487b/2007-71-pdf.pdf</t>
  </si>
  <si>
    <t>997742</t>
  </si>
  <si>
    <t>992134</t>
  </si>
  <si>
    <t>Orden EHA/1217/2011, de 9 de mayo y Reglamento (UE) nº 952/2013 del Parlamento Europeo y del Consejo, de 9 de octubre de 2013,</t>
  </si>
  <si>
    <t>392157</t>
  </si>
  <si>
    <t>2415043</t>
  </si>
  <si>
    <t>139898508</t>
  </si>
  <si>
    <t>201518</t>
  </si>
  <si>
    <t>Real Decreto 1042/2013, de 27 de diciembre,</t>
  </si>
  <si>
    <t>1994414</t>
  </si>
  <si>
    <t> Directiva (UE) 2015/2376, del Consejo de 8 de diciembre,</t>
  </si>
  <si>
    <t>998017</t>
  </si>
  <si>
    <t>Real Decreto 520/2005, de 13 de mayo,</t>
  </si>
  <si>
    <t>998038</t>
  </si>
  <si>
    <t>Ley 58/2003, de 17 de diciembre, General Tributaria, Real Decreto 520/2005, de 13 de mayo,</t>
  </si>
  <si>
    <t>998051</t>
  </si>
  <si>
    <t>992900</t>
  </si>
  <si>
    <t>997831</t>
  </si>
  <si>
    <t>Orden ETD/1217/2022, de 29 de noviembre,</t>
  </si>
  <si>
    <t>15598</t>
  </si>
  <si>
    <t>11/2009. Muestreo de ejemplar de 1% por años en las series ordenadas por lotes Véase dictamen</t>
  </si>
  <si>
    <t>https://www.cultura.gob.es/dam/jcr:020e7294-6366-48fe-8109-9a574280126d/2009-11-pdf.pdf</t>
  </si>
  <si>
    <t>29/2009. Muestreo de ejemplar de 1% por año</t>
  </si>
  <si>
    <t>https://www.cultura.gob.es/dam/jcr:9ed2815b-d1e3-417c-9879-7418e6dcf0c1/2009-29-pdf.pdf</t>
  </si>
  <si>
    <t>30/2009. Muestreo de ejemplar de 1% por año</t>
  </si>
  <si>
    <t>https://www.cultura.gob.es/dam/jcr:40f47cdf-11e3-4546-ad42-b82233e71282/2009-30-pdf.pdf</t>
  </si>
  <si>
    <t>992820</t>
  </si>
  <si>
    <t>40/2019. Muestreo de ejemplar de 1% por año Modifica dictamen 31/2009</t>
  </si>
  <si>
    <t>https://www.cultura.gob.es/dam/jcr:23c4c423-8da8-4143-a2f9-a752b78a8c75/2019-40-e.pdf</t>
  </si>
  <si>
    <t>992830</t>
  </si>
  <si>
    <t>39/2019. Conservación Muestreo de ejemplar de 1% por año Modifica el dictamen 28/2009 Véase el dictamen</t>
  </si>
  <si>
    <t>https://www.cultura.gob.es/dam/jcr:22309089-5c55-4c9f-a219-9dce8854b6bb/2019-39-e.pdf</t>
  </si>
  <si>
    <t>28/2009. Conservación Muestreo de ejemplar de 1% por año Véase el dictamen</t>
  </si>
  <si>
    <t>https://www.cultura.gob.es/dam/jcr:95ae8c3f-f3ff-42fa-8e78-2e52a10ffc22/2009-28-pdf.pdf</t>
  </si>
  <si>
    <t>77/2009. Muestreo de 1 caja como muestra</t>
  </si>
  <si>
    <t>https://www.cultura.gob.es/dam/jcr:fb404835-34b6-48c7-84b4-50fab01e7919/2009-77-pdf.pdf</t>
  </si>
  <si>
    <t>997538</t>
  </si>
  <si>
    <t>Ley de Patrimonio Histórico Nacional 16/1985, Ley 58/2003, de 17 de diciembre, General Tributaria</t>
  </si>
  <si>
    <t>57/2019. Véase dictamen</t>
  </si>
  <si>
    <t>https://www.cultura.gob.es/dam/jcr:f68898ed-43b0-4fd4-b760-9c73f6cef686/2019-57-.pdf</t>
  </si>
  <si>
    <t>997606</t>
  </si>
  <si>
    <t>Ley 16/1985 de Patrimonio Histórico Nacional, Ley 58/2003, de 17 de diciembre, General Tributaria</t>
  </si>
  <si>
    <t>56/2019. Una caja por impuesto y ejercicio en cada uno de los Archivos No hacen transferencias</t>
  </si>
  <si>
    <t>https://www.cultura.gob.es/dam/jcr:1bdb98c3-e3e1-47b1-8532-6be9adb56845/2019-56.pdf</t>
  </si>
  <si>
    <t>992912</t>
  </si>
  <si>
    <t>53/2019. Una caja por impuesto y ejercicio en cada uno de los Archivos No hacen transferencias Véase dictamen</t>
  </si>
  <si>
    <t>https://www.cultura.gob.es/dam/jcr:e06b65af-da48-4c85-88ac-89696cd538ba/2019-53.pdf</t>
  </si>
  <si>
    <t>997318</t>
  </si>
  <si>
    <t>52/2019. Una caja por impuesto y ejercicio en cada uno de los Archivos No hacen transferencias Véase dictamen</t>
  </si>
  <si>
    <t>https://www.cultura.gob.es/dam/jcr:aeaa82a8-9f72-4093-8b9e-87fde0fd60e7/2019-52.pdf</t>
  </si>
  <si>
    <t>12/2009. Agencia Tributaria posee una base de datos que contiene la información Muestreo de ejemplar de 1% por años en las series ordenadas por lotes</t>
  </si>
  <si>
    <t>https://www.cultura.gob.es/dam/jcr:c7f72e90-67dc-46bc-aa24-5315e44aa14c/2009-12-pdf.pdf</t>
  </si>
  <si>
    <t>992855</t>
  </si>
  <si>
    <t>41/2019. Muestreo de ejemplar de 1% por año. Modifica al dictamen 32/2009</t>
  </si>
  <si>
    <t>https://www.cultura.gob.es/dam/jcr:ccc8c84e-b253-43ed-b83f-5443d1e15847/2019-41-e.pdf</t>
  </si>
  <si>
    <t>42/2019. Muestreo de ejemplar de 1% por año.  Modifica al dictamen 33/2009</t>
  </si>
  <si>
    <t>https://www.cultura.gob.es/dam/jcr:a9ce9cae-db44-4526-8897-a1510710f68c/2019-42-e.pdf</t>
  </si>
  <si>
    <t>992831</t>
  </si>
  <si>
    <t>23/2013. Un  volumen  de documentación equivalente  al  de una  carpeta  AZ por año. Mínimo,  un expediente No hacen transferencias</t>
  </si>
  <si>
    <t>https://www.cultura.gob.es/dam/jcr:1e5aa552-f008-44d3-b91d-e3a5fa359219/2013-23-pdf.pdf</t>
  </si>
  <si>
    <t>202445</t>
  </si>
  <si>
    <t>8409280</t>
  </si>
  <si>
    <t>202446</t>
  </si>
  <si>
    <t>870874</t>
  </si>
  <si>
    <t>997600</t>
  </si>
  <si>
    <t>55/2019. Véase dictamen</t>
  </si>
  <si>
    <t>https://www.cultura.gob.es/dam/jcr:cf70b5a9-344b-4bb4-9d08-d1d7b1abddb5/2019-55.pdf</t>
  </si>
  <si>
    <t>17/2009. Muestreo de ejemplar de 1% por años en las series ordenadas por lotes</t>
  </si>
  <si>
    <t>https://www.cultura.gob.es/dam/jcr:0591b69b-c473-414e-b8ad-c4e7053ab4ac/2009-17-pdf.pdf</t>
  </si>
  <si>
    <t>33/2009. Muestreo de ejemplar de 1% por año</t>
  </si>
  <si>
    <t>https://www.cultura.gob.es/dam/jcr:e2c817e2-e816-482c-a34e-000e204343b5/2009-33-pdf.pdf</t>
  </si>
  <si>
    <t>992854</t>
  </si>
  <si>
    <t>41/2009.  Muestreo de ejemplar de 1% por año Véase dictamen</t>
  </si>
  <si>
    <t>https://www.cultura.gob.es/dam/jcr:be13cb45-9444-4af0-bacb-8f3a0b2dbca8/2009-41-pdf.pdf</t>
  </si>
  <si>
    <t>18/2009. Muestreo de ejemplar de 1% por años en las series ordenadas por lotes y por letra del alfabeto para las carpetas fiscales</t>
  </si>
  <si>
    <t>https://www.cultura.gob.es/dam/jcr:e21231de-b594-4599-b0f7-0543d8ed6832/2009-18-pdf.pdf</t>
  </si>
  <si>
    <t>19/2009. Muestreo de ejemplar de 1% por años en las series ordenadas por lotes</t>
  </si>
  <si>
    <t>https://www.cultura.gob.es/dam/jcr:5acfa555-79bd-43c1-92c7-65e08f2dd8c0/2009-19-pdf.pdf</t>
  </si>
  <si>
    <t>35/2009.  Muestreo de ejemplar de 1% por año</t>
  </si>
  <si>
    <t>https://www.cultura.gob.es/dam/jcr:7de11903-5b8f-4373-9fa7-2e55a8f37479/2009-35-pdf.pdf</t>
  </si>
  <si>
    <t>36/2009.  Muestreo de ejemplar de 1% por año Véase dictamen</t>
  </si>
  <si>
    <t>https://www.cultura.gob.es/dam/jcr:75a85b0d-1943-4df0-9ad9-1906d01fcd19/2009-36-pdf.pdf</t>
  </si>
  <si>
    <t>34/2009. Muestreo de ejemplar de 1% por año</t>
  </si>
  <si>
    <t>https://www.cultura.gob.es/dam/jcr:93ef260a-7e65-4c2c-8e65-ab2dee66a8f5/2009-34-pdf.pdf</t>
  </si>
  <si>
    <t>32/2009.  Muestreo de ejemplar de 1% por año</t>
  </si>
  <si>
    <t>https://www.cultura.gob.es/dam/jcr:263803af-30ce-42e5-a4f3-44ececdddee3/2009-32-pdf.pdf</t>
  </si>
  <si>
    <t>37/2009. Muestreo de ejemplar de 1% por año Véase dictamen</t>
  </si>
  <si>
    <t>https://www.cultura.gob.es/dam/jcr:1257fced-9a8b-43ad-a54a-c53b244de604/2009-37-pdf.pdf</t>
  </si>
  <si>
    <t>20/2009.Muestreo de ejemplar de 1% por años en las series ordenadas por lotes Véase dictamen</t>
  </si>
  <si>
    <t>https://www.cultura.gob.es/dam/jcr:a88a6334-4edb-4584-a0cf-4c32453a5683/2009-20-pdf.pdf</t>
  </si>
  <si>
    <t>38/2009. Muestreo de ejemplar de 1% por año</t>
  </si>
  <si>
    <t>https://www.cultura.gob.es/dam/jcr:4bdbaf8b-809f-42e6-9c38-2624e8b31f77/2009-38-pdf.pdf</t>
  </si>
  <si>
    <t>40/2009. Muestreo de ejemplar de 1% por año Véase dictamen</t>
  </si>
  <si>
    <t>https://www.cultura.gob.es/dam/jcr:3638e3aa-160a-4c96-8e6b-5d0fb66cd751/2009-40-pdf.pdf</t>
  </si>
  <si>
    <t>21/2009. Muestreo de ejemplar de 1% por años en las series ordenadas por lotes</t>
  </si>
  <si>
    <t>https://www.cultura.gob.es/dam/jcr:498539cb-b63b-4c44-adb4-512795ecb87f/2009-21-pdf.pdf</t>
  </si>
  <si>
    <t>39/2009. Muestreo de ejemplar de 1% por año Véase dictamen</t>
  </si>
  <si>
    <t>https://www.cultura.gob.es/dam/jcr:42907011-6c8d-4a28-b565-2e4f224362c5/2009-39-pdf.pdf</t>
  </si>
  <si>
    <t>997539</t>
  </si>
  <si>
    <t>31/2008. Muestra una caja como muestra testimonial</t>
  </si>
  <si>
    <t>https://www.cultura.gob.es/dam/jcr:acc7c448-1974-4ee5-a04e-511f9559c8a9/2008-31-e-pdf.pdf</t>
  </si>
  <si>
    <t>203/2007.  Conservación del 10% de las declaraciones. Modifica al dictamen 21/2006</t>
  </si>
  <si>
    <t>https://www.cultura.gob.es/dam/jcr:6a665a44-dceb-43c3-9a19-19ceef92df01/2007-203-e-pdf.pdf</t>
  </si>
  <si>
    <t>992805</t>
  </si>
  <si>
    <t>21/2006.  Muestreo aleatorio del 10 % de las declaraciones</t>
  </si>
  <si>
    <t>https://www.cultura.gob.es/dam/jcr:c816cf47-aaae-4f56-ac8d-5eebf07a9afd/2006-21.pdf</t>
  </si>
  <si>
    <t>28/2019.Muestreo aleatorio del 10 % de las declaraciones Modifica el dictamen 65/2009</t>
  </si>
  <si>
    <t>https://www.cultura.gob.es/dam/jcr:b1ea156e-a1bf-449e-92cd-bfb527ddbf1f/2019-28-e.pdf</t>
  </si>
  <si>
    <t>30/2008. Muestreo aleatorio del 10 % de las declaraciones. Modifica al dictamen 21/2006</t>
  </si>
  <si>
    <t>https://www.cultura.gob.es/dam/jcr:fe6e4c15-23df-407e-927a-c87fc36f7bd2/2008-30-e-pdf.pdf</t>
  </si>
  <si>
    <t>65/2009. Muestreo aleatorio del 10 % de las declaraciones. Modifica al dictamen 21/2006</t>
  </si>
  <si>
    <t>https://www.cultura.gob.es/dam/jcr:2f53d4ec-9247-4e05-8df1-89baede9bfe0/2009-65-pdf.pdf</t>
  </si>
  <si>
    <t>24/2006.  Muestreo aleatorio del 10 %</t>
  </si>
  <si>
    <t>https://www.cultura.gob.es/dam/jcr:3857d694-0049-4d95-998b-007bfd5a0f82/2006-24.pdf</t>
  </si>
  <si>
    <t>186/2009. Muestreo aleatorio del 10 %</t>
  </si>
  <si>
    <t>https://www.cultura.gob.es/dam/jcr:fdec3f9c-949d-4013-9bcd-65879588bbb5/2009-186-e.pdf</t>
  </si>
  <si>
    <t>204/2007.  Muestreo aleatorio del 10 %. Modifica al dictamen 24/2006</t>
  </si>
  <si>
    <t>https://www.cultura.gob.es/dam/jcr:1ec3f650-74c7-4b1a-972d-0b98c5efc582/2007-204-e-pdf.pdf</t>
  </si>
  <si>
    <t>29/2019.Muestreo aleatorio del 10 % Modifica el dictamen 66/2009</t>
  </si>
  <si>
    <t>https://www.cultura.gob.es/dam/jcr:58e780bb-98ee-4374-acef-c6b65d224470/2019-29-e.pdf</t>
  </si>
  <si>
    <t>66/2009. Muestreo aleatorio del 10 % de las declaraciones</t>
  </si>
  <si>
    <t>https://www.cultura.gob.es/dam/jcr:9f7fa6f8-76f8-46eb-8533-3dbca2018f45/2009-66.pdf</t>
  </si>
  <si>
    <t>25/2006.  Muestreo aleatorio del 10 %</t>
  </si>
  <si>
    <t>https://www.cultura.gob.es/dam/jcr:375d1bec-ab1f-444b-a386-8496754c5fa6/2006-25.pdf</t>
  </si>
  <si>
    <t>30/2019. Muestreo aleatorio del 10 %. Modifica al dictamen 67/2009</t>
  </si>
  <si>
    <t>https://www.cultura.gob.es/dam/jcr:c386a5cb-4706-491f-ad20-a15ea2760c72/2019-30-e.pdf</t>
  </si>
  <si>
    <t>205/2007.  Muestreo aleatorio del 10 %. Modifica al dictamen 25/2006</t>
  </si>
  <si>
    <t>https://www.cultura.gob.es/dam/jcr:cc47d6a6-a4ef-4387-943e-acc9cc9d8f32/2007-205-e-pdf.pdf</t>
  </si>
  <si>
    <t>32/2008. Muestreo aleatorio del 10 %. Modifica al dictamen 25/2006</t>
  </si>
  <si>
    <t>https://www.cultura.gob.es/dam/jcr:69541e7b-4e83-4e68-9939-97609e345bb2/2008-32-e-pdf.pdf</t>
  </si>
  <si>
    <t>67/2009. Muestreo aleatorio del 10 % de las declaraciones</t>
  </si>
  <si>
    <t>https://www.cultura.gob.es/dam/jcr:57624726-57ac-4d7c-b4ac-29fe18cac71f/2009-67-pdf.pdf</t>
  </si>
  <si>
    <t>992800</t>
  </si>
  <si>
    <t>11/2006 Muestreo aleatorio del 10%.</t>
  </si>
  <si>
    <t>https://www.cultura.gob.es/dam/jcr:95b43ce6-96e2-4e40-98de-84f6328183c4/2006-11.pdf</t>
  </si>
  <si>
    <t>996998</t>
  </si>
  <si>
    <t>26/2006. Las altas en los censos no prescriben Véase dictamen</t>
  </si>
  <si>
    <t>https://www.cultura.gob.es/dam/jcr:0158ee2c-4134-4251-ba1e-0e9bf4ab443a/2006-26.pdf</t>
  </si>
  <si>
    <t>47/2007.  Muestra del 10%, seleccionando la muestra por letra del alfabeto dentro del ámbito territorial de cada Comunidad Autónoma</t>
  </si>
  <si>
    <t>https://www.cultura.gob.es/dam/jcr:98609761-52f2-4475-8d86-be739e034898/2007-47.pdf</t>
  </si>
  <si>
    <t>83/2007. Muestra del 1% por años, dentro del ámbito de la Comunidad Autónoma</t>
  </si>
  <si>
    <t>https://www.cultura.gob.es/dam/jcr:71e04a11-78f6-4c9c-945c-d84b5d7e08c1/2007-83-pdf.pdf</t>
  </si>
  <si>
    <t>992774</t>
  </si>
  <si>
    <t>25/2008. Muestreo aleatorio del 10 %. Modifica al dictamen 16/2006</t>
  </si>
  <si>
    <t>https://www.cultura.gob.es/dam/jcr:c66c65de-0ef3-468e-821a-74c00c0328b5/2008-25-e.pdf</t>
  </si>
  <si>
    <t>997601</t>
  </si>
  <si>
    <t>31/2006. Muestreo aleatorio del 10 % de las declaraciones</t>
  </si>
  <si>
    <t>https://www.cultura.gob.es/dam/jcr:2c2f830b-ef6b-4bac-9e97-2a8c201bbd33/2006-31.pdf</t>
  </si>
  <si>
    <t>31/2019. Muestreo aleatorio del 10 % de las declaraciones. Modifica al dictamen 68/2009</t>
  </si>
  <si>
    <t>https://www.cultura.gob.es/dam/jcr:f966e760-76e3-4e8e-800a-8bc878401bd0/2019-31-e.pdf</t>
  </si>
  <si>
    <t>206/2007.  Muestreo aleatorio del 10 % de las declaraciones. Modifica al dictamen 31/2006</t>
  </si>
  <si>
    <t>https://www.cultura.gob.es/dam/jcr:09913b1e-b5d5-4baa-86c0-5fee250038e5/2007-206-e-pdf.pdf</t>
  </si>
  <si>
    <t>33/2008. Muestreo aleatorio del 10 % de las declaraciones</t>
  </si>
  <si>
    <t>https://www.cultura.gob.es/dam/jcr:bd2c9e01-b8f0-48d6-ad1a-5e9a457dc3c1/2008-33-e-pdf.pdf</t>
  </si>
  <si>
    <t>68/2009.  Muestreo aleatorio del 10 % de las declaraciones. Modifica al dictamen 31/2006</t>
  </si>
  <si>
    <t>https://www.cultura.gob.es/dam/jcr:a9c224ef-3e0f-4368-9728-3eb6c1c54c63/2009-68-pdf.pdf</t>
  </si>
  <si>
    <t>46/2007. Conservación indeterminada, se seguirá el mismo criterio que para las Declaraciones de la Renta a las que acompaña Véase dictamen</t>
  </si>
  <si>
    <t>https://www.cultura.gob.es/dam/jcr:5e574867-0e1e-4269-8f7d-589e4cf959bb/2007-46.pdf</t>
  </si>
  <si>
    <t>992775</t>
  </si>
  <si>
    <t>27/2008. Muestreo aleatorio del 10 % de las declaraciones. Modifica al dictamen 18/2006</t>
  </si>
  <si>
    <t>https://www.cultura.gob.es/dam/jcr:d32dccf4-6445-4c36-a243-e82181d3c397/2008-27-e-pdf.pdf</t>
  </si>
  <si>
    <t>18/2006. Muestreo aleatorio del 10 % de las declaraciones</t>
  </si>
  <si>
    <t>https://www.cultura.gob.es/dam/jcr:3f68cef8-034c-48e9-99ab-eaf3826ce898/2006-18.pdf</t>
  </si>
  <si>
    <t>200/2007. Muestreo aleatorio del 10 % de las declaraciones</t>
  </si>
  <si>
    <t>https://www.cultura.gob.es/dam/jcr:f1544eb5-ced6-463e-9df8-0ee7e72995b9/2007-200-e-pdf.pdf</t>
  </si>
  <si>
    <t>62/2009.  Muestreo aleatorio del 10 % de las declaraciones</t>
  </si>
  <si>
    <t>https://www.cultura.gob.es/dam/jcr:6d516ab9-9a2f-444e-97f8-44dff0f3169d/2009-62-pdf.pdf</t>
  </si>
  <si>
    <t>25/2019. Muestreo aleatorio del 10 % de las declaraciones. Modifica al dictamen 62/2009</t>
  </si>
  <si>
    <t>https://www.cultura.gob.es/dam/jcr:3de90ff9-a9b2-45c5-a528-2c15112d2716/2019-25-e.pdf</t>
  </si>
  <si>
    <t>992804</t>
  </si>
  <si>
    <t>24/2008. Una caja como muestra testimonial. Modifica al dictamen 15/2006</t>
  </si>
  <si>
    <t>https://www.cultura.gob.es/dam/jcr:467775b1-b19f-4f02-9807-46c83714f602/2008-24-e-pdf.pdf</t>
  </si>
  <si>
    <t>997459</t>
  </si>
  <si>
    <t>28/2008. Muestreo aleatorio del 10 % de las declaraciones. Modifica al dictamen 19/2006</t>
  </si>
  <si>
    <t>https://www.cultura.gob.es/dam/jcr:34994fd4-7e23-4a99-a008-19e5a26088db/2008-28-e-pdf.pdf</t>
  </si>
  <si>
    <t>22/2019. Muestreo aleatorio del 10 %. Modifica al dictamen 59/2009</t>
  </si>
  <si>
    <t>https://www.cultura.gob.es/dam/jcr:0564f554-f295-418a-85ce-34fac1839e43/2019-22-e.pdf</t>
  </si>
  <si>
    <t>997599</t>
  </si>
  <si>
    <t>196/2007. Muestreo aleatorio del 10 % de las declaraciones. Modifica al dictamen 14/2006</t>
  </si>
  <si>
    <t>https://www.cultura.gob.es/dam/jcr:c98457d2-ec4d-439e-9710-5b86484537d4/2007-196-e-pdf.pdf</t>
  </si>
  <si>
    <t>23/2008. Muestreo aleatorio del 10 % de las declaraciones. Modifica al dictamen 148/2006</t>
  </si>
  <si>
    <t>https://www.cultura.gob.es/dam/jcr:447f11fb-1699-4965-ba7a-22000897758e/2008-23-e-pdf.pdf</t>
  </si>
  <si>
    <t>58/2009. Muestreo aleatorio del 10 % de las declaraciones  Modifica el dictamen de 14/2006</t>
  </si>
  <si>
    <t>https://www.cultura.gob.es/dam/jcr:cc18fc89-aca0-41fc-8553-d8140344e74b/2009-58-pdf.pdf</t>
  </si>
  <si>
    <t>59/2009. Muestreo aleatorio del 10 %. Modifica al dictamen 15/2006</t>
  </si>
  <si>
    <t>https://www.cultura.gob.es/dam/jcr:d21af26b-7fde-47ef-8941-ee4a5054c803/2009-59-pdf.pdf</t>
  </si>
  <si>
    <t>19/2006. Muestreo aleatorio del 10 % de las declaraciones</t>
  </si>
  <si>
    <t>https://www.cultura.gob.es/dam/jcr:c3ab41a8-99da-4c58-85b6-207b6586a989/2006-19.pdf</t>
  </si>
  <si>
    <t>201/2007. Muestreo aleatorio del 10 % de las declaraciones. Modifica al dictamen 19/2006</t>
  </si>
  <si>
    <t>https://www.cultura.gob.es/dam/jcr:9dd715f0-3215-4661-a252-576197da54dc/2007-201-e-pdf.pdf</t>
  </si>
  <si>
    <t>63/2009. Muestreo aleatorio del 10 % de las declaraciones. Modifica al dictamen 19/2006</t>
  </si>
  <si>
    <t>https://www.cultura.gob.es/dam/jcr:7075d790-92a5-44e0-b60a-f0dddb33a1d5/2009-63-pdf.pdf</t>
  </si>
  <si>
    <t>26/2019. Muestreo aleatorio del 10 % de las declaraciones. Modifica al dictamen 63/2009</t>
  </si>
  <si>
    <t>https://www.cultura.gob.es/dam/jcr:ba141080-5042-4d29-899c-b4cc01311096/2019-26-e.pdf</t>
  </si>
  <si>
    <t>13/2006. Muestreo aleatorio del 10 % de las declaraciones</t>
  </si>
  <si>
    <t>https://www.cultura.gob.es/dam/jcr:317b3b66-9935-47a8-9b05-fc418923e339/2006-13.pdf</t>
  </si>
  <si>
    <t>21/2019. Muestreo aleatorio del 10 % de las declaraciones. Modifica al dictamen 57/2009</t>
  </si>
  <si>
    <t>https://www.cultura.gob.es/dam/jcr:9e6f207c-0282-4d6d-9a8f-f6d98a57a4a2/2019-21-e.pdf</t>
  </si>
  <si>
    <t>195/2007. Muestreo aleatorio del 10 % de las declaraciones. Modifica al dictamen 13/2006</t>
  </si>
  <si>
    <t>https://www.cultura.gob.es/dam/jcr:8f777607-b49d-47cb-a552-de76c6cad53d/2007-195-e-pdf.pdf</t>
  </si>
  <si>
    <t>22/2008. Muestreo aleatorio del 10 % de las declaraciones.  Modifica al dictamen 13/2006</t>
  </si>
  <si>
    <t>https://www.cultura.gob.es/dam/jcr:93d53d0b-a779-4afb-826f-a0f2790c44a9/2008-22-e-pdf.pdf</t>
  </si>
  <si>
    <t>57/2009. Muestreo aleatorio del 10 % de las declaraciones.  Modifica al dictamen 13/2006</t>
  </si>
  <si>
    <t>https://www.cultura.gob.es/dam/jcr:5da17fd6-cd4d-47c6-8b86-b26af5eb5034/2009-57-pdf.pdf</t>
  </si>
  <si>
    <t>14/2006. Muestreo aleatorio del 10 % de las declaraciones</t>
  </si>
  <si>
    <t>https://www.cultura.gob.es/dam/jcr:be4a5794-59a3-49a4-a809-955baa5b9983/2006-14.pdf</t>
  </si>
  <si>
    <t>15/2006. Muestreo aleatorio del 10 %</t>
  </si>
  <si>
    <t>https://www.cultura.gob.es/dam/jcr:4582e522-6169-4181-846a-2a3c2452cd10/2006-15.pdf</t>
  </si>
  <si>
    <t>197/2007. Muestreo aleatorio del 10 %. Modifica al dictamen 15/2006</t>
  </si>
  <si>
    <t>https://www.cultura.gob.es/dam/jcr:31e1b665-70ff-4b35-8b22-f95c9d4b644e/2007-197-e-pdf.pdf</t>
  </si>
  <si>
    <t>185/2009.  Muestreo aleatorio del 10 %. Modifica al dictamen 15/2006</t>
  </si>
  <si>
    <t>https://www.cultura.gob.es/dam/jcr:d2d9e406-c873-47d3-a6d3-ceace21beee6/2009-185-e.pdf</t>
  </si>
  <si>
    <t>997598</t>
  </si>
  <si>
    <t>26/2008. Muestreo aleatorio del 10 % de las declaraciones. Modifica al dictamen 17/2006</t>
  </si>
  <si>
    <t>https://www.cultura.gob.es/dam/jcr:08b5ce31-0c76-45ad-a993-ef44df599fa9/2008-26-e-pdf.pdf</t>
  </si>
  <si>
    <t>992749</t>
  </si>
  <si>
    <t>4/2019. Muestreo de ejemplar de 1% por año Modifica dictamen 71/2009</t>
  </si>
  <si>
    <t>https://www.cultura.gob.es/dam/jcr:bbdecf11-0787-4077-a9be-7b59972ea68b/2019-04-e.pdf</t>
  </si>
  <si>
    <t>71/2009. Muestreo de ejemplar de 1% por año</t>
  </si>
  <si>
    <t>https://www.cultura.gob.es/dam/jcr:77ffc353-654c-4c11-b82b-02fd2efe922d/2009-71-pdf.pdf</t>
  </si>
  <si>
    <t>74/2009. Muestreo de 1 caja como muestra</t>
  </si>
  <si>
    <t>https://www.cultura.gob.es/dam/jcr:3d02479d-2a79-400f-aab7-19a84ef1b825/2009-74-pdf.pdf</t>
  </si>
  <si>
    <t>17/2006.  Muestreo aleatorio del 10 % de las declaraciones</t>
  </si>
  <si>
    <t>https://www.cultura.gob.es/dam/jcr:a55e8f59-d55a-4744-b168-87add09fb185/2006-17.pdf</t>
  </si>
  <si>
    <t>24/2019. Muestreo aleatorio del 10 % de las declaraciones. Modifica al dictamen 61/2009</t>
  </si>
  <si>
    <t>https://www.cultura.gob.es/dam/jcr:987bff86-90ed-4735-babb-9b4e2529eb02/2019-24-e.pdf</t>
  </si>
  <si>
    <t>199/2007. Muestreo aleatorio del 10 % de las declaraciones. Modifica al dictamen 17/2006</t>
  </si>
  <si>
    <t>https://www.cultura.gob.es/dam/jcr:bbea0408-d6cb-4f50-b437-c0e3a7ade302/2007-199-e-pdf.pdf</t>
  </si>
  <si>
    <t>61/2009. Muestreo aleatorio del 10 % de las declaraciones. Modifica al dictamen 17/2006</t>
  </si>
  <si>
    <t>https://www.cultura.gob.es/dam/jcr:dcee10e3-d180-4d77-a4fe-93fede7d6997/2009-61-pdf.pdf</t>
  </si>
  <si>
    <t>7/2019. Muestreo de 1 caja como muestra Modifica al Dictamen 74/2009</t>
  </si>
  <si>
    <t>https://www.cultura.gob.es/dam/jcr:48b75209-9f2d-4d82-a0b3-a9fc89f79a37/2019-07-e.pdf</t>
  </si>
  <si>
    <t>20/2019. Muestreo aleatorio del 10% Modifica el dictamen 56/2009</t>
  </si>
  <si>
    <t>https://www.cultura.gob.es/dam/jcr:00d5c2a1-211d-436b-a863-09b36d8c91aa/2019-20-e.pdf</t>
  </si>
  <si>
    <t>101/2009. Muestreo aleatorio del 10%. Modifica al dictamen 12/2006</t>
  </si>
  <si>
    <t>https://www.cultura.gob.es/dam/jcr:3c16abf1-3607-42c0-958f-d5b8365f4e88/2009-101-pdf.pdf</t>
  </si>
  <si>
    <t>184/2009. Muestreo aleatorio del 10%. Modifica al dictamen 12/2006</t>
  </si>
  <si>
    <t>https://www.cultura.gob.es/dam/jcr:1c8faa04-4d79-45dd-8667-0f22e9c26cfd/2009-184-e.pdf</t>
  </si>
  <si>
    <t>12/2006. Muestreo aleatorio del 10%.</t>
  </si>
  <si>
    <t>https://www.cultura.gob.es/dam/jcr:62249093-c2b0-4435-ace4-48c3f5fc8c79/2006-12.pdf</t>
  </si>
  <si>
    <t>194/2007. Muestreo aleatorio del 10%. Modifica al dictamen 12/2006</t>
  </si>
  <si>
    <t>https://www.cultura.gob.es/dam/jcr:9c4268d5-1ce0-47e3-aafd-57b2ddc085e8/2007-194-e-pdf.pdf</t>
  </si>
  <si>
    <t>21/2008  Conservaciópn del 10% de declaraciones .</t>
  </si>
  <si>
    <t>https://www.cultura.gob.es/dam/jcr:01e57bc8-a2e1-4350-b21d-f223406395fe/2008-21-e-pdf.pdf</t>
  </si>
  <si>
    <t>56/2009. Muestreo aleatorio del 10%. Modifica al dictamen 12/2006</t>
  </si>
  <si>
    <t>https://www.cultura.gob.es/dam/jcr:4c61e987-7319-44ea-bb0a-7a47ae2739ed/2009-56-pdf.pdf</t>
  </si>
  <si>
    <t>8/2022. Conservación del 10% de las declaraciones Modifica dictamen 22/2006 Véase dictamen</t>
  </si>
  <si>
    <t>https://www.cultura.gob.es/dam/jcr:181dacf4-b5c9-4d36-8960-58ea5b8a2160/2022-8-mdp.pdf</t>
  </si>
  <si>
    <t>22/2006. Muestreo aleatorio del 10 % de las declaraciones Modificada dictamen 8/2022 Véase dictamen</t>
  </si>
  <si>
    <t>https://www.cultura.gob.es/dam/jcr:fc6ad994-8010-4ed7-8b2e-df472c96c250/2006-22.pdf</t>
  </si>
  <si>
    <t>992777</t>
  </si>
  <si>
    <t>20/2006. Muestreo aleatorio del 10 % de las declaraciones</t>
  </si>
  <si>
    <t>https://www.cultura.gob.es/dam/jcr:0523dfb2-b101-4590-ba03-4f0156aeb9b6/2006-20.pdf</t>
  </si>
  <si>
    <t>202/2007. Muestreo aleatorio del 10 % de las declaraciones. Modifica al dictamen 20/2006</t>
  </si>
  <si>
    <t>https://www.cultura.gob.es/dam/jcr:b8c5bf29-e4f1-443e-bf08-75b70bf5547a/2007-202-e-pdf.pdf</t>
  </si>
  <si>
    <t>29/2008. Muestreo aleatorio del 10 % de las declaraciones. Modifica al dictamen 20/2006</t>
  </si>
  <si>
    <t>https://www.cultura.gob.es/dam/jcr:5fbc9720-acaf-41c5-85a2-a28cfd84d482/2008-29-e-pdf.pdf</t>
  </si>
  <si>
    <t>64/2009. Muestreo aleatorio del 10 % de las declaraciones. Modifica al dictamen 20/2006</t>
  </si>
  <si>
    <t>https://www.cultura.gob.es/dam/jcr:7a0a8d58-210d-4a31-90b2-abe7b29b1959/2009-64-pdf.pdf</t>
  </si>
  <si>
    <t>27/2019. Muestreo aleatorio del 10 % de las declaraciones. Modifica al dictamen 64/2009</t>
  </si>
  <si>
    <t>https://www.cultura.gob.es/dam/jcr:ad274d3e-138b-4cec-9fe7-de06eedae737/2019-27-e.pdf</t>
  </si>
  <si>
    <t>31/2009. Muestreo de ejemplar de 1% por año</t>
  </si>
  <si>
    <t>https://www.cultura.gob.es/dam/jcr:dc814547-3375-4339-bfa4-1494b781aa91/2009-31-pdf.pdf</t>
  </si>
  <si>
    <t>76/2009. Muestreo de 1 caja como muestra</t>
  </si>
  <si>
    <t>https://www.cultura.gob.es/dam/jcr:4f748e15-18f5-4911-861c-2e0dd8dec439/2009-76-pdf.pdf</t>
  </si>
  <si>
    <t>997540</t>
  </si>
  <si>
    <t>183/2009.  Muestra de 10% de 1979 (primer año de declaración), 1987 y 1991 (años de regularización); muestra de 1% el resto Modifica al dictamen 5/2006</t>
  </si>
  <si>
    <t>https://www.cultura.gob.es/dam/jcr:8078dfc1-731a-4d9f-be4d-138d6d1dc727/2009-183-e.pdf</t>
  </si>
  <si>
    <t>17/2019. Muestreo aleatorio del 10 % de las declaraciones Modifica al dictamen 53/2009</t>
  </si>
  <si>
    <t>https://www.cultura.gob.es/dam/jcr:e8cab1b9-f44f-4dfd-8861-87f3a5a3e082/2019-17-e.pdf</t>
  </si>
  <si>
    <t>191/2007. Muestra de 10% de 1979 (primer año de declaración), 1987 y 1991 (años de regularización); muestra de 1% el resto. Modifica al dictamen 5/2006</t>
  </si>
  <si>
    <t>https://www.cultura.gob.es/dam/jcr:8cfd7ec3-b5aa-4ff3-a7e3-dc177c105b68/2007-191-e-pdf.pdf</t>
  </si>
  <si>
    <t>18/2008. Una caja como muestra testimonial. Modifica al dictamen 5/2006</t>
  </si>
  <si>
    <t>https://www.cultura.gob.es/dam/jcr:e914629a-2f97-4f06-8b78-8a88054e84d6/2008-18-e-pdf.pdf</t>
  </si>
  <si>
    <t>53/2009.  Muestra de 10% de 1979 (primer año de declaración), 1987 y 1991 (años de regularización); muestra de 1% el resto. Modifica al dictamen 5/2006</t>
  </si>
  <si>
    <t>https://www.cultura.gob.es/dam/jcr:33cdaaae-9b8e-4f30-8722-52336123bdd6/2009-53-pdf.pdf</t>
  </si>
  <si>
    <t>5/2006. Muestreo aleatorio del 1 % y del 10 % de las declaraciones del año 1978 (1.ª declaración conjunta del IRPF y Patrimonio), aplicándose este porcentaje del 10 % en las declaraciones de regularizaciones voluntarias de los años 1987 y 1991.</t>
  </si>
  <si>
    <t>https://www.cultura.gob.es/dam/jcr:60398629-bdc0-4ffb-be6b-19a91a6b255f/2006-5.pdf</t>
  </si>
  <si>
    <t>73/2009.  Muestreo de 1 caja como muestra</t>
  </si>
  <si>
    <t>https://www.cultura.gob.es/dam/jcr:02aa294b-d276-4270-8f16-a5939a77f97d/2009-73.pdf</t>
  </si>
  <si>
    <t>6/2019. Muestreo de 1 caja como muestra Modificación del Dictamen 73/2009</t>
  </si>
  <si>
    <t>https://www.cultura.gob.es/dam/jcr:892510cc-defb-4ce4-8d0e-96025471ef0b/2019-06-e.pdf</t>
  </si>
  <si>
    <t>997319</t>
  </si>
  <si>
    <t>5/2019. Muestreo de 1 caja como muestra Modifica el dictamen 72/2009</t>
  </si>
  <si>
    <t>https://www.cultura.gob.es/dam/jcr:b9b8aff4-f896-40be-9094-3b0e6318d2c2/2019-05-e.pdf</t>
  </si>
  <si>
    <t>72/2009. Muestreo de 1 caja como muestra</t>
  </si>
  <si>
    <t>https://www.cultura.gob.es/dam/jcr:4c5abc03-4ecf-41a0-9b62-46298a7fbe05/2009-72-pdf.pdf</t>
  </si>
  <si>
    <t>992799</t>
  </si>
  <si>
    <t>9/2019. Modifica dictamen 78/2009 Muestreo de 1 caja como muestra</t>
  </si>
  <si>
    <t>https://www.cultura.gob.es/dam/jcr:8925cd7a-6045-4f7d-a325-5af7bd301e5c/2019-09-e.pdf</t>
  </si>
  <si>
    <t>78/2009. Muestreo de 1 caja como muestra</t>
  </si>
  <si>
    <t>https://www.cultura.gob.es/dam/jcr:a71c1f62-54d6-416a-8c0f-b12fa2f63d50/2009-78-pdf.pdf</t>
  </si>
  <si>
    <t>16/2009. Muestreo de ejemplar de 1% por años en las series ordenadas por lotes y por letra del alfabeto para las carpetas fiscales Véase el dictamen</t>
  </si>
  <si>
    <t>https://www.cultura.gob.es/dam/jcr:2de78bf3-4ac1-4253-9f46-28433b1f8d78/2009-16-pdf.pdf</t>
  </si>
  <si>
    <t>48/2019. Muestreo de ejemplar de 1% por año Véase dictamen. Modifica al dictamen 41/2009</t>
  </si>
  <si>
    <t>https://www.cultura.gob.es/dam/jcr:91968165-926b-4226-8dc7-465377a22ec2/2019-48-e.pdf</t>
  </si>
  <si>
    <t>43/2019. Muestreo de ejemplar de 1% por año. Modifica al dictamen 35/2009</t>
  </si>
  <si>
    <t>https://www.cultura.gob.es/dam/jcr:71ba27d3-6c4e-4d0e-b2cd-9f9f77ccdb3f/2019-43-e.pdf</t>
  </si>
  <si>
    <t>44/2019. Muestreo de ejemplar de 1% por año Véase dictamen. Modifica al dictamen 36/2009</t>
  </si>
  <si>
    <t>https://www.cultura.gob.es/dam/jcr:37715389-f73b-4cb5-9b44-a383ebb778c2/2019-44-e.pdf</t>
  </si>
  <si>
    <t>992821</t>
  </si>
  <si>
    <t>45/2019. Muestreo de ejemplar de 1% por año Véase dictamen. Modifica al dictamen 37/2009</t>
  </si>
  <si>
    <t>https://www.cultura.gob.es/dam/jcr:895cceba-007d-4bb7-9ef2-01c839969aba/2019-45-e.pdf</t>
  </si>
  <si>
    <t>22/2009. Muestreo de ejemplar de 1% por años en las series ordenadas por lotes</t>
  </si>
  <si>
    <t>https://www.cultura.gob.es/dam/jcr:d1734a0e-eafe-4368-bb90-b27c33a87d7b/2009-22-pdf.pdf</t>
  </si>
  <si>
    <t>47/2019. Muestreo de ejemplar de 1% por año Véase dictamen. Modifica al dictamen 40/2009</t>
  </si>
  <si>
    <t>https://www.cultura.gob.es/dam/jcr:11d1f6e9-de9b-4228-b523-df2dbfddf13f/2019-47-e.pdf</t>
  </si>
  <si>
    <t>46/2019. Muestreo de ejemplar de 1% por año Véase dictamen. Modifica al dictamen 39/2009</t>
  </si>
  <si>
    <t>https://www.cultura.gob.es/dam/jcr:e63156a3-3f51-4472-a022-e0ce9b7bb13e/2019-46-e.pdf</t>
  </si>
  <si>
    <t>992806</t>
  </si>
  <si>
    <t>180/2009. Muestreo Aleatorio del 1% y del 10% de las declaraciones de los años 1979 (por ser la 1ª declaración de la Renta), 1987 y 1991 (regularizaciones voluntarias de la situación tributaria)</t>
  </si>
  <si>
    <t>https://www.cultura.gob.es/dam/jcr:971eb016-4ccb-4255-a62d-14c6afeb6585/2009-180-e-pdf.pdf</t>
  </si>
  <si>
    <t>16/2019. Muestreo Aleatorio del 1% y del 10% de las declaraciones de los años 1979 (por ser la 1ª declaración de la Renta), 1987 y 1991 (regularizaciones voluntarias de la situación tributaria)</t>
  </si>
  <si>
    <t>https://www.cultura.gob.es/dam/jcr:ea7170f4-c270-48cc-8bc9-5702a18286d5/2019-16-e.pdf</t>
  </si>
  <si>
    <t>99/2009. Muestreo Aleatorio del 1% y del 10% de las declaraciones de los años 1979 (por ser la 1ª declaración de la Renta), 1987 y 1991 (regularizaciones voluntarias de la situación tributaria). Modifica al dictamen 3/2006</t>
  </si>
  <si>
    <t>https://www.cultura.gob.es/dam/jcr:9f81502e-672c-423a-a2d4-15e6e9699a33/2009-99.pdf</t>
  </si>
  <si>
    <t>3/2006. Muestreo Aleatorio del 1% y del 10% de las declaraciones de los años 1979 (por ser la 1ª declaración de la Renta), 1987 y 1991 (regularizaciones voluntarias de la situación tributaria)</t>
  </si>
  <si>
    <t>https://www.cultura.gob.es/dam/jcr:6c8b0a3f-0041-4a17-a0c3-e3d029758626/2006-3.pdf</t>
  </si>
  <si>
    <t>181/2009. Muestreo Aleatorio del 1% y del 10% de las declaraciones de los años 1979 (por ser la 1ª declaración de la Renta), 1987 y 1991 (regularizaciones voluntarias de la situación tributaria). Modifica al dictamen 3/2006</t>
  </si>
  <si>
    <t>https://www.cultura.gob.es/dam/jcr:57fdf8f7-f94b-45b5-a0e9-7127bd2db973/2009-181-e.pdf</t>
  </si>
  <si>
    <t>16/2008. Muestreo Aleatorio del 1% y del 10% de las declaraciones de los años 1979 (por ser la 1ª declaración de la Renta), 1987 y 1991 (regularizaciones voluntarias de la situación tributaria). Modifica al dictamen 3/2006</t>
  </si>
  <si>
    <t>https://www.cultura.gob.es/dam/jcr:06f901c2-c56f-488a-9165-26578a55752b/2008-16-e-pdf.pdf</t>
  </si>
  <si>
    <t>51/2009. Muestreo Aleatorio del 1% y del 10% de las declaraciones de los años 1979 (por ser la 1ª declaración de la Renta), 1987 y 1991 (regularizaciones voluntarias de la situación tributaria). Modifica al dictamen 3/2006</t>
  </si>
  <si>
    <t>https://www.cultura.gob.es/dam/jcr:b410d5eb-743a-457e-9c43-ba44f704378b/2009-51.pdf</t>
  </si>
  <si>
    <t>45/2007. La documentación anterior a 1940 debe conservarse  Muestre Sistemático Conservación indeterminada por el escaso número de declaraciones conservadas, si el volumen fuera considerable muestreo un año de cada diez</t>
  </si>
  <si>
    <t>https://www.cultura.gob.es/dam/jcr:78daac7b-7bc6-482c-9838-d6507c4512da/2007-45.pdf</t>
  </si>
  <si>
    <t>26/2014. Muestre Sistemático Conservación indeterminada por el escaso número de declaraciones conservadas. Véase dictamen</t>
  </si>
  <si>
    <t>https://www.cultura.gob.es/dam/jcr:cde5bfd5-5440-4da6-b3c5-28b9abd7f062/2014-26-e.pdf</t>
  </si>
  <si>
    <t>5/2014.Véase dictamen</t>
  </si>
  <si>
    <t>https://www.cultura.gob.es/dam/jcr:8be28b30-f285-4fc8-acee-69cb20f24f38/2014-05-e.pdf</t>
  </si>
  <si>
    <t>998616</t>
  </si>
  <si>
    <t>10/2006. Muestreo aleatorio del 10 %</t>
  </si>
  <si>
    <t>https://www.cultura.gob.es/dam/jcr:e803e67a-4294-4b2a-beca-a70a7af699b5/2006-10.pdf</t>
  </si>
  <si>
    <t>992797</t>
  </si>
  <si>
    <t>9/2006. Muestreo aleatorio del 10 %</t>
  </si>
  <si>
    <t>https://www.cultura.gob.es/dam/jcr:397afd7c-5254-4721-99fc-e88e13efeb70/2006-9.pdf</t>
  </si>
  <si>
    <t>190/2007. Muestreo Aleatorio del 1% y del 10% de las declaraciones de los años 1979 (por ser la 1ª declaración de la Renta), 1987 y 1991 (regularizaciones voluntarias de la situación tributaria). Modifica al dictamen 4/2006</t>
  </si>
  <si>
    <t>https://www.cultura.gob.es/dam/jcr:dd39dc1b-f522-4caf-a8cb-2a6bb008e004/2007-190-e-pdf.pdf</t>
  </si>
  <si>
    <t>52/2009. Muestreo Aleatorio del 1% y del 10% de las declaraciones de los años 1979 (por ser la 1ª declaración de la Renta), 1987 y 1991 (regularizaciones voluntarias de la situación tributaria). Modifica al dictamen 4/2006</t>
  </si>
  <si>
    <t>https://www.cultura.gob.es/dam/jcr:7dbd1f66-8f21-4d1b-9338-2c6133b1ee3b/2009-52.pdf</t>
  </si>
  <si>
    <t>182/2009. Muestreo Aleatorio del 1% y del 10% de las declaraciones de los años 1979 (por ser la 1ª declaración de la Renta), 1987 y 1991 (regularizaciones voluntarias de la situación tributaria). Modifica al dictamen 4/2006</t>
  </si>
  <si>
    <t>https://www.cultura.gob.es/dam/jcr:89fe6ea1-8bfc-4e13-9868-a1ba05cb2408/2009-182-e.pdf</t>
  </si>
  <si>
    <t>17/2008. Muestreo Aleatorio del 1% y del 10% de las declaraciones de los años 1979 (por ser la 1ª declaración de la Renta), 1987 y 1991 (regularizaciones voluntarias de la situación tributaria). Modifica al dictamen 4/2006</t>
  </si>
  <si>
    <t>https://www.cultura.gob.es/dam/jcr:6ed18c55-4cb6-485d-a9bf-a6011e261d2e/2008-17-e-pdf.pdf</t>
  </si>
  <si>
    <t>100/2009. Muestreo Aleatorio del 1% y del 10% de las declaraciones de los años 1979 (por ser la 1ª declaración de la Renta), 1987 y 1991 (regularizaciones voluntarias de la situación tributaria). Modifica al dictamen 4/2006</t>
  </si>
  <si>
    <t>https://www.cultura.gob.es/dam/jcr:9f7be06c-7fd8-4600-9ab9-2e9c6a2ad674/2009-100-pdf.pdf</t>
  </si>
  <si>
    <t>4/2006. Muestreo Aleatorio del 1% y del 10% de las declaraciones de los años 1979 (por ser la 1ª declaración de la Renta), 1987 y 1991 (regularizaciones voluntarias de la situación tributaria)</t>
  </si>
  <si>
    <t>https://www.cultura.gob.es/dam/jcr:5144f89a-f632-4da3-8f0b-24353f78c2ba/2006-4.pdf</t>
  </si>
  <si>
    <t>13/2009. Muestreo de ejemplar de 1% por años en las series ordenadas por lotes y por letra del alfabeto para las carpetas fiscales</t>
  </si>
  <si>
    <t>https://www.cultura.gob.es/dam/jcr:db3471cb-ac1d-4643-af05-22d842f2ae5e/2009-13-pdf.pdf</t>
  </si>
  <si>
    <t>19/2008. Una caja como muestra testimonial. Modifica al dictamen 6/2006</t>
  </si>
  <si>
    <t>https://www.cultura.gob.es/dam/jcr:657b7daf-19ea-4363-9c8a-0fec43e281fb/2008-19-e-pdf.pdf</t>
  </si>
  <si>
    <t>54/2009. Muestreo aleatorio del 10 % de las declaraciones. Modifica al dictamen 6/2006</t>
  </si>
  <si>
    <t>https://www.cultura.gob.es/dam/jcr:381fac89-4668-435b-943d-21a7c8f75055/2009-54-pdf.pdf</t>
  </si>
  <si>
    <t>18/2019. Muestreo aleatorio del 10 %. Modifica al dictamen 54/2009</t>
  </si>
  <si>
    <t>https://www.cultura.gob.es/dam/jcr:44e16888-cb4a-4c4c-a995-e41da66d10d9/2019-18-e.pdf</t>
  </si>
  <si>
    <t>192/2007. Muestreo aleatorio del 10 %. Modifica al dictamen 6/2006</t>
  </si>
  <si>
    <t>https://www.cultura.gob.es/dam/jcr:d0a72154-b27d-4a10-a385-d65d7151c682/2007-192-e-pdf.pdf</t>
  </si>
  <si>
    <t>6/2006. Muestreo aleatorio del 10 %</t>
  </si>
  <si>
    <t>https://www.cultura.gob.es/dam/jcr:fe62a01c-8953-4f93-944e-2e614f37893b/2006-6.pdf</t>
  </si>
  <si>
    <t>7/2006. Muestreo aleatorio del 10 %</t>
  </si>
  <si>
    <t>https://www.cultura.gob.es/dam/jcr:f6e6c4ec-daa8-424c-a6ff-8770c59a817c/2006-7.pdf</t>
  </si>
  <si>
    <t>992780</t>
  </si>
  <si>
    <t>8/2006.Muestreo aleatorio del 10 %</t>
  </si>
  <si>
    <t>https://www.cultura.gob.es/dam/jcr:bbd3d13f-e82c-44f6-8b12-92b826c1eba8/2006-8.pdf</t>
  </si>
  <si>
    <t>19/2019. Muestreo aleatorio del 10 % Modifica al dictamen 55/2009</t>
  </si>
  <si>
    <t>https://www.cultura.gob.es/dam/jcr:d97b348f-43b8-4e36-9a9b-101bd66fadcc/2019-19-e.pdf</t>
  </si>
  <si>
    <t>193/2007. Muestreo aleatorio del 10 %. Modifica al dictamen 8/2006</t>
  </si>
  <si>
    <t>https://www.cultura.gob.es/dam/jcr:2f537e16-20fa-4a59-84d2-fa97ee6b8187/2007-193-e-pdf.pdf</t>
  </si>
  <si>
    <t>20/2008. Una caja como muestra testimonial.  Modifica al dictamen 8/2006</t>
  </si>
  <si>
    <t>https://www.cultura.gob.es/dam/jcr:e6ed183e-20e4-4946-b38d-a7026d48260c/2008-20-e-pdf.pdf</t>
  </si>
  <si>
    <t>55/2009. Muestreo aleatorio del 10 %.  Modifica al dictamen 8/2006</t>
  </si>
  <si>
    <t>https://www.cultura.gob.es/dam/jcr:6e373763-dc2f-4c8a-90e5-560b667fc205/2009-55-pdf.pdf</t>
  </si>
  <si>
    <t>200985</t>
  </si>
  <si>
    <t>Ley 7/2012, de 29 de octubre,</t>
  </si>
  <si>
    <t>7389</t>
  </si>
  <si>
    <t>998298</t>
  </si>
  <si>
    <t>201479</t>
  </si>
  <si>
    <t>Ley 12/1989, de 9 de mayo,</t>
  </si>
  <si>
    <t>998013</t>
  </si>
  <si>
    <t>38050</t>
  </si>
  <si>
    <t>201498</t>
  </si>
  <si>
    <t>Ley 58/2003, de 17 de diciembre</t>
  </si>
  <si>
    <t>195</t>
  </si>
  <si>
    <t>201499</t>
  </si>
  <si>
    <t>41</t>
  </si>
  <si>
    <t>201497</t>
  </si>
  <si>
    <t>119</t>
  </si>
  <si>
    <t>201354</t>
  </si>
  <si>
    <t> Real Decreto Legislativo 2/2004, de 5 de marzo por el que se aprueba el Texto refundido de la Ley Reguladora de las Haciendas Locales.,</t>
  </si>
  <si>
    <t>998400</t>
  </si>
  <si>
    <t>51/2019. Muestra de un volumen de documentación equivalente a una carpeta AZ por año Véase dictamen. Modifica al dictamen 25/2013</t>
  </si>
  <si>
    <t>https://www.cultura.gob.es/dam/jcr:1c9b2776-8e2d-40c2-a3cc-c29f924cec55/2019-51-e.pdf</t>
  </si>
  <si>
    <t>25/2013. Muestra de un volumen de documentación equivalente a una carpeta AZ por año. Modificado por dictamen 115/2022</t>
  </si>
  <si>
    <t>https://www.cultura.gob.es/dam/jcr:586ef599-02bb-4297-ad6a-49f8229a8e63/2013-25.pdf</t>
  </si>
  <si>
    <t>998186</t>
  </si>
  <si>
    <t>Ley de Patrimonio Histórico Nacional 16/1985</t>
  </si>
  <si>
    <t>7/2022.  Conservación del 10% de las declaraciones Modifica dictamen 29/2006 Véase dictamen</t>
  </si>
  <si>
    <t>https://www.cultura.gob.es/dam/jcr:c4e427d4-fee2-4dc6-b3cc-388bc43d0298/2022-7-mdp.pdf</t>
  </si>
  <si>
    <t>30/2006. Muestreo aleatorio del 10 % de las declaraciones</t>
  </si>
  <si>
    <t>https://www.cultura.gob.es/dam/jcr:2579d76f-6cfe-4d1b-bfc1-e21a89c9f122/2006-30.pdf</t>
  </si>
  <si>
    <t>29/2006. Muestreo aleatorio del 10 % de las declaraciones Modificado dictamen 7/2022</t>
  </si>
  <si>
    <t>https://www.cultura.gob.es/dam/jcr:d328ca47-8a12-4668-8668-51e86a121e01/2006-29.pdf</t>
  </si>
  <si>
    <t>997974</t>
  </si>
  <si>
    <t>23/2006. Muestreo aleatorio del 10 % de las declaraciones</t>
  </si>
  <si>
    <t>https://www.cultura.gob.es/dam/jcr:b2ad8412-f93b-4625-a853-b5d6817894f6/2006-23.pdf</t>
  </si>
  <si>
    <t>42/2009. Muestreo de ejemplar de 1% por año</t>
  </si>
  <si>
    <t>https://www.cultura.gob.es/dam/jcr:00b5d0d0-dd73-483f-8e07-74eb076760a7/2009-42-pdf.pdf</t>
  </si>
  <si>
    <t>43/2009. Muestreo de ejemplar de 1% por año</t>
  </si>
  <si>
    <t>https://www.cultura.gob.es/dam/jcr:36b7d378-3061-450c-9eaa-b1544622dace/2009-43-pdf.pdf</t>
  </si>
  <si>
    <t>1993256</t>
  </si>
  <si>
    <t>692482</t>
  </si>
  <si>
    <t>214998</t>
  </si>
  <si>
    <t>8772799</t>
  </si>
  <si>
    <t>79/2009. Muestreo de 1 caja como muestra Véase dictamen</t>
  </si>
  <si>
    <t>https://www.cultura.gob.es/dam/jcr:9d07fd08-3b95-4b71-ab59-0569f160e254/2009-79-pdf.pdf</t>
  </si>
  <si>
    <t>10/2019. Muestreo de 1 caja como muestra Véase dictamen. Modifica al dictamen 79/2009</t>
  </si>
  <si>
    <t>https://www.cultura.gob.es/dam/jcr:ccb6b4fc-fa6e-46c2-ac8c-fa9ab1a122b1/2019-10-e.pdf</t>
  </si>
  <si>
    <t>997386</t>
  </si>
  <si>
    <t>Real Decreto 1165/1995, de 7 de julio</t>
  </si>
  <si>
    <t>1647907</t>
  </si>
  <si>
    <t>2869469</t>
  </si>
  <si>
    <t>Real Decreto 12/2023, de 17 de enero,</t>
  </si>
  <si>
    <t>28/2006. Muestreo aleatorio del 10 % de las declaraciones</t>
  </si>
  <si>
    <t>https://www.cultura.gob.es/dam/jcr:b5b486b7-d7a6-4be8-8291-625a47d5e120/2006-28.pdf</t>
  </si>
  <si>
    <t>52/2024. No hace transferencias Véase dictamen</t>
  </si>
  <si>
    <t>https://www.cultura.gob.es/dam/jcr:3989811e-340b-4ee4-8206-cfbfe4440348/2024-52.pdf</t>
  </si>
  <si>
    <t>27/2006. Muestreo aleatorio del 10 % de las declaraciones</t>
  </si>
  <si>
    <t>https://www.cultura.gob.es/dam/jcr:afb99f95-d31a-4b80-a193-b0bbdcb57a2e/2006-27.pdf</t>
  </si>
  <si>
    <t>16/2006. Muestreo aleatorio del 10 %</t>
  </si>
  <si>
    <t>https://www.cultura.gob.es/dam/jcr:2c54ef15-f6e2-4367-b899-6cfd82c48be4/2006-16.pdf</t>
  </si>
  <si>
    <t>23/2019. Muestreo aleatorio del 10 %. Modifica al dictamen 60/2009</t>
  </si>
  <si>
    <t>https://www.cultura.gob.es/dam/jcr:3a07a721-9e28-4db9-9ffb-d4516194a0f6/2019-23-e.pdf</t>
  </si>
  <si>
    <t>198/2007. Muestreo aleatorio del 10 %. Modifica al dictamen 16/2006</t>
  </si>
  <si>
    <t>https://www.cultura.gob.es/dam/jcr:5085b1b1-f011-4448-a9b5-851735704aba/2007-198-e-pdf.pdf</t>
  </si>
  <si>
    <t>60/2009. Muestreo aleatorio del 10 %. Modifica al dictamen 16/2006</t>
  </si>
  <si>
    <t>https://www.cultura.gob.es/dam/jcr:e206464a-db62-44a4-98f2-dbbdcf4f1dbe/2009-60-pdf.pdf</t>
  </si>
  <si>
    <t>53/2024. No hace transferencias Véase dictamen</t>
  </si>
  <si>
    <t>https://www.cultura.gob.es/dam/jcr:0a09b414-77a3-472d-9b5f-e1873db917f3/2024-53.pdf</t>
  </si>
  <si>
    <t>49/2019. Muestreo de ejemplar de 1% por año</t>
  </si>
  <si>
    <t>https://www.cultura.gob.es/dam/jcr:098c028f-b7c0-477a-98f2-d5037dc4e4af/2019-49-e.pdf</t>
  </si>
  <si>
    <t>50/2019. Muestreo de ejemplar de 1% por año. Modifica al dictamen 43/2009</t>
  </si>
  <si>
    <t>https://www.cultura.gob.es/dam/jcr:027809f6-b74d-4a7b-b629-d42134e94b79/2019-50-e.pdf</t>
  </si>
  <si>
    <t>998276</t>
  </si>
  <si>
    <t>1208648</t>
  </si>
  <si>
    <t>998273</t>
  </si>
  <si>
    <t>5632280</t>
  </si>
  <si>
    <t>998274</t>
  </si>
  <si>
    <t>782892</t>
  </si>
  <si>
    <t>998275</t>
  </si>
  <si>
    <t>4954</t>
  </si>
  <si>
    <t>201239</t>
  </si>
  <si>
    <t>997809</t>
  </si>
  <si>
    <t>Ley 66/1997, de 30 de diciembre,</t>
  </si>
  <si>
    <t>998778</t>
  </si>
  <si>
    <t>Real Decreto Legislativo 5/2015, de 30 de octubre,</t>
  </si>
  <si>
    <t>998318</t>
  </si>
  <si>
    <t> Real Decreto 939/2005, de 29 de julio,</t>
  </si>
  <si>
    <t>8454</t>
  </si>
  <si>
    <t>997371</t>
  </si>
  <si>
    <t>54/2019. No hace transferencias Véase dictamen</t>
  </si>
  <si>
    <t>https://www.cultura.gob.es/dam/jcr:24171365-07ca-4f96-9ac3-35f5cb3b589d/2019-54.pdf</t>
  </si>
  <si>
    <t>2945057</t>
  </si>
  <si>
    <t>998308</t>
  </si>
  <si>
    <t>Ley 40/2015, de 1 de octubre,</t>
  </si>
  <si>
    <t>147/2007. Muestreo de 1% por años, dentro del ámbito de la Comunidad Autónoma</t>
  </si>
  <si>
    <t>https://www.cultura.gob.es/dam/jcr:944a8eef-4521-4fa7-a36f-483de91b8bc4/2007-147-pdf.pdf</t>
  </si>
  <si>
    <t>74/2007. Muestreo de 1% por años, dentro del ámbito de la Comunidad Autónoma</t>
  </si>
  <si>
    <t>https://www.cultura.gob.es/dam/jcr:04001fef-c7b3-4726-aa15-8dad07f520b5/2007-74-pdf.pdf</t>
  </si>
  <si>
    <t>51/2007. Muestreo de ejemplar de 1% por años dentro del ámbito de la Comunidad Autónoma Véase dictamen</t>
  </si>
  <si>
    <t>https://www.cultura.gob.es/dam/jcr:f927f5ee-31c5-446d-9f72-b8ea54a8fe77/2007-51.pdf</t>
  </si>
  <si>
    <t>60/2007. Muestreo de ejemplar de 1% por años dentro del ámbito de la Comunidad Autónoma</t>
  </si>
  <si>
    <t>https://www.cultura.gob.es/dam/jcr:f9f961a9-562c-4581-add9-d054822c763c/2007-60.pdf</t>
  </si>
  <si>
    <t>203654</t>
  </si>
  <si>
    <t>203655</t>
  </si>
  <si>
    <t>998292</t>
  </si>
  <si>
    <t>ORDEN EHA/3695/2007, de 13 de diciembre,</t>
  </si>
  <si>
    <t>200484</t>
  </si>
  <si>
    <t>54145</t>
  </si>
  <si>
    <t>34/2019. Véase dictamen. Modifica al dictamen 23/2009</t>
  </si>
  <si>
    <t>https://www.cultura.gob.es/dam/jcr:87910ade-5084-45f6-b21b-f50308cc382f/2019-34-e.pdf</t>
  </si>
  <si>
    <t>23/2009. Véase dictamen</t>
  </si>
  <si>
    <t>https://www.cultura.gob.es/dam/jcr:16e67e7b-ec7b-4d70-8d10-202e71189f8c/2009-23-pdf.pdf</t>
  </si>
  <si>
    <t>52/2008. Se conservan las relaciones de deudores y se eliminan los expedientes de fallidos por aportar información irrelevante</t>
  </si>
  <si>
    <t>https://www.cultura.gob.es/dam/jcr:15e718bc-b697-4e4c-8e19-4a2985adcccc/2008-52-pdf.pdf</t>
  </si>
  <si>
    <t>138/2007. Muestra del 1% por años, dentro del ámbito de la Comunidad Autónoma</t>
  </si>
  <si>
    <t>https://www.cultura.gob.es/dam/jcr:f8f96416-3c40-40bd-8c31-1c3a0ab76d4e/2007-138-pdf.pdf</t>
  </si>
  <si>
    <t>46/2008. Muestreo máximo de 1%</t>
  </si>
  <si>
    <t>https://www.cultura.gob.es/dam/jcr:fda56579-e252-4e53-aea8-6d6552a6de53/2008-46-pdf.pdf</t>
  </si>
  <si>
    <t>998088</t>
  </si>
  <si>
    <t>35/2019. Muestreo de ejemplar de 1% por años en las series ordenadas por lotes Véase dictamen. Modifica al dictamen 24/2009</t>
  </si>
  <si>
    <t>https://www.cultura.gob.es/dam/jcr:d5514305-41c9-4a35-86a7-ad3b92c94059/2019-35-e.pdf</t>
  </si>
  <si>
    <t>24/2009. Muestreo de ejemplar de 1% por años en las series ordenadas por lotes Véase dictamen</t>
  </si>
  <si>
    <t>https://www.cultura.gob.es/dam/jcr:8a31948c-5472-49ca-9bb8-0efd4da75a9b/2009-24-pdf.pdf</t>
  </si>
  <si>
    <t>36/2019. Muestreo de ejemplar de 1% por años en las series ordenadas por lotes Véase dictamen</t>
  </si>
  <si>
    <t>https://www.cultura.gob.es/dam/jcr:5743a418-4f75-4514-b8ed-0d8c7c6a5235/2019-36-e.pdf</t>
  </si>
  <si>
    <t>25/2009. Muestreo de ejemplar de 1% por años en las series ordenadas por lotes Véase dictamen</t>
  </si>
  <si>
    <t>https://www.cultura.gob.es/dam/jcr:7e5dd5d9-4488-41cf-9c4d-241d8b077ae3/2009-25-pdf.pdf</t>
  </si>
  <si>
    <t>998030</t>
  </si>
  <si>
    <t>40/2008. Muestreo máximo de 1%</t>
  </si>
  <si>
    <t>https://www.cultura.gob.es/dam/jcr:8cf4085b-5c9c-4c15-aaed-623e646d5728/2008-40-pdf.pdf</t>
  </si>
  <si>
    <t>138539</t>
  </si>
  <si>
    <t>37/2019.Muestreo de ejemplar de 1% por años en las series ordenadas por lotes y por letra del alfabeto para las carpetas fiscales Véase dictamen. Modifica al dictamen 26/2009</t>
  </si>
  <si>
    <t>https://www.cultura.gob.es/dam/jcr:df2bd456-4a41-436d-97c7-1316183d2907/2019-37-e.pdf</t>
  </si>
  <si>
    <t>26/2009. Muestreo de ejemplar de 1% por años en las series ordenadas por lotes Véase dictamen</t>
  </si>
  <si>
    <t>https://www.cultura.gob.es/dam/jcr:e2c5a7a5-a0d4-4454-9b7d-0031db7a40a6/2009-26-pdf.pdf</t>
  </si>
  <si>
    <t>38/2019. Muestreo de ejemplar de 1% por años en las series ordenadas por lotes Véase dictamen. Modifica al dictamen 27/2009</t>
  </si>
  <si>
    <t>https://www.cultura.gob.es/dam/jcr:4860c14b-2e99-4a2e-8b40-6f5a698c76d7/2019-38-e.pdf</t>
  </si>
  <si>
    <t>27/2009. Muestreo de ejemplar de 1% por años en las series ordenadas por lotes Véase dictamen</t>
  </si>
  <si>
    <t>https://www.cultura.gob.es/dam/jcr:7e9e51be-acd0-4d61-888c-d9f9b19a9d75/2009-27-pdf.pdf</t>
  </si>
  <si>
    <t>997837</t>
  </si>
  <si>
    <t>104/2009. Muestreo máximo del 10%, por años dentro del ámbito de la Comunidad Autónoma. Modifica al dictamen 137/2007</t>
  </si>
  <si>
    <t>https://www.cultura.gob.es/dam/jcr:b0220908-3118-4f1c-b170-1089072c4a58/2009-104-pdf.pdf</t>
  </si>
  <si>
    <t>137/2007. Muestreo máximo del 10%, por años dentro del ámbito de la Comunidad Autónoma</t>
  </si>
  <si>
    <t>https://www.cultura.gob.es/dam/jcr:04a36c87-c613-4552-b423-2c12c77c8340/2007-137-pdf.pdf</t>
  </si>
  <si>
    <t>998044</t>
  </si>
  <si>
    <t>11789523</t>
  </si>
  <si>
    <t>149/2007. Muestreo de ejemplar de 1% por años dentro del ámbito de la Comunidad Autónoma</t>
  </si>
  <si>
    <t>https://www.cultura.gob.es/dam/jcr:8c289010-6435-4529-92c7-9279b8c7ce0e/2007-149-pdf.pdf</t>
  </si>
  <si>
    <t>69/2007. Muestreo de ejemplar de 1% por años dentro del ámbito de la Comunidad Autónoma</t>
  </si>
  <si>
    <t>https://www.cultura.gob.es/dam/jcr:aa8318c3-822f-4790-a6af-0366063cbb1b/2007-69-pdf.pdf</t>
  </si>
  <si>
    <t>87/2007. Muestreo de ejemplar de 1% por años dentro del ámbito de la Comunidad Autónoma</t>
  </si>
  <si>
    <t>https://www.cultura.gob.es/dam/jcr:115ef1ec-ae40-4f43-a5c4-24a6d6387567/2007-87-pdf.pdf</t>
  </si>
  <si>
    <t>68/2007. Muestreo de ejemplar de 1% por años dentro del ámbito de la Comunidad Autónoma Véase dictamen</t>
  </si>
  <si>
    <t>https://www.cultura.gob.es/dam/jcr:05fa0bca-6eb1-46a2-9591-a58205be9dd7/2007-68-pdf.pdf</t>
  </si>
  <si>
    <t>148/2007. Muestreo de ejemplar de 1% por años dentro del ámbito de la Comunidad Autónoma</t>
  </si>
  <si>
    <t>https://www.cultura.gob.es/dam/jcr:c64b0b3c-0afa-4c63-807a-3cd4ecb996fc/2007-148-pdf.pdf</t>
  </si>
  <si>
    <t>2610818</t>
  </si>
  <si>
    <t>Real Decreto 635/2014, de 25 de julio,</t>
  </si>
  <si>
    <t>2350826</t>
  </si>
  <si>
    <t>750553</t>
  </si>
  <si>
    <t>182830</t>
  </si>
  <si>
    <t>35</t>
  </si>
  <si>
    <t>201292</t>
  </si>
  <si>
    <t>214</t>
  </si>
  <si>
    <t>202442</t>
  </si>
  <si>
    <t>Resolución de 11 de julio de 2014, del Departamento de Aduanas e Impuestos Especiales de la Agencia Estatal de Administración Tributaria,</t>
  </si>
  <si>
    <t>84</t>
  </si>
  <si>
    <t>2406221</t>
  </si>
  <si>
    <t>Artículo 203 del Reglamento (UE) nº 952/2013 del Parlamento Europeo y del Consejo, de 9 de octubre de 2013,</t>
  </si>
  <si>
    <t>202443</t>
  </si>
  <si>
    <t> Reglamento de Ejecución (UE) 2015/2447 de la Comisión, de 24 de noviembre de 2015,</t>
  </si>
  <si>
    <t>212233</t>
  </si>
  <si>
    <t>203656</t>
  </si>
  <si>
    <t>943</t>
  </si>
  <si>
    <t>997689</t>
  </si>
  <si>
    <t>800</t>
  </si>
  <si>
    <t>203658</t>
  </si>
  <si>
    <t>127</t>
  </si>
  <si>
    <t>203657</t>
  </si>
  <si>
    <t>88</t>
  </si>
  <si>
    <t>2843094</t>
  </si>
  <si>
    <t>Orden HAC/611/2021, de 16 de junio,</t>
  </si>
  <si>
    <t>201456</t>
  </si>
  <si>
    <t>19</t>
  </si>
  <si>
    <t>200333</t>
  </si>
  <si>
    <t> Real Decreto Legislativo 1/2020, de 5 de mayo,</t>
  </si>
  <si>
    <t>998619</t>
  </si>
  <si>
    <t>2249757</t>
  </si>
  <si>
    <t>203544</t>
  </si>
  <si>
    <t>1496</t>
  </si>
  <si>
    <t>202301</t>
  </si>
  <si>
    <t>Ley 11/2007, de 22 de junio, de acceso electrónico de los ciudadanos a los servicios públicos</t>
  </si>
  <si>
    <t>212887</t>
  </si>
  <si>
    <t>2277257</t>
  </si>
  <si>
    <t>Resolución de 26 de diciembre de 2019, de la Subsecretaría- Resolución de 24 de enero de 2023, de la Subsecretaría,</t>
  </si>
  <si>
    <t>52</t>
  </si>
  <si>
    <t>998319</t>
  </si>
  <si>
    <t>997917</t>
  </si>
  <si>
    <t> Ley 12/1989, de 9 de mayo,</t>
  </si>
  <si>
    <t>786150</t>
  </si>
  <si>
    <t>997604</t>
  </si>
  <si>
    <t>13/2019. Muestreo de ejemplar de 1% por año Modifica dictamen 46/2009 y modificado dictamen 21/2024. Véase dictamen</t>
  </si>
  <si>
    <t>https://www.cultura.gob.es/dam/jcr:81b34a0f-13ff-47a5-8375-3a27753749dc/2019-13-e.pdf</t>
  </si>
  <si>
    <t>46/2009. Muestreo de ejemplar de 1% por año Modificado dictamen 13/2019 y 21/2024 Véase dictamen</t>
  </si>
  <si>
    <t>https://www.cultura.gob.es/dam/jcr:9debff90-ce83-43bf-971d-58a52e79c281/2009-46-pdf.pdf</t>
  </si>
  <si>
    <t>21/2024. Muestreo de ejemplar de 1% por año Modifica dictamen 13/2019 Véase dictamen</t>
  </si>
  <si>
    <t>https://www.cultura.gob.es/dam/jcr:78ba2892-c52d-439d-b6c8-902a5252d2f5/2024-21-mdp.pdf</t>
  </si>
  <si>
    <t>997811</t>
  </si>
  <si>
    <t> Resolución de 24 de octubre de 2007 de la AEAT, sobre procedimiento para la homologación de software de digitalización. (BOE 1-noviembre-2007),</t>
  </si>
  <si>
    <t>998105</t>
  </si>
  <si>
    <t> Ley 38/1992, de 28 de diciembre,</t>
  </si>
  <si>
    <t>182010</t>
  </si>
  <si>
    <t>182000</t>
  </si>
  <si>
    <t>997822</t>
  </si>
  <si>
    <t>181990</t>
  </si>
  <si>
    <t>45</t>
  </si>
  <si>
    <t>182150</t>
  </si>
  <si>
    <t>997694</t>
  </si>
  <si>
    <t>997898</t>
  </si>
  <si>
    <t>997823</t>
  </si>
  <si>
    <t>182060</t>
  </si>
  <si>
    <t>997820</t>
  </si>
  <si>
    <t>997877</t>
  </si>
  <si>
    <t>997819</t>
  </si>
  <si>
    <t>997900</t>
  </si>
  <si>
    <t>997901</t>
  </si>
  <si>
    <t>966</t>
  </si>
  <si>
    <t>182142</t>
  </si>
  <si>
    <t>997692</t>
  </si>
  <si>
    <t>Orden HFP/941/2022, 30 de octubre</t>
  </si>
  <si>
    <t>1054</t>
  </si>
  <si>
    <t>998674</t>
  </si>
  <si>
    <t>991942</t>
  </si>
  <si>
    <t>997839</t>
  </si>
  <si>
    <t>36</t>
  </si>
  <si>
    <t>997915</t>
  </si>
  <si>
    <t>Orden HFP/941/2022, de 3 de octubre,</t>
  </si>
  <si>
    <t>5117</t>
  </si>
  <si>
    <t>998480</t>
  </si>
  <si>
    <t>997912</t>
  </si>
  <si>
    <t>Real Decreto 1065/2007, de 27 de julio</t>
  </si>
  <si>
    <t>997904</t>
  </si>
  <si>
    <t>258</t>
  </si>
  <si>
    <t>997903</t>
  </si>
  <si>
    <t>997687</t>
  </si>
  <si>
    <t>997838</t>
  </si>
  <si>
    <t>182141</t>
  </si>
  <si>
    <t>997690</t>
  </si>
  <si>
    <t>Orden EHA/3482/2007, de 20 de noviembre,</t>
  </si>
  <si>
    <t>997691</t>
  </si>
  <si>
    <t>991944</t>
  </si>
  <si>
    <t> Real Decreto 1165/1995, de 7 de julio,</t>
  </si>
  <si>
    <t>997913</t>
  </si>
  <si>
    <t>997840</t>
  </si>
  <si>
    <t>Orden EHA/993/2010, de 21 de abril</t>
  </si>
  <si>
    <t>153992</t>
  </si>
  <si>
    <t>997902</t>
  </si>
  <si>
    <t>675999</t>
  </si>
  <si>
    <t>997841</t>
  </si>
  <si>
    <t>21512</t>
  </si>
  <si>
    <t>997693</t>
  </si>
  <si>
    <t>3005</t>
  </si>
  <si>
    <t>997899</t>
  </si>
  <si>
    <t>63</t>
  </si>
  <si>
    <t>997758</t>
  </si>
  <si>
    <t>20437</t>
  </si>
  <si>
    <t>997930</t>
  </si>
  <si>
    <t>3064</t>
  </si>
  <si>
    <t>2774084</t>
  </si>
  <si>
    <t> Real Decreto 12/2023, de 17 de enero,</t>
  </si>
  <si>
    <t>248</t>
  </si>
  <si>
    <t>997876</t>
  </si>
  <si>
    <t>50842</t>
  </si>
  <si>
    <t>181820</t>
  </si>
  <si>
    <t>181830</t>
  </si>
  <si>
    <t>Real Decreto 160/2008, de 8 de febrero,</t>
  </si>
  <si>
    <t>182080</t>
  </si>
  <si>
    <t>997914</t>
  </si>
  <si>
    <t>182020</t>
  </si>
  <si>
    <t>997916</t>
  </si>
  <si>
    <t>7188767</t>
  </si>
  <si>
    <t>997259</t>
  </si>
  <si>
    <t>75/2009. Muestreo de 1 caja como muestra</t>
  </si>
  <si>
    <t>https://www.cultura.gob.es/dam/jcr:627e534c-3b85-4cc5-8dfa-de49ee91d101/2009-75-pdf.pdf</t>
  </si>
  <si>
    <t>997981</t>
  </si>
  <si>
    <t>8/2019. Muestreo de 1 caja como muestra</t>
  </si>
  <si>
    <t>https://www.cultura.gob.es/dam/jcr:5544a95b-2e46-47b6-973a-1e118d7ca8be/2019-08-e.pdf</t>
  </si>
  <si>
    <t>3014391</t>
  </si>
  <si>
    <t>3694</t>
  </si>
  <si>
    <t>22/2024. Muestreo de ejemplar de 1% por año Modifica el dictamen 47/2009</t>
  </si>
  <si>
    <t>https://www.cultura.gob.es/dam/jcr:b4be62ab-2861-45ef-b80a-340149dc68e9/2024-22-mdp.pdf</t>
  </si>
  <si>
    <t>47/2009. Muestreo de ejemplar de 1% por año Modificado dictamen 22/22024</t>
  </si>
  <si>
    <t>https://www.cultura.gob.es/dam/jcr:c3d8f829-1787-4506-b5d7-8b89a012673e/2009-47.pdf</t>
  </si>
  <si>
    <t>50/2009. Muestreo de ejemplar de 1% por año</t>
  </si>
  <si>
    <t>https://www.cultura.gob.es/dam/jcr:5a6f0551-5c15-4865-bfc7-0bc179878489/2009-50-pdf.pdf</t>
  </si>
  <si>
    <t>997663</t>
  </si>
  <si>
    <t>4/2011. Muestreo aleatorio de un volumen equivalente a una carpeta AZ, mínimo un expediente, por año</t>
  </si>
  <si>
    <t>https://www.cultura.gob.es/dam/jcr:08876b04-58b3-4a8f-b402-9836c31a26b2/2011-4-pdf.pdf</t>
  </si>
  <si>
    <t>997625</t>
  </si>
  <si>
    <t>7/2011.  Muestreo aleatorio de un volumen equivalente a una carpeta AZ, mínimo un expediente, por año Modificado dictamen 12/2022</t>
  </si>
  <si>
    <t>https://www.cultura.gob.es/dam/jcr:1c343aa9-9e38-4fb0-bb5a-ad64ee0647a4/2011-7.pdf</t>
  </si>
  <si>
    <t>20/2024. Muestreo de ejemplar de 1% por año Modifica dictamen 12/2019 y 45/2009</t>
  </si>
  <si>
    <t>https://www.cultura.gob.es/dam/jcr:cc7a361b-019d-4db9-805c-e82b10a508b0/2024-20-mdp.pdf</t>
  </si>
  <si>
    <t>997602</t>
  </si>
  <si>
    <t>19/2024. Muestreo de ejemplar de 1% por año Modifica el dictamen 11/2019 Véase dictamen</t>
  </si>
  <si>
    <t>https://www.cultura.gob.es/dam/jcr:b50847c9-8ea5-47e1-b880-e21694c5f5b6/2024-19-mdp.pdf</t>
  </si>
  <si>
    <t>23/2024. Muestreo de ejemplar de 1% por año Modifica dictámenes 48/2009 y 14/2019</t>
  </si>
  <si>
    <t>https://www.cultura.gob.es/dam/jcr:985768ca-6c50-4978-b345-26122ffb839a/2024-23-mdp.pdf</t>
  </si>
  <si>
    <t>14/2019. Muestreo de ejemplar de 1% por año Modifica dictamen 48/2009 y modificado dictamen 23/2024. Véase dictamen</t>
  </si>
  <si>
    <t>https://www.cultura.gob.es/dam/jcr:06801532-46c1-4907-874b-d47560591e4a/2019-14-e.pdf</t>
  </si>
  <si>
    <t>48/2009.  Muestreo de ejemplar de 1% por año Modificado dictámenes 14/2019 y 23/2024. Véase dictamen</t>
  </si>
  <si>
    <t>https://www.cultura.gob.es/dam/jcr:15e96023-6158-4785-ac52-abf92ec5bc27/2009-48-pdf.pdf</t>
  </si>
  <si>
    <t>12/2019. Muestreo de ejemplar de 1% por año Modifica dictamen 45/2009 y modificado dictamen 20/2024</t>
  </si>
  <si>
    <t>https://www.cultura.gob.es/dam/jcr:87b552bc-e5b4-4a2e-b344-02444a9196be/2019-12-e.pdf</t>
  </si>
  <si>
    <t>45/2009. Muestreo de ejemplar de 1% por año Modificado dictamen 12/2019 y 20/2024</t>
  </si>
  <si>
    <t>https://www.cultura.gob.es/dam/jcr:249e0206-0bfb-4445-b553-69a17c714bea/2009-45-pdf.pdf</t>
  </si>
  <si>
    <t>12/2022. Muestreo aleatorio de un volumen equivalente a una carpeta AZ, mínimo un expediente, por año Modifica dictamen 7/2011</t>
  </si>
  <si>
    <t>https://www.cultura.gob.es/dam/jcr:1cd3f32a-18eb-4c6d-9501-e230e2a7f8dd/2022-12-mpd.pdf</t>
  </si>
  <si>
    <t>15/2019. Muestreo de ejemplar de 1% por año Véase dictamen</t>
  </si>
  <si>
    <t>https://www.cultura.gob.es/dam/jcr:74b4300b-eb60-473c-8843-dafa63663e08/2019-15-e.pdf</t>
  </si>
  <si>
    <t>49/2009. Muestreo de ejemplar de 1% por año Véase dictamen</t>
  </si>
  <si>
    <t>https://www.cultura.gob.es/dam/jcr:addd2023-abea-4fd4-a120-396d682010f6/2009-49-pdf.pdf</t>
  </si>
  <si>
    <t>11/2019. Muestreo de ejemplar de 1% por año Modifica dictamen 44/2009, y modificado dictamen 19/2024 Véase dictamen</t>
  </si>
  <si>
    <t>https://www.cultura.gob.es/dam/jcr:632b60f8-18c7-43ce-8793-bcc3066f6cbd/2019-11-e.pdf</t>
  </si>
  <si>
    <t>44/2009. Muestreo de ejemplar de 1% por año Modificado dictámenes 11/2019 y 19/2024 Véase dictamen</t>
  </si>
  <si>
    <t>https://www.cultura.gob.es/dam/jcr:d6cff692-ac96-4b50-a4de-173ea16933ba/2009-44-pdf.pdf</t>
  </si>
  <si>
    <t>997718</t>
  </si>
  <si>
    <t>Ley de Patrimonio Histórico Nacional 16/1985, Ley 58/2003, de 17 de diciembre, General Tributaria 
Ley Orgánica 3/2018, de 5 de diciembre, de Protección de Datos Personales y garantía de los derechos digitales</t>
  </si>
  <si>
    <t>58/2019. Véase dictamen</t>
  </si>
  <si>
    <t>https://www.cultura.gob.es/dam/jcr:b24dc048-d257-44c6-9ebc-c46d7eea969f/2019-58.pdf</t>
  </si>
  <si>
    <t>2965038</t>
  </si>
  <si>
    <t>Orden HFP/826/2022, de 30 de agosto,</t>
  </si>
  <si>
    <t>997800</t>
  </si>
  <si>
    <t>1/2011. Muestreo aleatorio de un volumen equivalente a una carpeta AZ, mínimo un expediente, por año Modificado dictamen 9/2022 Véase dictamen</t>
  </si>
  <si>
    <t>https://www.cultura.gob.es/dam/jcr:348b0711-9897-4f50-8393-ac9acfc8a918/2011-1.pdf</t>
  </si>
  <si>
    <t>2/2011. Muestreo aleatorio de un volumen equivalente a una carpeta AZ, mínimo un expediente, por año</t>
  </si>
  <si>
    <t>https://www.cultura.gob.es/dam/jcr:437bce68-5dc5-4de8-95f2-41191bda87df/2011-2-pdf.pdf</t>
  </si>
  <si>
    <t>997620</t>
  </si>
  <si>
    <t>Ley Orgánica 15/1999, de 13 de diciembre (RCL 1999,3058) de Protección de Datos de Carácter Personal</t>
  </si>
  <si>
    <t>3/2011.  Conservación de una caja como muestra testimonial Modificado dictamen 10/2022 Véase dictamen</t>
  </si>
  <si>
    <t>https://www.cultura.gob.es/dam/jcr:2c5227c2-1f36-4702-b34f-03d93153f516/2011-3.pdf</t>
  </si>
  <si>
    <t>997801</t>
  </si>
  <si>
    <t>5/2011. Conservación de una caja como muestra testimonial Modificado dictamen 11/2022</t>
  </si>
  <si>
    <t>https://www.cultura.gob.es/dam/jcr:9f4df367-1fe4-4ce8-8812-d475c31aa4e7/2011-5.pdf</t>
  </si>
  <si>
    <t>6/2011. Muestreo aleatorio de un volumen equivalente a una carpeta AZ, mínimo un expediente, por año</t>
  </si>
  <si>
    <t>https://www.cultura.gob.es/dam/jcr:85e7df0a-b5ab-435a-9bcc-35f971bc5adb/2011-6-pdf.pdf</t>
  </si>
  <si>
    <t>9/2022. Muestreo aleatorio de un volumen equivalente a una carpeta AZ, mínimo un expediente, por año Modifica dictamen 1/2011 Véase dictamen</t>
  </si>
  <si>
    <t>https://www.cultura.gob.es/dam/jcr:75d0faa4-47a0-492f-b143-fa8577bedb6e/2022-9-mdp.pdf</t>
  </si>
  <si>
    <t>10/2022. Conservación de una caja como muestra testimonial Modifica dictamen 3/2011 Véase dictamen</t>
  </si>
  <si>
    <t>https://www.cultura.gob.es/dam/jcr:7c2bcf52-45d6-4fef-9d9c-101904126c9e/2022-10-mpd.pdf</t>
  </si>
  <si>
    <t>11/2022. Conservación de una caja como muestra testimonial Modifica dictamen 5/2011</t>
  </si>
  <si>
    <t>https://www.cultura.gob.es/dam/jcr:7d49d6d0-3be5-423d-b6ea-c0de4ffbdf58/2022-11-mpd.pdf</t>
  </si>
  <si>
    <t>3/2019. Muestreo de 1 caja como muestra Véase dictamen. Modifica al dictamen 70/2009</t>
  </si>
  <si>
    <t>https://www.cultura.gob.es/dam/jcr:e9a1f289-ee77-4ce1-b20f-dd1aa49db925/2019-03-e.pdf</t>
  </si>
  <si>
    <t>70/2009. Muestreo de 1 caja como muestra Véase dictamen</t>
  </si>
  <si>
    <t>https://www.cultura.gob.es/dam/jcr:e5512b0a-bd2f-439a-85bb-21a5300cfc30/2009-70-pdf.pdf</t>
  </si>
  <si>
    <t>998287</t>
  </si>
  <si>
    <t> Real Decreto 1098/2001, de 12 de octubre,</t>
  </si>
  <si>
    <t>998028</t>
  </si>
  <si>
    <t>Ley del Impuesto sobre la Renta de no Residentes aprobado por Real Decreto Legislativo 5/2004, de 5 de marzo ( BOE 12-marzo-2004 ),</t>
  </si>
  <si>
    <t>997980</t>
  </si>
  <si>
    <t>REAL DECRETO 1065/2007, de 27 de julio,</t>
  </si>
  <si>
    <t>998562</t>
  </si>
  <si>
    <t>Ley 35/2006, de 28 de noviembre,</t>
  </si>
  <si>
    <t>31</t>
  </si>
  <si>
    <t>2844311</t>
  </si>
  <si>
    <t>Orden HAP/2194/2013, de 22 de noviembre,</t>
  </si>
  <si>
    <t>997920</t>
  </si>
  <si>
    <t>1395107</t>
  </si>
  <si>
    <t>998615</t>
  </si>
  <si>
    <t>362</t>
  </si>
  <si>
    <t>1286261</t>
  </si>
  <si>
    <t>1721</t>
  </si>
  <si>
    <t>998103</t>
  </si>
  <si>
    <t>53484</t>
  </si>
  <si>
    <t>997988</t>
  </si>
  <si>
    <t>857</t>
  </si>
  <si>
    <t>997987</t>
  </si>
  <si>
    <t>997931</t>
  </si>
  <si>
    <t>Ley 18/1982, de 26 de mayo,</t>
  </si>
  <si>
    <t>997972</t>
  </si>
  <si>
    <t>66765</t>
  </si>
  <si>
    <t>998043</t>
  </si>
  <si>
    <t>1451</t>
  </si>
  <si>
    <t>44/2008.  Todos los datos aparecen en el Registro de Declaraciones Liquidaciones Muestre de un máximo de un 1%</t>
  </si>
  <si>
    <t>https://www.cultura.gob.es/dam/jcr:c2e691e8-6e12-4a98-ba1c-4bc84a211773/2008-44-pdf.pdf</t>
  </si>
  <si>
    <t>35/2008. Se propone conservar el original que se encuentra en la DG de Impuestos Indirectos Muestre de un máximo de un 1%</t>
  </si>
  <si>
    <t>https://www.cultura.gob.es/dam/jcr:8c9d3ad9-6d6a-4028-91d4-10d677390910/2008-35-pdf.pdf</t>
  </si>
  <si>
    <t>43/2008. Se propone la conservación de la documentación del Tribunal Económico Administrativo (T.E.A.) Muestre de un máximo de 1%</t>
  </si>
  <si>
    <t>https://www.cultura.gob.es/dam/jcr:6902e6c5-4609-4042-bf83-535d0626ee14/2008-43-pdf.pdf</t>
  </si>
  <si>
    <t>45/2008.  Todos los datos aparecen en las relaciones de propuestas de sanciones Muestreo máximo de 1%</t>
  </si>
  <si>
    <t>https://www.cultura.gob.es/dam/jcr:6646dc49-ff7e-469c-a11f-74da4356815e/2008-45-pdf.pdf</t>
  </si>
  <si>
    <t>42/2008.  Se propone la conservación de la documentación del Tribunal Económico Administrativo (T.E.A.) Muestre de un máximo de 1%</t>
  </si>
  <si>
    <t>https://www.cultura.gob.es/dam/jcr:829c0073-b809-4c65-a4d2-85b62f1caa52/2008-42-pdf.pdf</t>
  </si>
  <si>
    <t>41/2008. Se propone la conservación de la documentación del Tribunal Económico Administrativo (T.E.A.) Muestre de un máximo de 1%</t>
  </si>
  <si>
    <t>https://www.cultura.gob.es/dam/jcr:4872c7f1-d072-48cf-90d7-81a72601b5e8/2008-41-pdf.pdf</t>
  </si>
  <si>
    <t>37/2008. Muestreo máximo de 1%</t>
  </si>
  <si>
    <t>https://www.cultura.gob.es/dam/jcr:ef5056ef-7970-4647-b99d-5f371d2020c3/2008-37-pdf.pdf</t>
  </si>
  <si>
    <t>38/2008. Muestreo máximo de 1%</t>
  </si>
  <si>
    <t>https://www.cultura.gob.es/dam/jcr:4076fae0-021f-4d05-9e83-ffcc98c7765f/2008-38-pdf.pdf</t>
  </si>
  <si>
    <t>49/2008. Se conservan las relaciones de propuestas de sanciones que contienen la misma información</t>
  </si>
  <si>
    <t>https://www.cultura.gob.es/dam/jcr:6223c51a-62b2-419e-9a51-9b7682a10c7d/2008-49-pdf.pdf</t>
  </si>
  <si>
    <t>50/2008. Se conservan los talones de cargo y se elimina esta serie porque duplica los datos</t>
  </si>
  <si>
    <t>https://www.cultura.gob.es/dam/jcr:b8272ee9-b2fd-493a-be45-0c185bc9e997/2008-50-pdf.pdf</t>
  </si>
  <si>
    <t>39/2008. Muestre de un máximo de 1%</t>
  </si>
  <si>
    <t>https://www.cultura.gob.es/dam/jcr:1d48960c-40bc-4950-a559-4877c379236a/2008-39-pdf.pdf</t>
  </si>
  <si>
    <t>36/2008. Muestre de un máximo de 1%</t>
  </si>
  <si>
    <t>https://www.cultura.gob.es/dam/jcr:4d192db7-303a-4ed3-a45a-2e196261513d/2008-36-pdf.pdf</t>
  </si>
  <si>
    <t>997989</t>
  </si>
  <si>
    <t>Orden EHA/1375/2009, de 26 de mayo,</t>
  </si>
  <si>
    <t>182</t>
  </si>
  <si>
    <t>997990</t>
  </si>
  <si>
    <t>Real Decreto 1624/1992, de 29 de diciembre,</t>
  </si>
  <si>
    <t>322</t>
  </si>
  <si>
    <t>997986</t>
  </si>
  <si>
    <t>998052</t>
  </si>
  <si>
    <t>4502</t>
  </si>
  <si>
    <t>220294</t>
  </si>
  <si>
    <t>Orden HFP/417/2017, de 12 de mayo,</t>
  </si>
  <si>
    <t>997829</t>
  </si>
  <si>
    <t>998089</t>
  </si>
  <si>
    <t>998187</t>
  </si>
  <si>
    <t>997970</t>
  </si>
  <si>
    <t>546</t>
  </si>
  <si>
    <t>997971</t>
  </si>
  <si>
    <t>228342</t>
  </si>
  <si>
    <t>997973</t>
  </si>
  <si>
    <t>2133</t>
  </si>
  <si>
    <t>997976</t>
  </si>
  <si>
    <t>471</t>
  </si>
  <si>
    <t>200485</t>
  </si>
  <si>
    <t>21460</t>
  </si>
  <si>
    <t>2844364</t>
  </si>
  <si>
    <t>Real Decreto 364/1995, de 10 de marzo,</t>
  </si>
  <si>
    <t>25/2024. Véase dictamen</t>
  </si>
  <si>
    <t>https://www.cultura.gob.es/dam/jcr:4302263c-b438-4674-925f-25530c215dd3/2024-25.pdf</t>
  </si>
  <si>
    <t>201111</t>
  </si>
  <si>
    <t>26/2024. No hace transferencias Véase dictamen</t>
  </si>
  <si>
    <t>https://www.cultura.gob.es/dam/jcr:d18a0ed0-4ef1-49b3-b4a8-f4b76ac20cf5/2024-26.pdf</t>
  </si>
  <si>
    <t>997910</t>
  </si>
  <si>
    <t>2312271</t>
  </si>
  <si>
    <t>60/2024. No hace transferencias Véase dictamen</t>
  </si>
  <si>
    <t>https://www.cultura.gob.es/dam/jcr:015e61cf-f531-433e-81f1-2dc99faa3f30/2024-60.pdf</t>
  </si>
  <si>
    <t>998111</t>
  </si>
  <si>
    <t>379157</t>
  </si>
  <si>
    <t>93/2007. La documentación anterior a 1940 debe conservarse  Muestreo se realizará igual que las declaraciones, por estar incluidas en ellas</t>
  </si>
  <si>
    <t>https://www.cultura.gob.es/dam/jcr:1844609a-aa98-4a2b-ac0a-567c0fd5d0ce/2007-93-pdf.pdf</t>
  </si>
  <si>
    <t>203252</t>
  </si>
  <si>
    <t>142/2007. Muestreo de ejemplar del 1% por años dentro del ámbito de la Comunidad Autónoma</t>
  </si>
  <si>
    <t>https://www.cultura.gob.es/dam/jcr:256d8907-b9be-434d-8451-dc956feea245/2007-142-pdf.pdf</t>
  </si>
  <si>
    <t>110/2007. El muestreo se realizará igual que las declaraciones, por estar incluidas en ellas</t>
  </si>
  <si>
    <t>https://www.cultura.gob.es/dam/jcr:1dc481e9-e11a-4d5f-a667-1e89f434cff0/2007-110-pdf.pdf</t>
  </si>
  <si>
    <t>105/2007. El muestreo se realizará igual que las declaraciones, por estar incluidas en ellas</t>
  </si>
  <si>
    <t>https://www.cultura.gob.es/dam/jcr:2d6c15f2-c5fa-4dd6-886d-271825f0dab3/2007-105-pdf.pdf</t>
  </si>
  <si>
    <t>109/2007. Muestreo se realizará igual que las declaraciones, por estar incluidas en ellas</t>
  </si>
  <si>
    <t>https://www.cultura.gob.es/dam/jcr:19dbeac4-59cb-4b04-93c5-c7a8ce7eb370/2007-109-pdf.pdf</t>
  </si>
  <si>
    <t>116/2007. Muestreo de 1% por años, dentro del ámbito de la Comunidad Autónoma</t>
  </si>
  <si>
    <t>https://www.cultura.gob.es/dam/jcr:799ff19a-7bf4-40db-9ef3-4a0e5e38a238/2007-116-pdf.pdf</t>
  </si>
  <si>
    <t>53/2008. Información poco relevante Muestreo del 1%</t>
  </si>
  <si>
    <t>https://www.cultura.gob.es/dam/jcr:a29cfa53-9bed-4928-bb47-6459378fa0c7/2008-53.pdf</t>
  </si>
  <si>
    <t>76/2008. Muestreo de ejemplar de 1% por años dentro del ámbito de la Comunidad Autónoma, siempre que se encuentren los padrones</t>
  </si>
  <si>
    <t>https://www.cultura.gob.es/dam/jcr:890e6412-cf25-420e-9cb2-5e249c17bc63/2008-76-pdf.pdf</t>
  </si>
  <si>
    <t>63/2008. Muestra del 1% por años, dentro del ámbito de la Comunidad Autónoma Véase dictamen</t>
  </si>
  <si>
    <t>https://www.cultura.gob.es/dam/jcr:63facdb0-bd97-4474-b787-312383af8143/2008-63-pdf.pdf</t>
  </si>
  <si>
    <t>54/2008. La misma información se conserva en los ficheros y en los padrones de vedados y acotados de caza. Siempre que existan dichos ficheros y padrones, las declaraciones se pueden eliminar, dejando una muestra del 1%</t>
  </si>
  <si>
    <t>https://www.cultura.gob.es/dam/jcr:6e2dfbda-a2df-45c6-9ef7-0df46e334f40/2008-54-pdf.pdf</t>
  </si>
  <si>
    <t>55/2008. La misma información se conserva en los ficheros y en los padrones de vedados y acotados de caza. Siempre que existan dichos ficheros y padrones, las declaraciones se pueden eliminar, dejando una muestra del 1%</t>
  </si>
  <si>
    <t>https://www.cultura.gob.es/dam/jcr:af80a4b9-d2f8-4c0b-b44b-c3ecc349d8b4/2008-55.pdf</t>
  </si>
  <si>
    <t>56/2008. Muestra del 1% por años, dentro del ámbito de la Comunidad Autónoma</t>
  </si>
  <si>
    <t>https://www.cultura.gob.es/dam/jcr:34bb92bc-28ab-4177-bee5-e6567bc79a27/2008-56-pdf.pdf</t>
  </si>
  <si>
    <t>64/2008. Véase dictamen</t>
  </si>
  <si>
    <t>https://www.cultura.gob.es/dam/jcr:da9435d7-e401-483e-8204-b1f53bd5c094/2008-64-pdf.pdf</t>
  </si>
  <si>
    <t>65/2008. Muestreo de ejemplar de 1% por años dentro del ámbito de la Comunidad Autónoma</t>
  </si>
  <si>
    <t>https://www.cultura.gob.es/dam/jcr:d226545a-5a80-4b1f-8af1-495fe421458e/2008-65-pdf.pdf</t>
  </si>
  <si>
    <t>66/2008.  Muestreo de ejemplar de 1% por años dentro del ámbito de la Comunidad Autónoma</t>
  </si>
  <si>
    <t>https://www.cultura.gob.es/dam/jcr:7a33896f-13f9-43a0-8b5b-fb0ff8f7fe80/2008-66-pdf.pdf</t>
  </si>
  <si>
    <t>67/2008. Muestreo de ejemplar de 1% por años dentro del ámbito de la Comunidad Autónoma</t>
  </si>
  <si>
    <t>https://www.cultura.gob.es/dam/jcr:44723470-6ad7-4f6a-8fde-999c958f0fa4/2008-67-pdf.pdf</t>
  </si>
  <si>
    <t>68/2008.  Muestreo de ejemplar de 1% por años dentro del ámbito de la Comunidad Autónoma</t>
  </si>
  <si>
    <t>https://www.cultura.gob.es/dam/jcr:eb718681-c2b9-4699-bb4e-ccb5d313621c/2008-68-pdf.pdf</t>
  </si>
  <si>
    <t>69/2008. Muestra del 1% por años, dentro del ámbito de la Comunidad Autónoma</t>
  </si>
  <si>
    <t>https://www.cultura.gob.es/dam/jcr:3e4d99df-bd0c-4c87-8901-4c13bef7d787/2008-69-pdf.pdf</t>
  </si>
  <si>
    <t>71/2008.  Muestreo de ejemplar de 1% por años dentro del ámbito de la Comunidad Autónoma. Los datos se encuentran en el libro-registro</t>
  </si>
  <si>
    <t>https://www.cultura.gob.es/dam/jcr:a2c189ae-59db-4958-9921-a9f7d33144f8/2008-71-pdf.pdf</t>
  </si>
  <si>
    <t>70/2008. Muestreo de ejemplar de 1% por años dentro del ámbito de la Comunidad Autónoma. Hasta el año 1970 la información se encuentra en el libro registro</t>
  </si>
  <si>
    <t>https://www.cultura.gob.es/dam/jcr:0a495131-d3fe-4ea0-ae67-ace5f66755ec/2008-70-pdf.pdf</t>
  </si>
  <si>
    <t>77/2008. Muestreo de ejemplar de 1% por años dentro del ámbito de la Comunidad Autónoma, siempre que se encuentren los padrones</t>
  </si>
  <si>
    <t>https://www.cultura.gob.es/dam/jcr:4f2e0145-22ea-4151-9e06-4e1d36e1df74/2008-77-pdf.pdf</t>
  </si>
  <si>
    <t>60/2008. Muestreo de ejemplar de 1% por años dentro del ámbito de la Comunidad Autónoma</t>
  </si>
  <si>
    <t>https://www.cultura.gob.es/dam/jcr:e8949b9b-0eed-4c92-8dcd-e2273a5655e2/2008-60-pdf.pdf</t>
  </si>
  <si>
    <t>61/2008.  Muestreo de ejemplar de 1% por años dentro del ámbito de la Comunidad Autónoma</t>
  </si>
  <si>
    <t>https://www.cultura.gob.es/dam/jcr:09b7e762-f972-40c1-aabe-0c39e7f1af23/2008-61-pdf.pdf</t>
  </si>
  <si>
    <t>62/2008. La misma información se encuentra en los expedientes de los convenios  Muestreo de ejemplar de 1% por años dentro del ámbito de la Comunidad Autónoma</t>
  </si>
  <si>
    <t>https://www.cultura.gob.es/dam/jcr:f846e84c-c760-47ee-a60c-ec65deeeb8e0/2008-62-pdf.pdf</t>
  </si>
  <si>
    <t>74/2008. La misma información se conserva en los ficheros y en los padrones de vedados y acotados de caza. Siempre que existan dichos ficheros y padrones, las declaraciones se pueden eliminar, dejando una muestra del 1%</t>
  </si>
  <si>
    <t>https://www.cultura.gob.es/dam/jcr:c7220a3f-a59e-4a2d-b696-625285662a39/2008-74-pdf.pdf</t>
  </si>
  <si>
    <t>72/2008. Muestreo de ejemplar de 1% por años dentro del ámbito de la Comunidad Autónoma, siempre que se encuentren los padrones</t>
  </si>
  <si>
    <t>https://www.cultura.gob.es/dam/jcr:8b9da56f-e100-475c-af5c-6354f9bc1544/2008-72-pdf.pdf</t>
  </si>
  <si>
    <t>73/2008. Muestreo de ejemplar de 1% por años dentro del ámbito de la Comunidad Autónoma, siempre que se encuentren los padrones</t>
  </si>
  <si>
    <t>https://www.cultura.gob.es/dam/jcr:5d371e66-5fed-4e51-a873-4b11e8ff706d/2008-73-pdf.pdf</t>
  </si>
  <si>
    <t>78/2008.  Muestreo de ejemplar de 1% por años dentro del ámbito de la Comunidad Autónoma, siempre que se encuentren los padrones</t>
  </si>
  <si>
    <t>https://www.cultura.gob.es/dam/jcr:6b6dcb89-78a4-4f31-a9c6-bfd9ba7deeec/2008-78-pdf.pdf</t>
  </si>
  <si>
    <t>85/2008. Información poco relevante</t>
  </si>
  <si>
    <t>https://www.cultura.gob.es/dam/jcr:9954d877-29a7-4670-8f62-61d506983f70/2008-85-pdf.pdf</t>
  </si>
  <si>
    <t>79/2008.</t>
  </si>
  <si>
    <t>https://www.cultura.gob.es/dam/jcr:42f41aea-b605-46da-9001-8209e0add1d2/2008-79-pdf.pdf</t>
  </si>
  <si>
    <t>80/2008. Muestreo de ejemplar de 1% por años dentro del ámbito de la Comunidad Autónoma, siempre que se encuentren los padrones</t>
  </si>
  <si>
    <t>https://www.cultura.gob.es/dam/jcr:e22c8ff8-5d0c-436b-b23a-e22c56bb9a97/2008-80-pdf.pdf</t>
  </si>
  <si>
    <t>86/2008.  Información poco relevante</t>
  </si>
  <si>
    <t>https://www.cultura.gob.es/dam/jcr:4cd0f5c3-9321-4a4f-8cdf-774fab028841/2008-86-pdf.pdf</t>
  </si>
  <si>
    <t>81/2008.  Muestreo de ejemplar de 1% por años dentro del ámbito de la Comunidad Autónoma, siempre que se encuentren los padrones</t>
  </si>
  <si>
    <t>https://www.cultura.gob.es/dam/jcr:60520b91-1010-46bb-9f56-59802e76b1be/2008-81-pdf.pdf</t>
  </si>
  <si>
    <t>58/2008. Muestra del 1% por años, dentro del ámbito de la Comunidad Autónoma</t>
  </si>
  <si>
    <t>https://www.cultura.gob.es/dam/jcr:a4d6ff1f-a8ba-4eed-bd53-4f1d8c94c715/2008-58-pdf.pdf</t>
  </si>
  <si>
    <t>82/2008. Muestreo de ejemplar de 1% por años dentro del ámbito de la Comunidad Autónoma, siempre que se encuentren los padrones</t>
  </si>
  <si>
    <t>https://www.cultura.gob.es/dam/jcr:33ac9179-c66b-47e4-98af-7d4b626a79fc/2008-82-pdf.pdf</t>
  </si>
  <si>
    <t>75/2008.</t>
  </si>
  <si>
    <t>https://www.cultura.gob.es/dam/jcr:7c40c090-d6cb-4443-b279-483977122b08/2008-75-pdf.pdf</t>
  </si>
  <si>
    <t>57/2008. Existe la misma información en el libroregistro de declaraciones de vehículos  Muestreo de ejemplar de 1% por años dentro del ámbito de la Comunidad Autónoma</t>
  </si>
  <si>
    <t>https://www.cultura.gob.es/dam/jcr:45532d91-ce0e-4657-9300-6e691b1d3ed5/2008-57-pdf.pdf</t>
  </si>
  <si>
    <t>59/2008. Muestreo de ejemplar de 1% por años dentro del ámbito de la Comunidad Autónoma</t>
  </si>
  <si>
    <t>https://www.cultura.gob.es/dam/jcr:9a95f09e-fbe6-474b-bc00-5b0c5c02d911/2008-59-pdf.pdf</t>
  </si>
  <si>
    <t>83/2008. La documentación que contiene son borradores, minutas. El original está en la Dirección General</t>
  </si>
  <si>
    <t>https://www.cultura.gob.es/dam/jcr:3fc566cb-c65e-4dad-af96-050627aea3fa/2008-83-pdf.pdf</t>
  </si>
  <si>
    <t>997695</t>
  </si>
  <si>
    <t>157331</t>
  </si>
  <si>
    <t>3014382</t>
  </si>
  <si>
    <t>Orden HFP/55/2023, de 24 de enero,</t>
  </si>
  <si>
    <t>2311238</t>
  </si>
  <si>
    <t> Ley 39/2015, de 1 de octubre,</t>
  </si>
  <si>
    <t>2328189</t>
  </si>
  <si>
    <t>24/2024. Como muestra se conserva una caja por modalidad de certificado y ejercicio No hacen transferencias</t>
  </si>
  <si>
    <t>https://www.cultura.gob.es/dam/jcr:8921b9d8-f593-48c1-8b54-54ef68bf35b0/2024-24.pdf</t>
  </si>
  <si>
    <t>Ley 58/2003, de 17 de diciembre, General Tributaria Ley 16/1985, de 25 de junio, de Patrimonio Histórico Español</t>
  </si>
  <si>
    <t>14/2022. No hacen transferencias Véase dictamen</t>
  </si>
  <si>
    <t>https://www.cultura.gob.es/dam/jcr:18d72d57-0c39-4b45-9bbf-77fae81e97e5/2022-14.pdf</t>
  </si>
  <si>
    <t>996979</t>
  </si>
  <si>
    <t>17/2022. No hacen transferencias Véase dictamen</t>
  </si>
  <si>
    <t>https://www.cultura.gob.es/dam/jcr:ed93f9c6-c1a5-41f0-a3eb-27ae1cadfc6d/2022-17.pdf</t>
  </si>
  <si>
    <t>43/2022. No hacen transferencias Véase dictamen</t>
  </si>
  <si>
    <t>https://www.cultura.gob.es/dam/jcr:68a47cae-d9d2-4605-9dcf-017970198ea3/2022-43.pdf</t>
  </si>
  <si>
    <t>44/2022. No hacen transferencias Véase dictamen</t>
  </si>
  <si>
    <t>https://www.cultura.gob.es/dam/jcr:8ad75998-a8a2-409a-a016-9fc8dac32f9d/2022-44.pdf</t>
  </si>
  <si>
    <t>45/2022. No hacen transferencias Véase dictamen</t>
  </si>
  <si>
    <t>https://www.cultura.gob.es/dam/jcr:be462b31-4a83-41bb-9db4-6576e90c5ff5/2022-45.pdf</t>
  </si>
  <si>
    <t>46/2022. No hacen transferencias Véase dictamen</t>
  </si>
  <si>
    <t>https://www.cultura.gob.es/dam/jcr:8f6a1beb-37df-48a5-9991-cf61af47b244/2022-46.pdf</t>
  </si>
  <si>
    <t>997262</t>
  </si>
  <si>
    <t>18/2022. No hacen transferencias Véase dictamen</t>
  </si>
  <si>
    <t>https://www.cultura.gob.es/dam/jcr:75e09563-a843-4ab5-b55e-de9a2d91a376/2022-18.pdf</t>
  </si>
  <si>
    <t>998102</t>
  </si>
  <si>
    <t>19/2022. No hacen transferencias Véase dictamen</t>
  </si>
  <si>
    <t>https://www.cultura.gob.es/dam/jcr:4dbddf82-7fff-4a0f-a52a-2e3ad7f20b00/2022-19.pdf</t>
  </si>
  <si>
    <t>997798</t>
  </si>
  <si>
    <t>15/2022. No hacen transferencias Véase dictamen</t>
  </si>
  <si>
    <t>https://www.cultura.gob.es/dam/jcr:f757d92a-8c80-4c63-92b2-1f62dac574d2/2022-15.pdf</t>
  </si>
  <si>
    <t>3048309</t>
  </si>
  <si>
    <t>Orden HAC/72/2024, de 1 de febrero,</t>
  </si>
  <si>
    <t>997267</t>
  </si>
  <si>
    <t>20/2022. No hacen transferencias Véase dictamen</t>
  </si>
  <si>
    <t>https://www.cultura.gob.es/dam/jcr:a961226b-6b2c-4c67-bb8e-5eabe11d38b5/2022-20.pdf</t>
  </si>
  <si>
    <t>997258</t>
  </si>
  <si>
    <t>21/2022. No hacen transferencias Véase dictamen</t>
  </si>
  <si>
    <t>https://www.cultura.gob.es/dam/jcr:a067e6e1-7134-4ff6-bb09-45b4ddef521f/2022-21.pdf</t>
  </si>
  <si>
    <t>997263</t>
  </si>
  <si>
    <t>22/2022. No hacen transferencias Véase dictamen</t>
  </si>
  <si>
    <t>https://www.cultura.gob.es/dam/jcr:b266eaa6-47be-4cda-a125-8150c5448135/2022-22.pdf</t>
  </si>
  <si>
    <t>997260</t>
  </si>
  <si>
    <t>16/2022. No hacen transferencias Véase dictamen</t>
  </si>
  <si>
    <t>https://www.cultura.gob.es/dam/jcr:82e330aa-b4d5-4eae-9413-fd49217da663/2022-16.pdf</t>
  </si>
  <si>
    <t>23/2022. No hacen transferencias Véase dictamen</t>
  </si>
  <si>
    <t>https://www.cultura.gob.es/dam/jcr:845885ee-4a82-4ba5-8e41-9616b187d0d8/2022-23.pdf</t>
  </si>
  <si>
    <t>992747</t>
  </si>
  <si>
    <t>24/2022. No hacen transferencias Véase dictamen</t>
  </si>
  <si>
    <t>https://www.cultura.gob.es/dam/jcr:72fc60de-b6db-4239-8f8a-4838f73dd036/2022-24.pdf</t>
  </si>
  <si>
    <t>203021</t>
  </si>
  <si>
    <t>Orden HAP/2835/2015, de 28 de diciembre,</t>
  </si>
  <si>
    <t>25/2022. Considera serie abierta Véase dictamen</t>
  </si>
  <si>
    <t>https://www.cultura.gob.es/dam/jcr:8f3c7274-0b2e-4700-b36f-87708282a63f/2022-25.pdf</t>
  </si>
  <si>
    <t>992781</t>
  </si>
  <si>
    <t>26/2022. No hacen transferencias Véase dictamen</t>
  </si>
  <si>
    <t>https://www.cultura.gob.es/dam/jcr:681fd352-0c4f-4ca6-a7b8-431626e48fb1/2022-26.pdf</t>
  </si>
  <si>
    <t>serie abierta</t>
  </si>
  <si>
    <t>201222</t>
  </si>
  <si>
    <t>27/2022. No hacen transferencias Véase dictamen</t>
  </si>
  <si>
    <t>https://www.cultura.gob.es/dam/jcr:277a0a95-ec39-4ba0-8d88-df569e54409e/2022-27.pdf</t>
  </si>
  <si>
    <t>28/2022. Modifica dictamen 9/2006 No hacen transferencias Véase dictamen</t>
  </si>
  <si>
    <t>https://www.cultura.gob.es/dam/jcr:4025c67e-144e-4738-bb60-ea4d1e71fb53/2022-28.pdf</t>
  </si>
  <si>
    <t>29/2022. No hacen transferencias Véase dictamen</t>
  </si>
  <si>
    <t>https://www.cultura.gob.es/dam/jcr:d72c4d6c-28d6-4cba-80d4-4b1c1ef15087/2022-29.pdf</t>
  </si>
  <si>
    <t>202302</t>
  </si>
  <si>
    <t>30/2022. No hacen transferencias Véase dictamen</t>
  </si>
  <si>
    <t>https://www.cultura.gob.es/dam/jcr:3a4528c5-bcfb-421b-9e97-66d8eb4255e7/2022-30.pdf</t>
  </si>
  <si>
    <t>997364</t>
  </si>
  <si>
    <t>Resolución de 3 de enero de 2011, del Departamento de Gestión Tributaria de la Agencia Estatal de Administración Tributaria,</t>
  </si>
  <si>
    <t>997362</t>
  </si>
  <si>
    <t>31/2022. No hacen transferencias Véase dictamen</t>
  </si>
  <si>
    <t>https://www.cultura.gob.es/dam/jcr:23c31c8d-9443-4079-8592-09ed09ccca88/2022-31.pdf</t>
  </si>
  <si>
    <t>997370</t>
  </si>
  <si>
    <t>32/2022. No hacen transferencias Véase dictamen</t>
  </si>
  <si>
    <t>https://www.cultura.gob.es/dam/jcr:c759fe96-994a-4483-be8d-d60142ba981b/2022-32.pdf</t>
  </si>
  <si>
    <t>997369</t>
  </si>
  <si>
    <t>33/2022. No hacen transferencias Véase dictamen</t>
  </si>
  <si>
    <t>https://www.cultura.gob.es/dam/jcr:5cd28c18-2ea2-4eb0-93fe-c3e4f2f53fed/2022-33.pdf</t>
  </si>
  <si>
    <t>997322</t>
  </si>
  <si>
    <t>34/2022. No hacen transferencias Véase dictamen</t>
  </si>
  <si>
    <t>https://www.cultura.gob.es/dam/jcr:0739fe32-666d-4e8f-9fae-351252541163/2022-34.pdf</t>
  </si>
  <si>
    <t>203506</t>
  </si>
  <si>
    <t>Orden HFP/1338/2023, de 13 de diciembre,</t>
  </si>
  <si>
    <t>998719</t>
  </si>
  <si>
    <t>Orden EHA/2041/2009, de 16 de julio,</t>
  </si>
  <si>
    <t>399</t>
  </si>
  <si>
    <t>201493</t>
  </si>
  <si>
    <t>Orden HAP/2455/2013, de 27 de diciembre,</t>
  </si>
  <si>
    <t>1057</t>
  </si>
  <si>
    <t>998744</t>
  </si>
  <si>
    <t>Orden EHA/97/2010, de 25 de enero,</t>
  </si>
  <si>
    <t>103</t>
  </si>
  <si>
    <t>998745</t>
  </si>
  <si>
    <t>Orden EHA/98/2010, de 25 de enero,</t>
  </si>
  <si>
    <t>159</t>
  </si>
  <si>
    <t>3029264</t>
  </si>
  <si>
    <t>Orden HFP/887/2023, de 26 de julio,</t>
  </si>
  <si>
    <t>3029265</t>
  </si>
  <si>
    <t>1994415</t>
  </si>
  <si>
    <t>Orden HAC/612/2021, de 16 de junio,</t>
  </si>
  <si>
    <t>1228</t>
  </si>
  <si>
    <t>992798</t>
  </si>
  <si>
    <t>Orden HAC/1276/2020, de 28 de diciembre,</t>
  </si>
  <si>
    <t>997375</t>
  </si>
  <si>
    <t> Orden HAC/96/2003, de 28 de enero,</t>
  </si>
  <si>
    <t>997374</t>
  </si>
  <si>
    <t>Orden HAC/539/2003, de 10 de marzo,</t>
  </si>
  <si>
    <t>997269</t>
  </si>
  <si>
    <t>Orden EHA/3481/2008, de 1 de diciembre,</t>
  </si>
  <si>
    <t>35/2022. No hacen transferencias Véase dictamen</t>
  </si>
  <si>
    <t>https://www.cultura.gob.es/dam/jcr:ece88aa2-95c6-41b5-bb58-62ff13d864b7/2022-35.pdf</t>
  </si>
  <si>
    <t>36/2022. No hacen transferencias Véase dictamen</t>
  </si>
  <si>
    <t>https://www.cultura.gob.es/dam/jcr:9d2845b4-1364-44fd-84ab-a91617f97124/2022-36.pdf</t>
  </si>
  <si>
    <t>997662</t>
  </si>
  <si>
    <t>37/2022. No hacen transferencias Véase dictamen</t>
  </si>
  <si>
    <t>https://www.cultura.gob.es/dam/jcr:8455d858-7a3d-4265-8aef-8cc8bb65c4da/2022-37.pdf</t>
  </si>
  <si>
    <t>38/2022. No hacen transferencias Véase dictamen</t>
  </si>
  <si>
    <t>https://www.cultura.gob.es/dam/jcr:71a60229-4a8a-4bec-84a4-ce7e4f4f7b7f/2022-38.pdf</t>
  </si>
  <si>
    <t>212905</t>
  </si>
  <si>
    <t>Orden HFP/1922/2016, de 19 de diciembre,</t>
  </si>
  <si>
    <t>223903</t>
  </si>
  <si>
    <t>Orden HFP/550/2017, de 15 de junio,</t>
  </si>
  <si>
    <t>997622</t>
  </si>
  <si>
    <t>39/2022. No hacen transferencias Véase dictamen</t>
  </si>
  <si>
    <t>https://www.cultura.gob.es/dam/jcr:5fe6c5f2-cb54-43c0-92e8-8fc76d546ad6/2022-39.pdf</t>
  </si>
  <si>
    <t>203023</t>
  </si>
  <si>
    <t>40/2022. No hacen transferencias Véase dictamen</t>
  </si>
  <si>
    <t>https://www.cultura.gob.es/dam/jcr:70cb6c06-b31a-439d-9656-dee7c1e49a4b/2022-40.pdf</t>
  </si>
  <si>
    <t>203022</t>
  </si>
  <si>
    <t>41/2022. No hacen transferencias Véase dictamen</t>
  </si>
  <si>
    <t>https://www.cultura.gob.es/dam/jcr:57c7cc7a-5fd6-4641-94d9-77989f18fc9c/2022-41.pdf</t>
  </si>
  <si>
    <t>213060</t>
  </si>
  <si>
    <t>Orden HFP/1978/2016, de 28 de diciembre,</t>
  </si>
  <si>
    <t>213</t>
  </si>
  <si>
    <t>687678</t>
  </si>
  <si>
    <t>Orden HFP/816/2017, de 28 de agosto,</t>
  </si>
  <si>
    <t>100729</t>
  </si>
  <si>
    <t>1998065</t>
  </si>
  <si>
    <t>Orden HAC/1400/2018, de 21 de diciembre,</t>
  </si>
  <si>
    <t>9860</t>
  </si>
  <si>
    <t>2408412</t>
  </si>
  <si>
    <t>Orden HAC/342/2021, de 12 de abril,</t>
  </si>
  <si>
    <t>76</t>
  </si>
  <si>
    <t>2408413</t>
  </si>
  <si>
    <t>2509738</t>
  </si>
  <si>
    <t>2774083</t>
  </si>
  <si>
    <t>Orden HFP/1430/2021, de 20 de diciembre,</t>
  </si>
  <si>
    <t>18</t>
  </si>
  <si>
    <t>3048310</t>
  </si>
  <si>
    <t>Real Decreto 117/2024, de 30 de enero,</t>
  </si>
  <si>
    <t>997664</t>
  </si>
  <si>
    <t>42/2022. No hacen transferencias Véase dictamen</t>
  </si>
  <si>
    <t>https://www.cultura.gob.es/dam/jcr:299190be-cc1a-44b3-ba0c-65d1519efa3e/2022-42.pdf</t>
  </si>
  <si>
    <t>201494</t>
  </si>
  <si>
    <t>Orden HAP/2368/2013, de 13 de diciembre,</t>
  </si>
  <si>
    <t>203505</t>
  </si>
  <si>
    <t>Orden HAP/296/2016, de 2 de marzo,</t>
  </si>
  <si>
    <t>153667</t>
  </si>
  <si>
    <t>202195</t>
  </si>
  <si>
    <t>Orden HAP/1136/2014, de 30 de junio,</t>
  </si>
  <si>
    <t>1046</t>
  </si>
  <si>
    <t>997623</t>
  </si>
  <si>
    <t>ORDEN EHA/1674/2006, de 24 de mayo,</t>
  </si>
  <si>
    <t>997624</t>
  </si>
  <si>
    <t>997618</t>
  </si>
  <si>
    <t>47/2022. No hacen transferencias Véase dictamen</t>
  </si>
  <si>
    <t>https://www.cultura.gob.es/dam/jcr:0c3bb5bb-9efb-47e0-b3f8-b6824f118359/2022-47.pdf</t>
  </si>
  <si>
    <t>2250825</t>
  </si>
  <si>
    <t>ORDEN HAC/1270/2019, de 5 de noviembre. ORDEN HAP/2194/2013, de 22 de noviembre</t>
  </si>
  <si>
    <t>997619</t>
  </si>
  <si>
    <t>ORDEN EHA/3434/2007, de 23 de noviembre,</t>
  </si>
  <si>
    <t>162740</t>
  </si>
  <si>
    <t>48/2022. No hacen transferencias Véase dictamen</t>
  </si>
  <si>
    <t>https://www.cultura.gob.es/dam/jcr:ea84923e-811a-4cea-859e-47fbdba789cc/2022-48.pdf</t>
  </si>
  <si>
    <t>49/2022. No hacen transferencias Véase dictamen</t>
  </si>
  <si>
    <t>https://www.cultura.gob.es/dam/jcr:7e5af364-1a8a-407b-844e-8eb3140110e0/2022-49.pdf</t>
  </si>
  <si>
    <t>997502</t>
  </si>
  <si>
    <t>20529</t>
  </si>
  <si>
    <t>998012</t>
  </si>
  <si>
    <t>50/2022. No hacen transferencias Véase dictamen</t>
  </si>
  <si>
    <t>https://www.cultura.gob.es/dam/jcr:89699d7d-bbb6-4a4d-bf05-8df99ec27def/2022-50.pdf</t>
  </si>
  <si>
    <t>997519</t>
  </si>
  <si>
    <t>51/2022. No hacen transferencias Véase dictamen</t>
  </si>
  <si>
    <t>https://www.cultura.gob.es/dam/jcr:fe1ee0b2-ff9f-4c34-a744-c6dd584bbdb3/2022-51.pdf</t>
  </si>
  <si>
    <t>214039</t>
  </si>
  <si>
    <t>Orden HAP/841/2016, de 30 de mayo,</t>
  </si>
  <si>
    <t>2478</t>
  </si>
  <si>
    <t>214040</t>
  </si>
  <si>
    <t>706</t>
  </si>
  <si>
    <t>202440</t>
  </si>
  <si>
    <t>98</t>
  </si>
  <si>
    <t>2844303</t>
  </si>
  <si>
    <t> Orden HAC/610/2021, de 16 de junio,</t>
  </si>
  <si>
    <t>254573</t>
  </si>
  <si>
    <t>3036670</t>
  </si>
  <si>
    <t>Orden HFP/1415/2023, de 28 de diciembre,</t>
  </si>
  <si>
    <t>3017309</t>
  </si>
  <si>
    <t>Orden HFP/645/2023, de 20 de junio,</t>
  </si>
  <si>
    <t>Ley 58/2003, de 17 de diciembre, General Tributaria
Ley Orgánica 3/2018, de 5 de diciembre, de Protección de Datos Personales y garantía de los derechos digitales</t>
  </si>
  <si>
    <t>27/2024.Como muestra se conserva una caja por modalidad de certificado y ejercicio en cada uno de los Archivos No hacen transferencias Véase dictamen</t>
  </si>
  <si>
    <t>https://www.cultura.gob.es/dam/jcr:886c64d3-5657-4a4c-9726-d7b2c956eb6d/2024-27.pdf</t>
  </si>
  <si>
    <t>202094</t>
  </si>
  <si>
    <t>Orden HAP/2178/2014, de 18 de noviembre,</t>
  </si>
  <si>
    <t>202562</t>
  </si>
  <si>
    <t>Orden HAP/1230/2015, de 17 de junio,</t>
  </si>
  <si>
    <t>997721</t>
  </si>
  <si>
    <t>52/2022. No hacen transferencias Véase dictamen</t>
  </si>
  <si>
    <t>https://www.cultura.gob.es/dam/jcr:a8688e1d-f68a-4f49-b841-6c9d0af12a23/2022-52.pdf</t>
  </si>
  <si>
    <t>2402101</t>
  </si>
  <si>
    <t>Orden HAC/590/2021, de 9 de junio,</t>
  </si>
  <si>
    <t>53/2022. No hacen transferencias Véase dictamen</t>
  </si>
  <si>
    <t>https://www.cultura.gob.es/dam/jcr:6e07195e-dab4-4226-aa0a-a5bbb5f22e0d/2022-53.pdf</t>
  </si>
  <si>
    <t>54/2022. No hacen transferencias Véase dictamen</t>
  </si>
  <si>
    <t>https://www.cultura.gob.es/dam/jcr:db478110-fc88-4438-a6ed-a56a758579e3/2022-54.pdf</t>
  </si>
  <si>
    <t>991938</t>
  </si>
  <si>
    <t>55/2022. No hacen transferencias Véase dictamen</t>
  </si>
  <si>
    <t>https://www.cultura.gob.es/dam/jcr:69f35bd7-ca3b-4cd6-82ac-2668d176e7eb/2022-55.pdf</t>
  </si>
  <si>
    <t>56/2022. No hacen transferencias Véase dictamen</t>
  </si>
  <si>
    <t>https://www.cultura.gob.es/dam/jcr:e47f6d5f-dde4-49db-8cef-9c844e047315/2022-56.pdf</t>
  </si>
  <si>
    <t>181870</t>
  </si>
  <si>
    <t>57/2022. No hacen transferencias Véase dictamen</t>
  </si>
  <si>
    <t>https://www.cultura.gob.es/dam/jcr:855ab0d9-991d-441d-84ae-0db83b8c7de1/2022-57.pdf</t>
  </si>
  <si>
    <t>184570</t>
  </si>
  <si>
    <t>58/2022. No hacen transferencias Véase dictamen</t>
  </si>
  <si>
    <t>https://www.cultura.gob.es/dam/jcr:07cd4136-3711-461c-bbac-3f6d38d27077/2022-58.pdf</t>
  </si>
  <si>
    <t>181880</t>
  </si>
  <si>
    <t>59/2022. No hacen transferencias Véase dictamen</t>
  </si>
  <si>
    <t>https://www.cultura.gob.es/dam/jcr:baca6e53-aa1e-4c66-8e03-1632adf87981/2022-59.pdf</t>
  </si>
  <si>
    <t>997321</t>
  </si>
  <si>
    <t>60/2022. No hacen transferencias Véase dictamen</t>
  </si>
  <si>
    <t>https://www.cultura.gob.es/dam/jcr:90f07d5f-f78c-4074-b75a-bf038e478cd9/2022-60.pdf</t>
  </si>
  <si>
    <t>997324</t>
  </si>
  <si>
    <t>61/2022. No hacen transferencias Véase dictamen</t>
  </si>
  <si>
    <t>https://www.cultura.gob.es/dam/jcr:3d24c17c-08e0-4fda-b18c-7fe4bac7c769/2022-61.pdf</t>
  </si>
  <si>
    <t>997323</t>
  </si>
  <si>
    <t>62/2022. No hacen transferencias Véase dictamen</t>
  </si>
  <si>
    <t>https://www.cultura.gob.es/dam/jcr:aa4bd589-57e5-4f6e-ba4d-adf43d0b93eb/2022-62.pdf</t>
  </si>
  <si>
    <t>997326</t>
  </si>
  <si>
    <t>63/2022. No hacen transferencias Véase dictamen</t>
  </si>
  <si>
    <t>https://www.cultura.gob.es/dam/jcr:546b02dc-de14-4ef3-92fe-2497f6d2b5ee/2022-63.pdf</t>
  </si>
  <si>
    <t>997906</t>
  </si>
  <si>
    <t>64/2022. No hacen transferencias Véase dictamen</t>
  </si>
  <si>
    <t>https://www.cultura.gob.es/dam/jcr:5b768668-ecb5-44ca-bb8d-ab94ab3adc48/2022-64.pdf</t>
  </si>
  <si>
    <t>65/2022. No hacen transferencias Véase dictamen</t>
  </si>
  <si>
    <t>https://www.cultura.gob.es/dam/jcr:0bcc757d-75bd-41de-8fd4-6c759062dd9b/2022-65.pdf</t>
  </si>
  <si>
    <t>66/2022. No hacen transferencias Véase dictamen</t>
  </si>
  <si>
    <t>https://www.cultura.gob.es/dam/jcr:4e7c125c-e4a3-4839-9353-e9db5053ab4f/2022-66.pdf</t>
  </si>
  <si>
    <t>998838</t>
  </si>
  <si>
    <t> Orden EHA/2770/2010, de 26 de octubre,</t>
  </si>
  <si>
    <t>3554</t>
  </si>
  <si>
    <t>998673</t>
  </si>
  <si>
    <t>Resolución de 1 de julio de 2010, del Departamento de Aduanas e Impuestos Especiales de la Agencia Estatal de Administración Tributaria,</t>
  </si>
  <si>
    <t>991941</t>
  </si>
  <si>
    <t>67/2022. No hacen transferencias Véase dictamen</t>
  </si>
  <si>
    <t>https://www.cultura.gob.es/dam/jcr:34224681-5436-4e02-b684-33c348bcc309/2022-67.pdf</t>
  </si>
  <si>
    <t>991940</t>
  </si>
  <si>
    <t>68/2022. No hacen transferencias Véase dictamen</t>
  </si>
  <si>
    <t>https://www.cultura.gob.es/dam/jcr:1a67fc07-742b-4a62-845c-f24e028d771e/2022-68.pdf</t>
  </si>
  <si>
    <t>997924</t>
  </si>
  <si>
    <t>997926</t>
  </si>
  <si>
    <t>997925</t>
  </si>
  <si>
    <t> Orden EHA/3482/2007, de 20 de noviembre,</t>
  </si>
  <si>
    <t>997927</t>
  </si>
  <si>
    <t>997500</t>
  </si>
  <si>
    <t>89</t>
  </si>
  <si>
    <t>991937</t>
  </si>
  <si>
    <t>997501</t>
  </si>
  <si>
    <t>Orden HFP/941/2022, de 30 de octubre</t>
  </si>
  <si>
    <t>903</t>
  </si>
  <si>
    <t>201358</t>
  </si>
  <si>
    <t>Orden HAP/779/2013, de 30 de abril,</t>
  </si>
  <si>
    <t>1890</t>
  </si>
  <si>
    <t>997361</t>
  </si>
  <si>
    <t>69/2022. No hacen transferencias Véase dictamen</t>
  </si>
  <si>
    <t>https://www.cultura.gob.es/dam/jcr:8d3f259c-3dc6-4e43-a909-ed9c8e724043/2022-69.pdf</t>
  </si>
  <si>
    <t>997363</t>
  </si>
  <si>
    <t>70/2022. No hacen transferencias Véase dictamen</t>
  </si>
  <si>
    <t>https://www.cultura.gob.es/dam/jcr:cbd9a055-f5f8-4f26-97ab-fab964304e33/2022-70.pdf</t>
  </si>
  <si>
    <t>997366</t>
  </si>
  <si>
    <t>71/2022. No hacen transferencias Véase dictamen</t>
  </si>
  <si>
    <t>https://www.cultura.gob.es/dam/jcr:ad131bc5-f708-4934-9ca5-db9f0bde2e5c/2022-71.pdf</t>
  </si>
  <si>
    <t>997367</t>
  </si>
  <si>
    <t>72/2022. No hacen transferencias Véase dictamen</t>
  </si>
  <si>
    <t>https://www.cultura.gob.es/dam/jcr:56cf3c77-1f3b-4310-958c-58e889524081/2022-72.pdf</t>
  </si>
  <si>
    <t>997372</t>
  </si>
  <si>
    <t>73/2022. No hacen transferencias Véase dictamen</t>
  </si>
  <si>
    <t>https://www.cultura.gob.es/dam/jcr:96ae1363-a3b0-4e25-b86a-53f37392f4f1/2022-73.pdf</t>
  </si>
  <si>
    <t>997373</t>
  </si>
  <si>
    <t>74/2022. No hacen transferencias Véase dictamen</t>
  </si>
  <si>
    <t>https://www.cultura.gob.es/dam/jcr:755477d9-4678-4972-bb3c-f7ce58748fda/2022-74.pdf</t>
  </si>
  <si>
    <t>997907</t>
  </si>
  <si>
    <t>75/2022. No hacen transferencias Véase dictamen</t>
  </si>
  <si>
    <t>https://www.cultura.gob.es/dam/jcr:105f82d0-5ce2-4dcb-8733-2edf1bc3af56/2022-75.pdf</t>
  </si>
  <si>
    <t>997376</t>
  </si>
  <si>
    <t>Orden HAC/172/2021, de 25 de febrero,</t>
  </si>
  <si>
    <t>9291</t>
  </si>
  <si>
    <t>997377</t>
  </si>
  <si>
    <t>76/2022. No hacen transferencias Véase dictamen</t>
  </si>
  <si>
    <t>https://www.cultura.gob.es/dam/jcr:4575493e-4854-4591-b268-da3bc11da8aa/2022-76.pdf</t>
  </si>
  <si>
    <t>997378</t>
  </si>
  <si>
    <t>77/2022. No hacen transferencias Véase dictamen</t>
  </si>
  <si>
    <t>https://www.cultura.gob.es/dam/jcr:ee62688f-bcfa-424f-bd1c-031499d9b074/2022-77.pdf</t>
  </si>
  <si>
    <t>997379</t>
  </si>
  <si>
    <t>78/2022. No hacen transferencias Véase dictamen</t>
  </si>
  <si>
    <t>https://www.cultura.gob.es/dam/jcr:1069d2de-a522-4754-a47b-38ad4a27d75b/2022-78.pdf</t>
  </si>
  <si>
    <t>997382</t>
  </si>
  <si>
    <t>79/2022. No hacen transferencias Véase dictamen</t>
  </si>
  <si>
    <t>https://www.cultura.gob.es/dam/jcr:09d7a75e-b0f6-4967-82ca-2ee89f1678a1/2022-79.pdf</t>
  </si>
  <si>
    <t>997526</t>
  </si>
  <si>
    <t>Orden EHA/3496/2009, de 17 de diciembre,</t>
  </si>
  <si>
    <t>997384</t>
  </si>
  <si>
    <t>80/2022. No hacen transferencias Véase dictamen</t>
  </si>
  <si>
    <t>https://www.cultura.gob.es/dam/jcr:3ac80057-4394-40db-90a9-a2bd66bec8aa/2022-80.pdf</t>
  </si>
  <si>
    <t>182100</t>
  </si>
  <si>
    <t>81/2022. No hacen transferencias Véase dictamen</t>
  </si>
  <si>
    <t>https://www.cultura.gob.es/dam/jcr:b3e58b31-9325-40a0-bf04-f7d014514ed6/2022-81.pdf</t>
  </si>
  <si>
    <t>182110</t>
  </si>
  <si>
    <t>82/2022. No hacen transferencias Véase dictamen</t>
  </si>
  <si>
    <t>https://www.cultura.gob.es/dam/jcr:6f3c5986-0f92-468d-8ad0-160aaac0ee0f/2022-82.pdf</t>
  </si>
  <si>
    <t>997020</t>
  </si>
  <si>
    <t>28/2024. No hace transferencias Véase dictamen</t>
  </si>
  <si>
    <t>https://www.cultura.gob.es/dam/jcr:2bdb7cd2-716d-4ba8-a1a3-f3e05548c71e/2024-28.pdf</t>
  </si>
  <si>
    <t>997385</t>
  </si>
  <si>
    <t>83/2022. No hacen transferencias Véase dictamen</t>
  </si>
  <si>
    <t>https://www.cultura.gob.es/dam/jcr:5d94a3f3-e178-4a17-a9db-b7f762858fe9/2022-83.pdf</t>
  </si>
  <si>
    <t>997381</t>
  </si>
  <si>
    <t>Orden EHA/3482/2007, de 20 de noviembre</t>
  </si>
  <si>
    <t>7194</t>
  </si>
  <si>
    <t>201287</t>
  </si>
  <si>
    <t>Orden HAP/703/2013, de 29 de abril,</t>
  </si>
  <si>
    <t>59094</t>
  </si>
  <si>
    <t>201235</t>
  </si>
  <si>
    <t>Orden HAP/538/2013 de 5 de abril,</t>
  </si>
  <si>
    <t>201236</t>
  </si>
  <si>
    <t>201517</t>
  </si>
  <si>
    <t>Orden HAP/369/2015, de 27 de febrero,</t>
  </si>
  <si>
    <t>3782</t>
  </si>
  <si>
    <t>201519</t>
  </si>
  <si>
    <t>2229</t>
  </si>
  <si>
    <t>204804</t>
  </si>
  <si>
    <t>Orden HAP/1349/2016, de 28 de julio,</t>
  </si>
  <si>
    <t>181860</t>
  </si>
  <si>
    <t>84/2022. No hacen transferencias Véase dictamen</t>
  </si>
  <si>
    <t>https://www.cultura.gob.es/dam/jcr:3f48266d-f977-4bde-b8d5-50a19a916c95/2022-84.pdf</t>
  </si>
  <si>
    <t>202095</t>
  </si>
  <si>
    <t>Orden HAP/2328/2014, de 11 de diciembre,</t>
  </si>
  <si>
    <t>92</t>
  </si>
  <si>
    <t>2980967</t>
  </si>
  <si>
    <t>2986143</t>
  </si>
  <si>
    <t>Orden HFP/1337/2022, de 28 de diciembre,</t>
  </si>
  <si>
    <t>997928</t>
  </si>
  <si>
    <t>Orden EHA/3947/2006, de 21 de diciembre,</t>
  </si>
  <si>
    <t>142</t>
  </si>
  <si>
    <t>997905</t>
  </si>
  <si>
    <t>208</t>
  </si>
  <si>
    <t>997018</t>
  </si>
  <si>
    <t>85/2022. No hacen transferencias Véase dictamen</t>
  </si>
  <si>
    <t>https://www.cultura.gob.es/dam/jcr:eb62f4df-1bae-4611-a4b7-cb93e3a1ad8a/2022-85.pdf</t>
  </si>
  <si>
    <t>2326402</t>
  </si>
  <si>
    <t>Orden HAC/1277/2020, de 28 de diciembre,</t>
  </si>
  <si>
    <t>2366961</t>
  </si>
  <si>
    <t>Orden HAC/510/2021, de 26 de mayo,</t>
  </si>
  <si>
    <t>86/2022. No hacen transferencias Véase dictamen</t>
  </si>
  <si>
    <t>https://www.cultura.gob.es/dam/jcr:35182c59-aeb3-4c97-9283-3796084f54d5/2022-86.pdf</t>
  </si>
  <si>
    <t>997719</t>
  </si>
  <si>
    <t>Orden de 12 de noviembre de 2001,</t>
  </si>
  <si>
    <t>87/2022. No hacen transferencias Véase dictamen</t>
  </si>
  <si>
    <t>https://www.cultura.gob.es/dam/jcr:0205a653-6557-4424-80a4-6720d2e329b5/2022-87.pdf</t>
  </si>
  <si>
    <t>997720</t>
  </si>
  <si>
    <t>88/2022. No hacen transferencias Véase dictamen</t>
  </si>
  <si>
    <t>https://www.cultura.gob.es/dam/jcr:4d893129-8f3c-426a-b1eb-581649a0cc74/2022-88.pdf</t>
  </si>
  <si>
    <t>89/2022. No hacen transferencias Véase dictamen</t>
  </si>
  <si>
    <t>https://www.cultura.gob.es/dam/jcr:5efa0dd4-bf73-487d-b997-b5728f39872e/2022-89.pdf</t>
  </si>
  <si>
    <t>202647</t>
  </si>
  <si>
    <t>90/2022. No hacen transferencias Véase dictamen</t>
  </si>
  <si>
    <t>https://www.cultura.gob.es/dam/jcr:1dcad253-7aca-4e2c-8e57-26df5728c5cf/2022-90.pdf</t>
  </si>
  <si>
    <t>202532</t>
  </si>
  <si>
    <t>29/2024. No hace transferencias Véase dictamen</t>
  </si>
  <si>
    <t>https://www.cultura.gob.es/dam/jcr:652ef42f-59ad-40d8-8053-7b22fea7613d/2024-29.pdf</t>
  </si>
  <si>
    <t>202527</t>
  </si>
  <si>
    <t>91/2022. No hacen transferencias Véase dictamen</t>
  </si>
  <si>
    <t>https://www.cultura.gob.es/dam/jcr:c66559ac-cee0-42b0-8553-9458295a75aa/2022-91.pdf</t>
  </si>
  <si>
    <t>998419</t>
  </si>
  <si>
    <t>Orden EHA/408/2010, de 24 de febrero,</t>
  </si>
  <si>
    <t>998420</t>
  </si>
  <si>
    <t>998421</t>
  </si>
  <si>
    <t>998422</t>
  </si>
  <si>
    <t>998423</t>
  </si>
  <si>
    <t>92/2022. No hacen transferencias Véase dictamen</t>
  </si>
  <si>
    <t>https://www.cultura.gob.es/dam/jcr:dcf57fae-d984-4b16-b497-42fd97e71bb9/2022-92.pdf</t>
  </si>
  <si>
    <t>201319</t>
  </si>
  <si>
    <t>93/2022. No hacen transferencias Véase dictamen</t>
  </si>
  <si>
    <t>https://www.cultura.gob.es/dam/jcr:9ca1bb27-042b-4cbe-adeb-217aec7fc080/2022-93.pdf</t>
  </si>
  <si>
    <t>3021784</t>
  </si>
  <si>
    <t>Orden HFP/587/2023, de 9 de junio,</t>
  </si>
  <si>
    <t>201110</t>
  </si>
  <si>
    <t>Orden HAP/72/2013, de 30 de enero,</t>
  </si>
  <si>
    <t>72849</t>
  </si>
  <si>
    <t>3029263</t>
  </si>
  <si>
    <t>Orden HFP/886/2023, de 26 de julio,</t>
  </si>
  <si>
    <t>200231</t>
  </si>
  <si>
    <t>Orden EHA/1881/2011, de 5 de julio,</t>
  </si>
  <si>
    <t>2299224</t>
  </si>
  <si>
    <t>Orden HAC/530/2020, de 3 de junio,</t>
  </si>
  <si>
    <t>94/2022. No hacen transferencias Véase dictamen</t>
  </si>
  <si>
    <t>https://www.cultura.gob.es/dam/jcr:9427522d-3351-4726-bc91-654b3509a741/2022-94.pdf</t>
  </si>
  <si>
    <t>997808</t>
  </si>
  <si>
    <t> Resolución de 18 de mayo de 2017, de la Dirección General de la Agencia Estatal de Administración Tributaria,</t>
  </si>
  <si>
    <t>204666</t>
  </si>
  <si>
    <t>Resolución de 10 de mayo de 2016, de la Presidencia de la Agencia Estatal de Administración Tributaria,</t>
  </si>
  <si>
    <t>2986039</t>
  </si>
  <si>
    <t>Orden HFP/309/2023, de 28 de marzo,</t>
  </si>
  <si>
    <t>2986040</t>
  </si>
  <si>
    <t>2981247</t>
  </si>
  <si>
    <t>Orden HFP/94/2023, de 2 de febrero,</t>
  </si>
  <si>
    <t>2981248</t>
  </si>
  <si>
    <t> Orden HFP/94/2023, de 2 de febrero,</t>
  </si>
  <si>
    <t>2981249</t>
  </si>
  <si>
    <t>2981250</t>
  </si>
  <si>
    <t>30/2024. No hace transferencias Véase dictamen</t>
  </si>
  <si>
    <t>https://www.cultura.gob.es/dam/jcr:69212464-bb3c-4022-ba14-147414b73433/2024-30.pdf</t>
  </si>
  <si>
    <t>31/2024. No hace transferencias Véase dictamen</t>
  </si>
  <si>
    <t>https://www.cultura.gob.es/dam/jcr:938c5343-6acc-4f12-96b8-00d3b5830227/2024-31.pdf</t>
  </si>
  <si>
    <t>203597</t>
  </si>
  <si>
    <t>32/2024. No hace transferencias Véase dictamen</t>
  </si>
  <si>
    <t>https://www.cultura.gob.es/dam/jcr:099abc7b-b7ac-4c1e-b815-c34cc20dccd6/2024-32.pdf</t>
  </si>
  <si>
    <t>996978</t>
  </si>
  <si>
    <t>95/2022. No hacen transferencias Véase dictamen</t>
  </si>
  <si>
    <t>https://www.cultura.gob.es/dam/jcr:59f3a9f4-6f58-4d7f-9fd3-197901138eb5/2022-95.pdf</t>
  </si>
  <si>
    <t>33/2024. No hace transferencias Véase dictamen</t>
  </si>
  <si>
    <t>https://www.cultura.gob.es/dam/jcr:587825bb-f705-4759-b4d1-f59fca684c58/2024-33.pdf</t>
  </si>
  <si>
    <t>34/2024. No hace transferencias Véase dictamen</t>
  </si>
  <si>
    <t>https://www.cultura.gob.es/dam/jcr:160a60e9-7ea4-4d3d-a2d0-354f916d0373/2024-34.pdf</t>
  </si>
  <si>
    <t>35/2024. No hace transferencias Véase dictamen</t>
  </si>
  <si>
    <t>https://www.cultura.gob.es/dam/jcr:b8fdb6c9-98c7-4edb-9ca7-11a40d8892df/2024-35.pdf</t>
  </si>
  <si>
    <t>2844304</t>
  </si>
  <si>
    <t>Disposición adicional decimotercera, apartado 3,</t>
  </si>
  <si>
    <t>2844305</t>
  </si>
  <si>
    <t>2346775</t>
  </si>
  <si>
    <t>Acuerdos de la Administración Tributaria del Estado con las CC.AA. y Ciudades con Estatuto de Autonomía, en el marco de las reuniones del Consejo Superior para la Dirección y Coordinación de la Gestión Tributaria</t>
  </si>
  <si>
    <t>2072687</t>
  </si>
  <si>
    <t> Real Decreto-ley 27/2018, de 28 de diciembre,</t>
  </si>
  <si>
    <t>202194</t>
  </si>
  <si>
    <t>Ley 26/2014, de 27 de noviembre,</t>
  </si>
  <si>
    <t>2824513</t>
  </si>
  <si>
    <t>2844306</t>
  </si>
  <si>
    <t>Acuerdos de la Administración Tributaria del Estado con las CC. AA. y Ciudades con Estatuto de Autonomía, en el marco de las reuniones del Consejo Superior para la Dirección y Coordinación de la Gestión Tributaria.</t>
  </si>
  <si>
    <t>201009</t>
  </si>
  <si>
    <t>998486</t>
  </si>
  <si>
    <t>Convenio entre la AEAT y la Federación Española de Municipios y Provincias para el intercambio de información tributaria y colaboración en la gestión recaudatoria de 15 de abril de 2003.</t>
  </si>
  <si>
    <t>998320</t>
  </si>
  <si>
    <t>998399</t>
  </si>
  <si>
    <t>ley 19/2013, art 14 y 15</t>
  </si>
  <si>
    <t>998112</t>
  </si>
  <si>
    <t>40/2024. No hace transferencias Véase dictamen</t>
  </si>
  <si>
    <t>https://www.cultura.gob.es/dam/jcr:dc6cf3d4-faac-4d48-8536-3641112633dc/2024-40.pdf</t>
  </si>
  <si>
    <t>100/2007. Muestreo de 1% por años, dentro del ámbito de la Comunidad Autónoma</t>
  </si>
  <si>
    <t>https://www.cultura.gob.es/dam/jcr:47be9397-431b-4386-ad84-1b7908ea2f74/2007-100-pdf.pdf</t>
  </si>
  <si>
    <t>996922</t>
  </si>
  <si>
    <t> Orden EHA/451/2008, de 20 de febrero,</t>
  </si>
  <si>
    <t>980</t>
  </si>
  <si>
    <t>2844307</t>
  </si>
  <si>
    <t>254856</t>
  </si>
  <si>
    <t>2844308</t>
  </si>
  <si>
    <t>1329247</t>
  </si>
  <si>
    <t>129/2007. Muestreo de ejemplar de 1% por años dentro del ámbito de la Comunidad Autónoma</t>
  </si>
  <si>
    <t>https://www.cultura.gob.es/dam/jcr:95851b41-be42-4ca1-b7e7-47fc16c8bb8c/2007-129-pdf.pdf</t>
  </si>
  <si>
    <t>70/2007. Muestreo de ejemplar de 1% por años dentro del ámbito de la Comunidad Autónoma Véase dictamen</t>
  </si>
  <si>
    <t>https://www.cultura.gob.es/dam/jcr:c724c78d-e79f-43ac-a874-bcee5beb72cd/2007-70-pdf.pdf</t>
  </si>
  <si>
    <t>117/2007. Muestra del 1% por años, dentro del ámbito de la Comunidad Autónoma</t>
  </si>
  <si>
    <t>https://www.cultura.gob.es/dam/jcr:bbe36ecb-06e3-4b98-ac4f-bc231aabf481/2007-117-pdf.pdf</t>
  </si>
  <si>
    <t>998762</t>
  </si>
  <si>
    <t>Ley 58/2003, de 17 de diciembre, Real Decreto 1065/2007, de 27 julio</t>
  </si>
  <si>
    <t>114869</t>
  </si>
  <si>
    <t>200307</t>
  </si>
  <si>
    <t>32345</t>
  </si>
  <si>
    <t>200236</t>
  </si>
  <si>
    <t>646308</t>
  </si>
  <si>
    <t>202051</t>
  </si>
  <si>
    <t>Orden PRE/1838/2014, de 8 de octubre,</t>
  </si>
  <si>
    <t>200983</t>
  </si>
  <si>
    <t>Ley 27/2014, de 27 de noviembre-RD 634/2015, de 10 de julio</t>
  </si>
  <si>
    <t>2782</t>
  </si>
  <si>
    <t>997744</t>
  </si>
  <si>
    <t>70</t>
  </si>
  <si>
    <t>998478</t>
  </si>
  <si>
    <t>998479</t>
  </si>
  <si>
    <t>905</t>
  </si>
  <si>
    <t>998437</t>
  </si>
  <si>
    <t>252</t>
  </si>
  <si>
    <t>214159</t>
  </si>
  <si>
    <t>676712</t>
  </si>
  <si>
    <t>215183</t>
  </si>
  <si>
    <t>30444</t>
  </si>
  <si>
    <t>214089</t>
  </si>
  <si>
    <t>42651</t>
  </si>
  <si>
    <t>991999</t>
  </si>
  <si>
    <t>998277</t>
  </si>
  <si>
    <t> Resolución de 4 de marzo de 2014, de la Dirección General de la Agencia Estatal de Administración Tributaria,</t>
  </si>
  <si>
    <t>998268</t>
  </si>
  <si>
    <t>146/2007. Muestra del 1% por años, dentro del ámbito de la Comunidad Autónoma</t>
  </si>
  <si>
    <t>https://www.cultura.gob.es/dam/jcr:63bf613e-467e-4f87-b094-6e20a81a11a8/2007-146-pdf.pdf</t>
  </si>
  <si>
    <t>113/2007. Muestra del 1% por años, dentro del ámbito de la Comunidad Autónoma</t>
  </si>
  <si>
    <t>https://www.cultura.gob.es/dam/jcr:63f4d6a2-e43a-405c-a0ee-558893a2071d/2007-113-pdf.pdf</t>
  </si>
  <si>
    <t>59/2007. La documentación anterior a 1940 debe conservarse  Se elimina si se conserva el “RegistroPadrón de la Contribución General sobre la Renta”  Muestra del 1% por años, dentro del ámbito de la Comunidad Autónoma.</t>
  </si>
  <si>
    <t>https://www.cultura.gob.es/dam/jcr:a6ba428a-62c2-4e84-9c5e-5f4f9a702a4e/2007-59.pdf</t>
  </si>
  <si>
    <t>102/2009. Se elimina si se conserva el “RegistroPadrón de la Contribución General sobre la Renta” Muestra del 1% por años, dentro del ámbito de la Comunidad Autónoma</t>
  </si>
  <si>
    <t>https://www.cultura.gob.es/dam/jcr:232f41c1-6fe8-471d-8a91-a5e609a516f5/2009-102-pdf.pdf</t>
  </si>
  <si>
    <t>103/2009. Muestreo de ejemplar del 1% por años dentro del ámbito de la Comunidad Autónoma</t>
  </si>
  <si>
    <t>https://www.cultura.gob.es/dam/jcr:0dba86f1-1ec9-47c0-8eee-b91f768b9349/2009-103-pdf.pdf</t>
  </si>
  <si>
    <t>141/2007. Muestreo de ejemplar del 1% por años dentro del ámbito de la Comunidad Autónoma</t>
  </si>
  <si>
    <t>https://www.cultura.gob.es/dam/jcr:fcd44c61-688c-4a49-a514-698a40614d90/2007-141-pdf.pdf</t>
  </si>
  <si>
    <t>94/2007. Muestreo se realizará igual que las declaraciones, por estar incluidas en ellas Véase dictamen</t>
  </si>
  <si>
    <t>https://www.cultura.gob.es/dam/jcr:ea5156f1-d88e-4d0d-b429-86bd4714c35a/2007-94-pdf.pdf</t>
  </si>
  <si>
    <t>86/2007. Muestra del 1% por años, dentro del ámbito de la Comunidad Autónoma Véase dictamen</t>
  </si>
  <si>
    <t>https://www.cultura.gob.es/dam/jcr:fdd80b27-9f01-450c-b947-e9818f9ccf37/2007-86-pdf.pdf</t>
  </si>
  <si>
    <t>66/2024. Véase dictamen</t>
  </si>
  <si>
    <t>https://www.cultura.gob.es/dam/jcr:ddfaf242-4be7-476d-9a12-15538e97d3bc/2024-66.pdf</t>
  </si>
  <si>
    <t>3014381</t>
  </si>
  <si>
    <t>Real Decreto-ley 17/2014, de 26 de diciembre,</t>
  </si>
  <si>
    <t>201664</t>
  </si>
  <si>
    <t>Texto refundido de la Ley de Contratos del Sector Público (R.D.L. 3/2011, de 14 de noviembre, BOE 16/11/2011)</t>
  </si>
  <si>
    <t>203087</t>
  </si>
  <si>
    <t>37</t>
  </si>
  <si>
    <t>2895317</t>
  </si>
  <si>
    <t>Real Decreto-ley 11/2022, de 25 de junio,</t>
  </si>
  <si>
    <t>2981268</t>
  </si>
  <si>
    <t>Real Decreto-ley 20/2022, de 27 de diciembre,</t>
  </si>
  <si>
    <t>83685</t>
  </si>
  <si>
    <t>2897528</t>
  </si>
  <si>
    <t>2895661</t>
  </si>
  <si>
    <t>203507</t>
  </si>
  <si>
    <t>Real Decreto 1794/2008, de 3 de noviembre,</t>
  </si>
  <si>
    <t>997909</t>
  </si>
  <si>
    <t>64/2024. No hace transferencias Véase dictamen</t>
  </si>
  <si>
    <t>https://www.cultura.gob.es/dam/jcr:e0524a49-13d2-4fde-9503-2b11361e3325/2024-64.pdf</t>
  </si>
  <si>
    <t>201290</t>
  </si>
  <si>
    <t>688</t>
  </si>
  <si>
    <t>997982</t>
  </si>
  <si>
    <t>45/2024. No hace transferencias Véase dictamen</t>
  </si>
  <si>
    <t>https://www.cultura.gob.es/dam/jcr:37733cbf-e616-4766-ac26-25268c72fae2/2024-45.pdf</t>
  </si>
  <si>
    <t>201297</t>
  </si>
  <si>
    <t>998100</t>
  </si>
  <si>
    <t>14220</t>
  </si>
  <si>
    <t>202368</t>
  </si>
  <si>
    <t>29321</t>
  </si>
  <si>
    <t>998101</t>
  </si>
  <si>
    <t>2037</t>
  </si>
  <si>
    <t>2249762</t>
  </si>
  <si>
    <t>28121</t>
  </si>
  <si>
    <t>998117</t>
  </si>
  <si>
    <t>42/2024. No hace transferencias Véase dictamen</t>
  </si>
  <si>
    <t>https://www.cultura.gob.es/dam/jcr:a48267c7-5334-43db-b87a-97cd447aeb7c/2024-42.pdf</t>
  </si>
  <si>
    <t>992007</t>
  </si>
  <si>
    <t>41715</t>
  </si>
  <si>
    <t>992009</t>
  </si>
  <si>
    <t>Resolución 2/2004, de 16 de julio,</t>
  </si>
  <si>
    <t>31475</t>
  </si>
  <si>
    <t>203680</t>
  </si>
  <si>
    <t>23857</t>
  </si>
  <si>
    <t>43/2024. No hace transferencias Véase dictamen</t>
  </si>
  <si>
    <t>https://www.cultura.gob.es/dam/jcr:b817d914-cbae-4496-9daf-64bd3afc6396/2024-43.pdf</t>
  </si>
  <si>
    <t>998272</t>
  </si>
  <si>
    <t>2376</t>
  </si>
  <si>
    <t>201495</t>
  </si>
  <si>
    <t>58/2024. No hace transferencias Véase dictamen</t>
  </si>
  <si>
    <t>https://www.cultura.gob.es/dam/jcr:2c290900-f52b-441b-a61d-21db884ef34a/2024-58.pdf</t>
  </si>
  <si>
    <t>998124</t>
  </si>
  <si>
    <t>59/2024. No hace transferencias Véase dictamen</t>
  </si>
  <si>
    <t>https://www.cultura.gob.es/dam/jcr:b32dda6a-beba-4f22-a805-a3a5f4e7e402/2024-59.pdf</t>
  </si>
  <si>
    <t>34884</t>
  </si>
  <si>
    <t>51/2024. No hace transferencias. Plazo de Eliminación Total depende del tipo documental. Véase dictamen</t>
  </si>
  <si>
    <t>https://www.cultura.gob.es/dam/jcr:4cfada33-bf9f-4c29-9f0c-2b3cd462f902/2024-51.pdf</t>
  </si>
  <si>
    <t>201480</t>
  </si>
  <si>
    <t>Ley 58/2003, de 17 de diciembre, General TributariaLey Orgánica 3/2018, de 5 de diciembre, de Protección de Datos Personales y garantía de los derechos digitales.</t>
  </si>
  <si>
    <t>39/2024. No hace transferencias Véase dictamen</t>
  </si>
  <si>
    <t>https://www.cultura.gob.es/dam/jcr:64926f9c-40a8-4825-9d3d-e5c730daa580/2024-39.pdf</t>
  </si>
  <si>
    <t>992006</t>
  </si>
  <si>
    <t>11390</t>
  </si>
  <si>
    <t>998123</t>
  </si>
  <si>
    <t>50/2024. No hace transferencias Véase dictamen</t>
  </si>
  <si>
    <t>https://www.cultura.gob.es/dam/jcr:5f952266-883d-423b-9202-dc46f42775a4/2024-50.pdf</t>
  </si>
  <si>
    <t>202369</t>
  </si>
  <si>
    <t>23996</t>
  </si>
  <si>
    <t>215158</t>
  </si>
  <si>
    <t> Decisión (UE) 2015/314 de la Comisión de 15 de octubre de 2014,</t>
  </si>
  <si>
    <t>26</t>
  </si>
  <si>
    <t>44/2024. No hace transferencias Véase dictamen</t>
  </si>
  <si>
    <t>https://www.cultura.gob.es/dam/jcr:60bc62de-6504-40b0-8879-d5d5aa92dd19/2024-44.pdf</t>
  </si>
  <si>
    <t>200486</t>
  </si>
  <si>
    <t>165</t>
  </si>
  <si>
    <t>998099</t>
  </si>
  <si>
    <t>28560</t>
  </si>
  <si>
    <t>202367</t>
  </si>
  <si>
    <t>201720</t>
  </si>
  <si>
    <t>LEY 58/2003, de 17 de diciembre,</t>
  </si>
  <si>
    <t>2963117</t>
  </si>
  <si>
    <t>998315</t>
  </si>
  <si>
    <t>184020</t>
  </si>
  <si>
    <t>1614</t>
  </si>
  <si>
    <t>997815</t>
  </si>
  <si>
    <t>46/2024. No hace transferencias Véase dictamen</t>
  </si>
  <si>
    <t>https://www.cultura.gob.es/dam/jcr:2fbbf66c-55a6-4931-8320-a4544e59f5cd/2024-46.pdf</t>
  </si>
  <si>
    <t>102329</t>
  </si>
  <si>
    <t>998120</t>
  </si>
  <si>
    <t>998098</t>
  </si>
  <si>
    <t>4816</t>
  </si>
  <si>
    <t>2844309</t>
  </si>
  <si>
    <t>200232</t>
  </si>
  <si>
    <t>251</t>
  </si>
  <si>
    <t>200432</t>
  </si>
  <si>
    <t>38/2024. No hace transferencias Véase dictamen</t>
  </si>
  <si>
    <t>https://www.cultura.gob.es/dam/jcr:af4078f7-abee-43ec-90a8-e78ac3aa4bc2/2024-38.pdf</t>
  </si>
  <si>
    <t>998097</t>
  </si>
  <si>
    <t>Real Decreto 1676/2009, de 13 de noviembre,</t>
  </si>
  <si>
    <t>12276</t>
  </si>
  <si>
    <t>997929</t>
  </si>
  <si>
    <t>998087</t>
  </si>
  <si>
    <t>446</t>
  </si>
  <si>
    <t>992905</t>
  </si>
  <si>
    <t>Real Decreto 2063/2004, de 15 de octubre,</t>
  </si>
  <si>
    <t>1772068</t>
  </si>
  <si>
    <t>201189</t>
  </si>
  <si>
    <t>201307</t>
  </si>
  <si>
    <t>201005</t>
  </si>
  <si>
    <t>2940</t>
  </si>
  <si>
    <t>997836</t>
  </si>
  <si>
    <t> Ley 58/2003, de 17 de diciembre,</t>
  </si>
  <si>
    <t>69767</t>
  </si>
  <si>
    <t>997858</t>
  </si>
  <si>
    <t>64635</t>
  </si>
  <si>
    <t>997859</t>
  </si>
  <si>
    <t>56796</t>
  </si>
  <si>
    <t>998118</t>
  </si>
  <si>
    <t>Orden HFP/1480/2021, de 28 de diciembre,</t>
  </si>
  <si>
    <t>6064</t>
  </si>
  <si>
    <t>2972298</t>
  </si>
  <si>
    <t>  Artículos 34 a 37 del Real Decreto-ley 20/2022 de 27 de diciembre</t>
  </si>
  <si>
    <t>112350</t>
  </si>
  <si>
    <t>991998</t>
  </si>
  <si>
    <t>61/2024. No hace transferencias Véase dictamen</t>
  </si>
  <si>
    <t>https://www.cultura.gob.es/dam/jcr:5fe7b69f-e07b-4e89-9619-5f392506a3aa/2024-61.pdf</t>
  </si>
  <si>
    <t>2800</t>
  </si>
  <si>
    <t>202860</t>
  </si>
  <si>
    <t>6198</t>
  </si>
  <si>
    <t>997921</t>
  </si>
  <si>
    <t>Orden PRE/3581/2007, de 10 de diciembre,</t>
  </si>
  <si>
    <t>1285</t>
  </si>
  <si>
    <t>997869</t>
  </si>
  <si>
    <t>5786</t>
  </si>
  <si>
    <t>997816</t>
  </si>
  <si>
    <t>814</t>
  </si>
  <si>
    <t>91/2007. Muestreo se realizará igual que las declarasciones, por estar incluidas en ellas</t>
  </si>
  <si>
    <t>https://www.cultura.gob.es/dam/jcr:2477e277-0768-4b71-a342-c1b9ac6348dc/2007-91-pdf.pdf</t>
  </si>
  <si>
    <t>998121</t>
  </si>
  <si>
    <t> Ley 58/2003, de 17 de diciembre</t>
  </si>
  <si>
    <t>3037</t>
  </si>
  <si>
    <t>998122</t>
  </si>
  <si>
    <t>Orden EHA/2784/2009, de 8 de octubre,</t>
  </si>
  <si>
    <t>11421</t>
  </si>
  <si>
    <t>998125</t>
  </si>
  <si>
    <t>215004</t>
  </si>
  <si>
    <t>359</t>
  </si>
  <si>
    <t>991997</t>
  </si>
  <si>
    <t>2143</t>
  </si>
  <si>
    <t>997826</t>
  </si>
  <si>
    <t>3538</t>
  </si>
  <si>
    <t>991822</t>
  </si>
  <si>
    <t>997827</t>
  </si>
  <si>
    <t>998011</t>
  </si>
  <si>
    <t>998299</t>
  </si>
  <si>
    <t>200986</t>
  </si>
  <si>
    <t>997860</t>
  </si>
  <si>
    <t>2338</t>
  </si>
  <si>
    <t>998297</t>
  </si>
  <si>
    <t>458</t>
  </si>
  <si>
    <t>998296</t>
  </si>
  <si>
    <t>998042</t>
  </si>
  <si>
    <t>396</t>
  </si>
  <si>
    <t>998037</t>
  </si>
  <si>
    <t>998049</t>
  </si>
  <si>
    <t>998061</t>
  </si>
  <si>
    <t>1290</t>
  </si>
  <si>
    <t>998039</t>
  </si>
  <si>
    <t>201612</t>
  </si>
  <si>
    <t>117</t>
  </si>
  <si>
    <t>998014</t>
  </si>
  <si>
    <t>4421</t>
  </si>
  <si>
    <t>998015</t>
  </si>
  <si>
    <t>998016</t>
  </si>
  <si>
    <t>998031</t>
  </si>
  <si>
    <t>274453</t>
  </si>
  <si>
    <t>Ley 39/2015, de 1 de octubredel Procedimiento Administrativo Común de las Administraciones Públicas (BOE,</t>
  </si>
  <si>
    <t>998294</t>
  </si>
  <si>
    <t>997810</t>
  </si>
  <si>
    <t>209991</t>
  </si>
  <si>
    <t>997745</t>
  </si>
  <si>
    <t>1108</t>
  </si>
  <si>
    <t>209990</t>
  </si>
  <si>
    <t>703</t>
  </si>
  <si>
    <t>210019</t>
  </si>
  <si>
    <t>265</t>
  </si>
  <si>
    <t>1523394</t>
  </si>
  <si>
    <t>175</t>
  </si>
  <si>
    <t>210018</t>
  </si>
  <si>
    <t>210016</t>
  </si>
  <si>
    <t> Orden PCI/933/2019, de 11 de septiembre,</t>
  </si>
  <si>
    <t>1414</t>
  </si>
  <si>
    <t>210017</t>
  </si>
  <si>
    <t>963</t>
  </si>
  <si>
    <t>201492</t>
  </si>
  <si>
    <t>47/2008. Véase dictamen</t>
  </si>
  <si>
    <t>https://www.cultura.gob.es/dam/jcr:aa20dd8d-2d03-4c20-8993-4eeebea9a066/2008-47.pdf</t>
  </si>
  <si>
    <t>48/2008.  Véase dictamen</t>
  </si>
  <si>
    <t>https://www.cultura.gob.es/dam/jcr:12e5bd8f-3022-4dd3-8d5d-72e91a274418/2008-48-pdf.pdf</t>
  </si>
  <si>
    <t>104/2007. Muestreo de 1% por años, dentro del ámbito de la Comunidad Autónoma</t>
  </si>
  <si>
    <t>https://www.cultura.gob.es/dam/jcr:abc219a6-ead7-4dea-8683-daf39ec1daeb/2007-104-pdf.pdf</t>
  </si>
  <si>
    <t>2249758</t>
  </si>
  <si>
    <t>Resolución de 18 de mayo de 2010, de la Dirección General de la Agencia Estatal de Administración Tributaria,</t>
  </si>
  <si>
    <t>1994412</t>
  </si>
  <si>
    <t>384</t>
  </si>
  <si>
    <t>92/2007. Muestreo de un ejemplar</t>
  </si>
  <si>
    <t>https://www.cultura.gob.es/dam/jcr:f344bc64-7f1d-4896-a335-b43b18760d6e/2007-92-pdf.pdf</t>
  </si>
  <si>
    <t>107/2007. Muestra del 1% por años, dentro del ámbito de la Comunidad Autónoma</t>
  </si>
  <si>
    <t>https://www.cultura.gob.es/dam/jcr:da55da0f-1f1a-4059-b5f9-b03220c5a2cf/2007-107-pdf.pdf</t>
  </si>
  <si>
    <t>2982314</t>
  </si>
  <si>
    <t>Directiva (UE) 2020/262 del Consejo de 19 de diciembre de 2019</t>
  </si>
  <si>
    <t>51</t>
  </si>
  <si>
    <t>2964319</t>
  </si>
  <si>
    <t>13500</t>
  </si>
  <si>
    <t>2964326</t>
  </si>
  <si>
    <t>201516</t>
  </si>
  <si>
    <t>480</t>
  </si>
  <si>
    <t>152/2007. Muestreo de 1% por años, dentro del ámbito de la Comunidad Autónoma</t>
  </si>
  <si>
    <t>https://www.cultura.gob.es/dam/jcr:98fe7ed7-2586-4ca1-95b3-30d0495259cf/2007-152-pdf.pdf</t>
  </si>
  <si>
    <t>998270</t>
  </si>
  <si>
    <t>998269</t>
  </si>
  <si>
    <t>214073</t>
  </si>
  <si>
    <t>1812</t>
  </si>
  <si>
    <t>201768</t>
  </si>
  <si>
    <t>998185</t>
  </si>
  <si>
    <t>27084</t>
  </si>
  <si>
    <t>200974</t>
  </si>
  <si>
    <t>Orden HAP/308/2013, de 26 de febrero,</t>
  </si>
  <si>
    <t>224</t>
  </si>
  <si>
    <t>201721</t>
  </si>
  <si>
    <t>998091</t>
  </si>
  <si>
    <t>6839</t>
  </si>
  <si>
    <t>69/2009. Muestreo aleatorio del 10 % de las declaraciones</t>
  </si>
  <si>
    <t>https://www.cultura.gob.es/dam/jcr:a3db74d6-5198-475c-9796-9b1d09554fdb/2009-69-pdf.pdf</t>
  </si>
  <si>
    <t>32/2019. Muestreo aleatorio del 10 % de las declaraciones</t>
  </si>
  <si>
    <t>https://www.cultura.gob.es/dam/jcr:b836373b-e531-458f-8052-85fc4ca582e8/2019-32-e.pdf</t>
  </si>
  <si>
    <t>66/2007. Muestreo de 1% por años, dentro del ámbito de la Comunidad Autónoma</t>
  </si>
  <si>
    <t>https://www.cultura.gob.es/dam/jcr:881f9e80-91f2-4eef-a5b3-4b0f1fb5695d/2007-66-pdf.pdf</t>
  </si>
  <si>
    <t>65/2007.  Muestreo de ejemplar de 1% por años dentro del ámbito de la Comunidad Autónoma</t>
  </si>
  <si>
    <t>https://www.cultura.gob.es/dam/jcr:9b9d5320-263a-43b8-9889-d8956738b9e0/2007-65-pdf.pdf</t>
  </si>
  <si>
    <t>62/2007.Si se conserva el “Registro-Padrón de la Contribución General sobre la Renta” o los Expedientes de Inspección 
Muestra del 1% por años, dentro del ámbito de la Comunidad Autónoma</t>
  </si>
  <si>
    <t>https://www.cultura.gob.es/dam/jcr:7356b3f1-3b51-4d6d-aab1-1d7726a65880/2007-62-pdf.pdf</t>
  </si>
  <si>
    <t>56/2007. Muestreo de ejemplar de 1% por años dentro del ámbito de la Comunidad Autónoma Véase dictamen</t>
  </si>
  <si>
    <t>https://www.cultura.gob.es/dam/jcr:effd923e-bb61-4464-a74e-ce0471441755/2007-56.pdf</t>
  </si>
  <si>
    <t>143/2007. Muestreo de 1% por años, dentro del ámbito de la Comunidad Autónoma</t>
  </si>
  <si>
    <t>https://www.cultura.gob.es/dam/jcr:c978df2a-4a4f-4b8f-8843-213ed86f0ec7/2007-143-pdf.pdf</t>
  </si>
  <si>
    <t>57/2007. Conservación de una muestra del 1% por años, dentro del ámbito de la Comunidad Autónoma Véase dictamen</t>
  </si>
  <si>
    <t>https://www.cultura.gob.es/dam/jcr:f83d56c1-33d3-4cc4-8744-66184a0ba35d/2007-57.pdf</t>
  </si>
  <si>
    <t>67/2007. Muestra del 1% por letra del alfabeto, dentro del ámbito de la Comunidad Autónoma Véase dictamen</t>
  </si>
  <si>
    <t>https://www.cultura.gob.es/dam/jcr:29b37135-6606-474a-8a1c-c979824a1d20/2007-67-pdf.pdf</t>
  </si>
  <si>
    <t>130/2007. Muestreo de 1% por años, dentro del ámbito de la Comunidad Autónoma</t>
  </si>
  <si>
    <t>https://www.cultura.gob.es/dam/jcr:3a8090f1-b00e-4ce5-93c8-c1608622414c/2007-130-pdf.pdf</t>
  </si>
  <si>
    <t>127/2007. Muestreo de 1% por años, dentro del ámbito de la Comunidad Autónoma</t>
  </si>
  <si>
    <t>https://www.cultura.gob.es/dam/jcr:e8d24092-33f8-4ce7-af7a-5af9ebd8d799/2007-127-pdf.pdf</t>
  </si>
  <si>
    <t>126/2007. Muestreo de ejemplar de 1% por años dentro del ámbito de la Comunidad Autónoma</t>
  </si>
  <si>
    <t>https://www.cultura.gob.es/dam/jcr:58f150b6-4e13-4634-b6ba-f41955ba66a0/2007-126-pdf.pdf</t>
  </si>
  <si>
    <t>79/2007. Muestra del 1% por años, dentro del ámbito de la Comunidad Autónoma</t>
  </si>
  <si>
    <t>https://www.cultura.gob.es/dam/jcr:b397b869-3151-4cf6-a8bb-d8f89743142d/2007-79-pdf.pdf</t>
  </si>
  <si>
    <t>118/2007. Muestreo de ejemplar de 1% por años dentro del ámbito de la Comunidad Autónoma</t>
  </si>
  <si>
    <t>https://www.cultura.gob.es/dam/jcr:5b9f6d29-38b9-4af7-9645-81873dd74dbc/2007-118-pdf.pdf</t>
  </si>
  <si>
    <t>58/2007. Muestreo de ejemplar de 1% por años dentro del ámbito de la Comunidad Autónoma Véase dictamen</t>
  </si>
  <si>
    <t>https://www.cultura.gob.es/dam/jcr:b29e658b-9808-44b4-9c64-3639a700f4d4/2007-58.pdf</t>
  </si>
  <si>
    <t>55/2007. Muestreo de ejemplar de 1% por años dentro del ámbito de la Comunidad Autónoma Véase dictamen</t>
  </si>
  <si>
    <t>https://www.cultura.gob.es/dam/jcr:9978aa59-6cfe-4e6e-8cea-76b1563fcc15/2007-55.pdf</t>
  </si>
  <si>
    <t>101/2007. Muestreo de 1% por años, dentro del ámbito de la Comunidad Autónoma</t>
  </si>
  <si>
    <t>https://www.cultura.gob.es/dam/jcr:fd6ab5b4-9e0b-4a80-8b16-0afb775521de/2007-101-pdf.pdf</t>
  </si>
  <si>
    <t>103/2007. Se conserve el Registro de Liquidaciones nº 215, muestra del 1% por años, dentro del ámbito de la Comunidad Autónoma Véase dictamen</t>
  </si>
  <si>
    <t>https://www.cultura.gob.es/dam/jcr:43126cc1-08ee-477e-bc92-ec32b8407558/2007-103-pdf.pdf</t>
  </si>
  <si>
    <t>111/2007. Muestreo de 1% por años, dentro del ámbito de la Comunidad Autónoma</t>
  </si>
  <si>
    <t>https://www.cultura.gob.es/dam/jcr:5a2242cf-2733-420d-89a3-71d16cc5f9e5/2007-111-pdf.pdf</t>
  </si>
  <si>
    <t>54/2007. Muestreo de ejemplar de 1% por años dentro del ámbito de la Comunidad Autónoma Véase dictamen</t>
  </si>
  <si>
    <t>https://www.cultura.gob.es/dam/jcr:87bfc0f1-3af0-4c73-82f1-4a6605ddf5f0/2007-54.pdf</t>
  </si>
  <si>
    <t>4/2014. Muestreo de ejemplar de 1% por años dentro del ámbito de la Comunidad Autónoma Véase dictamen</t>
  </si>
  <si>
    <t>https://www.cultura.gob.es/dam/jcr:3f45d422-0032-45b3-bd16-a2125d5aef28/2014-04-e.pdf</t>
  </si>
  <si>
    <t>123/2007. Muestreo de 1% por años, dentro del ámbito de la Comunidad Autónoma</t>
  </si>
  <si>
    <t>https://www.cultura.gob.es/dam/jcr:7a2dbfa4-959a-4d55-9b18-cbd78c1a3de0/2007-123-pdf.pdf</t>
  </si>
  <si>
    <t>122/2007. Muestreo de 1% por años, dentro del ámbito de la Comunidad Autónoma</t>
  </si>
  <si>
    <t>https://www.cultura.gob.es/dam/jcr:1e2cc625-c7de-4925-8741-7713be2ca85a/2007-122-pdf.pdf</t>
  </si>
  <si>
    <t>124/2007. Muestreo de ejemplar de 1% por años dentro del ámbito de la Comunidad Autónoma</t>
  </si>
  <si>
    <t>https://www.cultura.gob.es/dam/jcr:336c0f0e-a823-4406-9c1c-fa4d62575583/2007-124-pdf.pdf</t>
  </si>
  <si>
    <t>125/2007. Muestreo de ejemplar de 1% por años dentro del ámbito de la Comunidad Autónoma</t>
  </si>
  <si>
    <t>https://www.cultura.gob.es/dam/jcr:db65f27a-de8b-4ceb-a5e7-88cfee0d19a1/2007-125-pdf.pdf</t>
  </si>
  <si>
    <t>115/2007. Muestreo de 1% por años, dentro del ámbito de la Comunidad Autónoma</t>
  </si>
  <si>
    <t>https://www.cultura.gob.es/dam/jcr:7a687391-9f00-4af5-bef4-8d5e7b578830/2007-115-pdf.pdf</t>
  </si>
  <si>
    <t>114/2007. Muestreo de 1% por años, dentro del ámbito de la Comunidad Autónoma</t>
  </si>
  <si>
    <t>https://www.cultura.gob.es/dam/jcr:3727d84c-0e6a-42d9-a7e4-725756ca2cf5/2007-114-pdf.pdf</t>
  </si>
  <si>
    <t>32/2006. Muestreo aleatorio del 10 % de las declaraciones</t>
  </si>
  <si>
    <t>https://www.cultura.gob.es/dam/jcr:fbfa7933-1e14-49b0-a45a-a76c3fc9a9d7/2006-32.pdf</t>
  </si>
  <si>
    <t>207/2007. Muestreo aleatorio del 10 % de las declaraciones</t>
  </si>
  <si>
    <t>https://www.cultura.gob.es/dam/jcr:4f045fce-449f-4837-bf61-3c1bcde0825b/2007-207-e-pdf.pdf</t>
  </si>
  <si>
    <t>34/2008. Muestreo aleatorio del 10 % de las declaraciones</t>
  </si>
  <si>
    <t>https://www.cultura.gob.es/dam/jcr:5cd1beba-2273-4b80-ab79-48375de02288/2008-34-e-pdf.pdf</t>
  </si>
  <si>
    <t>52/2007. Muestra del 1% por años, dentro del ámbito de la Comunidad Autónoma Véase dictamen</t>
  </si>
  <si>
    <t>https://www.cultura.gob.es/dam/jcr:f61a8df6-ef14-452f-91ce-54c8cc6afb98/2007-52.pdf</t>
  </si>
  <si>
    <t>135/2007. Muestreo de 1% por años, dentro del ámbito de la Comunidad Autónoma</t>
  </si>
  <si>
    <t>https://www.cultura.gob.es/dam/jcr:e7303129-4bed-4b03-8ba0-d89b9d72af5d/2007-135-pdf.pdf</t>
  </si>
  <si>
    <t>53/2007. Muestra del 1% por años, dentro del ámbito de la Comunidad Autónoma Véase dictamen</t>
  </si>
  <si>
    <t>https://www.cultura.gob.es/dam/jcr:2d3dbc80-49e1-47ef-86ad-663371c370f5/2007-53.pdf</t>
  </si>
  <si>
    <t>50/2007. Muestra del 1% por años, dentro del ámbito de la Comunidad Autónoma Véase dictamen</t>
  </si>
  <si>
    <t>https://www.cultura.gob.es/dam/jcr:1bf3f82c-1a49-463c-a317-5b2b44822360/2007-50.pdf</t>
  </si>
  <si>
    <t>85/2007. Muestreo de 1% por años, dentro del ámbito de la Comunidad Autónoma</t>
  </si>
  <si>
    <t>https://www.cultura.gob.es/dam/jcr:b6d026b2-cbbd-4f7e-81c5-04aa4a769007/2007-85-pdf.pdf</t>
  </si>
  <si>
    <t>78/2007. Muestreo de ejemplar de 1% por años dentro del ámbito de la Comunidad Autónoma</t>
  </si>
  <si>
    <t>https://www.cultura.gob.es/dam/jcr:5a196cce-df2e-4da3-b32e-b863b54f1fa1/2007-78-pdf.pdf</t>
  </si>
  <si>
    <t>84/2007. Muestra del 1% por años, dentro del ámbito de la Comunidad Autónoma</t>
  </si>
  <si>
    <t>https://www.cultura.gob.es/dam/jcr:14c3a4d5-7fb0-492b-9d64-f1f7ed317db0/2007-84-pdf.pdf</t>
  </si>
  <si>
    <t>77/2007. Muestreo de 1% por años, dentro del ámbito de la Comunidad Autónoma</t>
  </si>
  <si>
    <t>https://www.cultura.gob.es/dam/jcr:1698a1d0-d1f1-412e-b57a-e1b6ffe423da/2007-77-pdf.pdf</t>
  </si>
  <si>
    <t>76/2007. Muestreo de 1% por años, dentro del ámbito de la Comunidad Autónoma</t>
  </si>
  <si>
    <t>https://www.cultura.gob.es/dam/jcr:c7f1070e-263c-4b77-991b-6ef5d9fa9d0d/2007-76-pdf.pdf</t>
  </si>
  <si>
    <t>134/2007.  Muestreo de 1% por años, dentro del ámbito de la Comunidad Autónoma</t>
  </si>
  <si>
    <t>https://www.cultura.gob.es/dam/jcr:acb87c04-85cc-44fc-8ecc-923ef56c2853/2007-134-pdf.pdf</t>
  </si>
  <si>
    <t>145/2007. Muestreo de 1% por años, dentro del ámbito de la Comunidad Autónoma</t>
  </si>
  <si>
    <t>https://www.cultura.gob.es/dam/jcr:26710251-67a3-445b-83a2-19d6fd685cbc/2007-145-pdf.pdf</t>
  </si>
  <si>
    <t>112/2007. Muestreo de 1% por años, dentro del ámbito de la Comunidad Autónoma</t>
  </si>
  <si>
    <t>https://www.cultura.gob.es/dam/jcr:62c483dc-0f25-4867-9f5d-e976bf92d6e2/2007-112-pdf.pdf</t>
  </si>
  <si>
    <t>132/2007. Muestreo de 1% por años, dentro del ámbito de la Comunidad Autónoma</t>
  </si>
  <si>
    <t>https://www.cultura.gob.es/dam/jcr:7e511b94-d990-4cd7-a267-f406c568b2ce/2007-132-pdf.pdf</t>
  </si>
  <si>
    <t>136/2007. Muestreo de 1% por años, dentro del ámbito de la Comunidad Autónoma</t>
  </si>
  <si>
    <t>https://www.cultura.gob.es/dam/jcr:c2253645-f3f3-4696-a4e6-a986264f2ef7/2007-136-pdf.pdf</t>
  </si>
  <si>
    <t>131/2007.  Muestreo de ejemplar de 10% por años dentro del ámbito de la Comunidad Autónoma</t>
  </si>
  <si>
    <t>https://www.cultura.gob.es/dam/jcr:957a5049-5c42-402f-b357-b724e38f4150/2007-131-pdf.pdf</t>
  </si>
  <si>
    <t>150/2007. Muestreo de ejemplar. Se conservan los preacuerdos y los acuerdos</t>
  </si>
  <si>
    <t>https://www.cultura.gob.es/dam/jcr:29a50321-d19e-4266-8ba8-c83f030a3fe4/2007-150-pdf.pdf</t>
  </si>
  <si>
    <t>140/2007. Muestreo aleatorio del 1% y del 10% de las  declaraciones del año 1978 (1ª declaración conjunta del IRPF y Patrimonio), aplicándose este porcentaje del 10% en las declaraciones de regularizaciones voluntarias de los años 1987 y 1991.</t>
  </si>
  <si>
    <t>https://www.cultura.gob.es/dam/jcr:0a1a7866-e688-424c-b0a4-ba8980b4cae2/2007-140-pdf.pdf</t>
  </si>
  <si>
    <t>106/2007. Se conserve el Registro de Liquidaciones nº 215, muestra del 1% por años, dentro del ámbito de la Comunidad Autónoma Véase dictamen</t>
  </si>
  <si>
    <t>https://www.cultura.gob.es/dam/jcr:4bd41a5a-631c-4bb9-b2f9-b5ffd3b28011/2007-106-pdf.pdf</t>
  </si>
  <si>
    <t>133/2007. Muestreo de 1% por años, dentro del ámbito de la Comunidad Autónoma</t>
  </si>
  <si>
    <t>https://www.cultura.gob.es/dam/jcr:7d2749ec-3624-4c37-bf5b-e9ddecbf3db1/2007-133-pdf.pdf</t>
  </si>
  <si>
    <t>48/2007. Muestra del 1% por años, dentro del ámbito de la Comunidad Autónoma, si se conserva el Registro Véase dictamen</t>
  </si>
  <si>
    <t>https://www.cultura.gob.es/dam/jcr:de59f7fb-69d5-410c-b233-838e115e1194/2007-48.pdf</t>
  </si>
  <si>
    <t>128/2007. Muestra del 1% por años, dentro del ámbito de la Comunidad Autónoma</t>
  </si>
  <si>
    <t>https://www.cultura.gob.es/dam/jcr:addaf500-bd4a-4bdd-b056-6a1bfab477bf/2007-128-pdf.pdf</t>
  </si>
  <si>
    <t>82/2007. Muestra del 1% por años, dentro del ámbito de la Comunidad Autónoma</t>
  </si>
  <si>
    <t>https://www.cultura.gob.es/dam/jcr:748dd0dd-e8f4-4c8b-a047-99343f668126/2007-82-pdf.pdf</t>
  </si>
  <si>
    <t>121/2007. Muestreo de 1% por años, dentro del ámbito de la Comunidad Autónoma</t>
  </si>
  <si>
    <t>https://www.cultura.gob.es/dam/jcr:68630891-316c-47a9-8ea0-3f8cee76653f/2007-121-pdf.pdf</t>
  </si>
  <si>
    <t>73/2007. Muestreo de ejemplar de 1% por años dentro del ámbito de la Comunidad Autónoma</t>
  </si>
  <si>
    <t>https://www.cultura.gob.es/dam/jcr:3ea31f8e-0a23-4829-8048-f1a2a417245e/2007-73-pdf.pdf</t>
  </si>
  <si>
    <t>144/2007. Muestreo de 1% por años, dentro del ámbito de la Comunidad Autónoma</t>
  </si>
  <si>
    <t>https://www.cultura.gob.es/dam/jcr:b32d55d5-b1d0-41fe-a178-c8972c5a0d3f/2007-144-pdf.pdf</t>
  </si>
  <si>
    <t>49/2007. Muestra del 1% por años, dentro del ámbito de la Comunidad Autónoma Véase dictamen</t>
  </si>
  <si>
    <t>https://www.cultura.gob.es/dam/jcr:ec648559-e30d-417b-8a73-f269f9b2c2dd/2007-49.pdf</t>
  </si>
  <si>
    <t>151/2007. Se eliminan los listados por DNI. Se conservan los alfabéticos Muestreo de ejemplar</t>
  </si>
  <si>
    <t>https://www.cultura.gob.es/dam/jcr:b89c9b39-2ff4-4572-8612-c83f0ca46111/2007-151-pdf.pdf</t>
  </si>
  <si>
    <t>97/2007. Eliminación Total si se conserva el Diario de ingresos de Intervención nº 209, muestra del 1% por años, dentro del ámbito de la Comunidad Autónoma</t>
  </si>
  <si>
    <t>https://www.cultura.gob.es/dam/jcr:738e8f2f-4698-44a4-8345-4db12f2e58c4/2007-97-pdf.pdf</t>
  </si>
  <si>
    <t>98/2007. Eliminación total si se conserva el Diario de ingresos de Intervención nº 208, muestra del 1% por años, dentro del ámbito de la Comunidad Autónoma</t>
  </si>
  <si>
    <t>https://www.cultura.gob.es/dam/jcr:204fa11e-b3bf-4512-900b-20407dbd8ae1/2007-98-pdf.pdf</t>
  </si>
  <si>
    <t>81/2007. Muestra del 1% por años, dentro del ámbito de la Comunidad Autónoma</t>
  </si>
  <si>
    <t>https://www.cultura.gob.es/dam/jcr:132df68f-4220-4aa0-9804-71252e8e3ed4/2007-81-pdf.pdf</t>
  </si>
  <si>
    <t>64/2007. Muestreo de ejemplar de 1% por años dentro del ámbito de la Comunidad Autónoma Véase dictamen</t>
  </si>
  <si>
    <t>https://www.cultura.gob.es/dam/jcr:256e283d-592d-443c-85a9-f18cb0d4a6c6/2007-64-pdf.pdf</t>
  </si>
  <si>
    <t>63/2007. Muestreo de ejemplar de 1% por años dentro del ámbito de la Comunidad Autónoma Véase dictamen</t>
  </si>
  <si>
    <t>https://www.cultura.gob.es/dam/jcr:c7adaa72-34d8-4aa4-8367-985fbef2782a/2007-63-pdf.pdf</t>
  </si>
  <si>
    <t>99/2007. Eliminación total si se conserva el Registro Padrón nº 22, muestra del 1% por años, dentro del ámbito de la Comunidad Autónoma Véase dictamen</t>
  </si>
  <si>
    <t>https://www.cultura.gob.es/dam/jcr:8058524c-36e9-4074-b854-e505d59a0c90/2007-99-pdf.pdf</t>
  </si>
  <si>
    <t>61/2007. Muestra del 1% por años, dentro del ámbito de la Comunidad Autónoma Véase dictamen</t>
  </si>
  <si>
    <t>https://www.cultura.gob.es/dam/jcr:07b2f484-6c98-4781-8ed5-b433d6d75b3f/2007-61-pdf.pdf</t>
  </si>
  <si>
    <t>96/2007.  Eliminación total si se conserva el Registro Padrón nº 22 o el Registro de Relaciones de Liquidaciones de Intervención nº 206, muestra del 1% por años, dentro del ámbito de la Comunidad Autónoma</t>
  </si>
  <si>
    <t>https://www.cultura.gob.es/dam/jcr:6443f2a1-b0d2-4df5-b171-8a30c8e44ede/2007-96-pdf.pdf</t>
  </si>
  <si>
    <t>80/2007. Muestreo de ejemplar de 1% por años dentro del ámbito de la Comunidad Autónoma</t>
  </si>
  <si>
    <t>https://www.cultura.gob.es/dam/jcr:2082388d-82a8-4f40-8d1b-3db03968b9a8/2007-80-pdf.pdf</t>
  </si>
  <si>
    <t>204668</t>
  </si>
  <si>
    <t>Resolución de 21 de julio de 2016, de la Presidencia de la Agencia Estatal de Administración Tributaria,</t>
  </si>
  <si>
    <t>997919</t>
  </si>
  <si>
    <t>5543</t>
  </si>
  <si>
    <t>997818</t>
  </si>
  <si>
    <t>222519</t>
  </si>
  <si>
    <t>997868</t>
  </si>
  <si>
    <t>108785</t>
  </si>
  <si>
    <t>2447882</t>
  </si>
  <si>
    <t> Ley Orgánica 12/1995, de 12 de diciembre,</t>
  </si>
  <si>
    <t>934</t>
  </si>
  <si>
    <t>119/2007. Muestra del 1% por años, dentro del ámbito de la Comunidad Autónoma</t>
  </si>
  <si>
    <t>https://www.cultura.gob.es/dam/jcr:2a772978-b195-4a7d-ac92-2175ce3d8e47/2007-119-pdf.pdf</t>
  </si>
  <si>
    <t>2888454</t>
  </si>
  <si>
    <t>Resolución de 21 de diciembre de 2021, de la Presidencia de la Agencia Estatal de Administración Tributaria,</t>
  </si>
  <si>
    <t>998090</t>
  </si>
  <si>
    <t>37/2024. No hace transferencias Véase dictamen</t>
  </si>
  <si>
    <t>https://www.cultura.gob.es/dam/jcr:f9e00209-14ea-4c75-a409-c2a6bc985f96/2024-37.pdf</t>
  </si>
  <si>
    <t>120/2007. Muestra del 1% por años, dentro del ámbito de la Comunidad Autónoma</t>
  </si>
  <si>
    <t>https://www.cultura.gob.es/dam/jcr:5b055faa-0cb0-4902-b82a-752f349488ac/2007-120-pdf.pdf</t>
  </si>
  <si>
    <t>102/2007. Muestreo de 1% por años, dentro del ámbito de la Comunidad Autónoma</t>
  </si>
  <si>
    <t>https://www.cultura.gob.es/dam/jcr:e69ffe9c-d851-43a2-86e3-d862267017f8/2007-102-pdf.pdf</t>
  </si>
  <si>
    <t>997740</t>
  </si>
  <si>
    <t>Normativa en materia de propiedad intelectual y marcas,</t>
  </si>
  <si>
    <t>2511</t>
  </si>
  <si>
    <t>992899</t>
  </si>
  <si>
    <t>998046</t>
  </si>
  <si>
    <t>1481</t>
  </si>
  <si>
    <t>998050</t>
  </si>
  <si>
    <t>645</t>
  </si>
  <si>
    <t>998059</t>
  </si>
  <si>
    <t>689</t>
  </si>
  <si>
    <t>998040</t>
  </si>
  <si>
    <t>992901</t>
  </si>
  <si>
    <t>998047</t>
  </si>
  <si>
    <t>575</t>
  </si>
  <si>
    <t>998041</t>
  </si>
  <si>
    <t>998060</t>
  </si>
  <si>
    <t>147</t>
  </si>
  <si>
    <t>998032</t>
  </si>
  <si>
    <t>998092</t>
  </si>
  <si>
    <t>47462</t>
  </si>
  <si>
    <t>3033613</t>
  </si>
  <si>
    <t>2843838</t>
  </si>
  <si>
    <t>Ley 28/1990, de 26 de diciembre,</t>
  </si>
  <si>
    <t>3017733</t>
  </si>
  <si>
    <t>2982533</t>
  </si>
  <si>
    <t>2838550</t>
  </si>
  <si>
    <t>2249760</t>
  </si>
  <si>
    <t>Orden HAC/998/2019, de 23 de septiembre,</t>
  </si>
  <si>
    <t>116</t>
  </si>
  <si>
    <t>998291</t>
  </si>
  <si>
    <t>2965037</t>
  </si>
  <si>
    <t>203236</t>
  </si>
  <si>
    <t> Resolución de 2 de marzo de 2004, del Departamento de Aduanas e Impuestos Especiales de la Agencia Estatal de Administración Tributaria,</t>
  </si>
  <si>
    <t>189641</t>
  </si>
  <si>
    <t>992833</t>
  </si>
  <si>
    <t>14/2009. Muestreo de ejemplar de 1% por años en las series ordenadas por lotes Véase dictamen</t>
  </si>
  <si>
    <t>https://www.cultura.gob.es/dam/jcr:74e5c888-2cf0-4d69-8531-ca7489ea7600/2009-14-pdf.pdf</t>
  </si>
  <si>
    <t>998698</t>
  </si>
  <si>
    <t>Real Decreto 1363/2010, de 29 de octubre,</t>
  </si>
  <si>
    <t>3053460</t>
  </si>
  <si>
    <t>201244</t>
  </si>
  <si>
    <t>997739</t>
  </si>
  <si>
    <t>151</t>
  </si>
  <si>
    <t>2844310</t>
  </si>
  <si>
    <t>Ley 12/2002, de 23 de mayo,</t>
  </si>
  <si>
    <t>33/2019. Muestreo de ejemplar de 1% por años en las series, ordenadas por lotes Modifica el dictamen 14/2009</t>
  </si>
  <si>
    <t>https://www.cultura.gob.es/dam/jcr:a164e5e4-783a-4109-bff0-cd0874662772/2019-33-e.pdf</t>
  </si>
  <si>
    <t>3053619</t>
  </si>
  <si>
    <t>Disposición transitoria segunda de la Ley 35/2006 del Impuesto sobre la Renta de las Personas Físicas(BOE, 29-noviembre-2006),</t>
  </si>
  <si>
    <t>202366</t>
  </si>
  <si>
    <t>12960</t>
  </si>
  <si>
    <t>998481</t>
  </si>
  <si>
    <t>14387</t>
  </si>
  <si>
    <t>72/2007. Muestra del 1% por años, dentro del ámbito de la Comunidad Autónoma</t>
  </si>
  <si>
    <t>https://www.cultura.gob.es/dam/jcr:86e38485-d54e-418e-b061-951d314d874f/2007-72-pdf.pdf</t>
  </si>
  <si>
    <t>992862</t>
  </si>
  <si>
    <t>19737</t>
  </si>
  <si>
    <t>15/2009. Muestreo de ejemplar de 1% por años en las series ordenadas por lotes Véase dictamen</t>
  </si>
  <si>
    <t>https://www.cultura.gob.es/dam/jcr:b9e6f9f9-12e7-4619-9321-a97db1c13a4b/2009-15-pdf.pdf</t>
  </si>
  <si>
    <t>998306</t>
  </si>
  <si>
    <t>1454</t>
  </si>
  <si>
    <t>998307</t>
  </si>
  <si>
    <t>157</t>
  </si>
  <si>
    <t>214097</t>
  </si>
  <si>
    <t>998271</t>
  </si>
  <si>
    <t>62/2024. No hace transferencias Véase dictamen</t>
  </si>
  <si>
    <t>https://www.cultura.gob.es/dam/jcr:61262ffd-3348-44e5-a863-e45cd770a944/2024-62.pdf</t>
  </si>
  <si>
    <t>50161</t>
  </si>
  <si>
    <t>201187</t>
  </si>
  <si>
    <t>Ley 34/1998, de 7 de octubre,</t>
  </si>
  <si>
    <t>997530</t>
  </si>
  <si>
    <t>59/2019. No hacen transferencias Véase dictamen</t>
  </si>
  <si>
    <t>https://www.cultura.gob.es/dam/jcr:4a6b221d-e8da-48a7-b464-d2576ecdb29b/2019-59.pdf</t>
  </si>
  <si>
    <t>998138</t>
  </si>
  <si>
    <t>998139</t>
  </si>
  <si>
    <t>998144</t>
  </si>
  <si>
    <t>201188</t>
  </si>
  <si>
    <t>Ley 6/77 de Fomento de la Minería. (8-enero-1977),</t>
  </si>
  <si>
    <t>2982534</t>
  </si>
  <si>
    <t>68906</t>
  </si>
  <si>
    <t>63/2024. No hace transferencias Véase dictamen</t>
  </si>
  <si>
    <t>https://www.cultura.gob.es/dam/jcr:64d68dd4-83e5-42ca-a707-91a9d05740a5/2024-63.pdf</t>
  </si>
  <si>
    <t>997864</t>
  </si>
  <si>
    <t>96/2022. No hacen transferencias Véase dictamen</t>
  </si>
  <si>
    <t>https://www.cultura.gob.es/dam/jcr:07927d84-c7af-4ade-bf87-516ab14e28e1/2022-96.pdf</t>
  </si>
  <si>
    <t>997738</t>
  </si>
  <si>
    <t>860675</t>
  </si>
  <si>
    <t>203650</t>
  </si>
  <si>
    <t>203648</t>
  </si>
  <si>
    <t>3015140</t>
  </si>
  <si>
    <t>687300</t>
  </si>
  <si>
    <t>203649</t>
  </si>
  <si>
    <t>203652</t>
  </si>
  <si>
    <t>203651</t>
  </si>
  <si>
    <t>203653</t>
  </si>
  <si>
    <t>67</t>
  </si>
  <si>
    <t>1161262</t>
  </si>
  <si>
    <t> Ley Orgánica 15/1999, de 13 de diciembre,</t>
  </si>
  <si>
    <t>2962302</t>
  </si>
  <si>
    <t>998034</t>
  </si>
  <si>
    <t>997975</t>
  </si>
  <si>
    <t>997979</t>
  </si>
  <si>
    <t>997978</t>
  </si>
  <si>
    <t> Orden EHA/586/2011, de 9 de marzo,</t>
  </si>
  <si>
    <t>997977</t>
  </si>
  <si>
    <t>Orden EHA/3127/2009, de 10 de noviembre,</t>
  </si>
  <si>
    <t>201060</t>
  </si>
  <si>
    <t>201061</t>
  </si>
  <si>
    <t>999098</t>
  </si>
  <si>
    <t>201559</t>
  </si>
  <si>
    <t>Ley 10/2012, de 20 de noviembre,</t>
  </si>
  <si>
    <t>2264439</t>
  </si>
  <si>
    <t>Ley 34/2015, de 21 de septiembre,</t>
  </si>
  <si>
    <t>235</t>
  </si>
  <si>
    <t>998305</t>
  </si>
  <si>
    <t>Reglamento (UE) nº 904/2010 del Consejo, de 7 de octubre.(DOUE 12-octubre-2010),</t>
  </si>
  <si>
    <t>9797498</t>
  </si>
  <si>
    <t>997749</t>
  </si>
  <si>
    <t>85256</t>
  </si>
  <si>
    <t>3786</t>
  </si>
  <si>
    <t>2/2006.</t>
  </si>
  <si>
    <t>#http://www.culturaydeporte.gob.es/dam/jcr:4040a516-b723-41c4-8b4b-eea3ed032870/2006-2-pdf.pdf#</t>
  </si>
  <si>
    <t>Según normativa</t>
  </si>
  <si>
    <t>F, H, K, M</t>
  </si>
  <si>
    <t>991712</t>
  </si>
  <si>
    <t>89/2008.</t>
  </si>
  <si>
    <t>#http://www.culturaydeporte.gob.es/dam/jcr:899814df-6474-4e48-85dd-7a80460c0cf3/2008-89-pdf.pdf#</t>
  </si>
  <si>
    <t>1/2006. Véase dictamen</t>
  </si>
  <si>
    <t>#http://www.culturaydeporte.gob.es/dam/jcr:6cce55fe-d24f-4d60-a00d-7cb8c7ad988b/2006-1-pdf.pdf#</t>
  </si>
  <si>
    <t>8/2009. Se dispone su transferencia al Archivo General de la Administración</t>
  </si>
  <si>
    <t>Buscar: EHA/2/2009/-2##</t>
  </si>
  <si>
    <t>1055</t>
  </si>
  <si>
    <t>991708</t>
  </si>
  <si>
    <t>7/2009. Muestra: conservación de ejemplares de muestra</t>
  </si>
  <si>
    <t>#http://www.culturaydeporte.gob.es/dam/jcr:882f2ead-842c-430c-99c3-7dbaf80a475c/2009-7-pdf.pdf#</t>
  </si>
  <si>
    <t>171230</t>
  </si>
  <si>
    <t>31/2015. Muestra: 1 expediente por año. Modificado por 9/2014</t>
  </si>
  <si>
    <t>171220</t>
  </si>
  <si>
    <t>A, K</t>
  </si>
  <si>
    <t>7/2015. Véase dictámen.</t>
  </si>
  <si>
    <t>2408742</t>
  </si>
  <si>
    <t>171320</t>
  </si>
  <si>
    <t>2349916</t>
  </si>
  <si>
    <t>171200</t>
  </si>
  <si>
    <t>#https://www.cultura.gob.es/dam/jcr:f32afdc9-1ed0-4bdd-b61e-b5c288324a12/2014-47.pdf#</t>
  </si>
  <si>
    <t>175273</t>
  </si>
  <si>
    <t>998241</t>
  </si>
  <si>
    <t>998150, 998151</t>
  </si>
  <si>
    <t>26/2013. Véase dictamen</t>
  </si>
  <si>
    <t>#http://www.culturaydeporte.gob.es/dam/jcr:c541cd17-21d4-40d3-ab14-a268a4bae321/2013-26-pdf.pdf#</t>
  </si>
  <si>
    <t>Gestor Documental AEAT</t>
  </si>
  <si>
    <t>998149</t>
  </si>
  <si>
    <t>998153</t>
  </si>
  <si>
    <t>180</t>
  </si>
  <si>
    <t>230</t>
  </si>
  <si>
    <t>300</t>
  </si>
  <si>
    <t>2500</t>
  </si>
  <si>
    <t>1800</t>
  </si>
  <si>
    <t>Carpeta de red e INE</t>
  </si>
  <si>
    <t>280</t>
  </si>
  <si>
    <t>25/2010.</t>
  </si>
  <si>
    <t>#http://www.culturaydeporte.gob.es/dam/jcr:a8bd514b-c0c7-4c32-b6ae-9f64f316c198/2010-25-pdf.pdf#</t>
  </si>
  <si>
    <t>175260</t>
  </si>
  <si>
    <t>Aplicación: PGEnet</t>
  </si>
  <si>
    <t>Aplicación: GESAT y Carpetas de red</t>
  </si>
  <si>
    <t>21000</t>
  </si>
  <si>
    <t>Ley 40/2015; Ley 19/2013, art. 14 y 15.</t>
  </si>
  <si>
    <t>1700</t>
  </si>
  <si>
    <t>Aplicación PRONORMA</t>
  </si>
  <si>
    <t>Aplicación: REDcoa (Cuentas Anuales)</t>
  </si>
  <si>
    <t>Art. 14.1.k Ley 19/2013</t>
  </si>
  <si>
    <t>687796</t>
  </si>
  <si>
    <t>Espacio Colaboración Gabinete IGAE</t>
  </si>
  <si>
    <t>181010</t>
  </si>
  <si>
    <t>2082575</t>
  </si>
  <si>
    <t>18/2017. Muestra: un ejemplar por cada tipo de solicitud de cada 5 años, o bien cuando cambie significativamente el formulario.</t>
  </si>
  <si>
    <t>997834</t>
  </si>
  <si>
    <t>Aplicación: MEDTRA</t>
  </si>
  <si>
    <t>201211</t>
  </si>
  <si>
    <t>40/2006. Véase dictamen</t>
  </si>
  <si>
    <t>#https://www.culturaydeporte.gob.es/dam/jcr:0954f520-d729-4b3e-959a-c4ba5d7a6333/2006-40-pdf.pdf#</t>
  </si>
  <si>
    <t>72</t>
  </si>
  <si>
    <t>33</t>
  </si>
  <si>
    <t>260</t>
  </si>
  <si>
    <t>993174, 172560, 172550, 172520, 172510, 993317, 993319, 204775, 204776, 204779, 993320, 1998424, 993318, 206162</t>
  </si>
  <si>
    <t>H, J, N</t>
  </si>
  <si>
    <t>268</t>
  </si>
  <si>
    <t>Carpetas de red. Sistema de gestión de incentivos regionales (SIRIO)</t>
  </si>
  <si>
    <t>Aplicación: FUNCIONA, NEDAES y Carpetas de red</t>
  </si>
  <si>
    <t>Aplicación: SILTRA, NEDAES y Carpetas de red</t>
  </si>
  <si>
    <t>992022, 
998958</t>
  </si>
  <si>
    <t>RED.coa y CICEP.red</t>
  </si>
  <si>
    <t>203072, 203073</t>
  </si>
  <si>
    <t>993325, 993327, 993326, 993354, 993355, 2241496, 998675</t>
  </si>
  <si>
    <t>993321, 993322, 993323, 993324, 998564</t>
  </si>
  <si>
    <t>236</t>
  </si>
  <si>
    <t>10/2014.Eliminación en el plazo de un año de los Índices, la documentación presentada por otros departamentos ministeriales, los borradores de las Actas y las referencias del Consejo de Ministros. Véase dictamen</t>
  </si>
  <si>
    <t>#https://www.cultura.gob.es/dam/jcr:ceb746b9-c452-41d8-b636-421abce2a56d/2014-10.pdf#</t>
  </si>
  <si>
    <t>4800</t>
  </si>
  <si>
    <t>Buscador por productor:</t>
  </si>
  <si>
    <t>Buscador por DIR3:</t>
  </si>
  <si>
    <t>Lista Productores</t>
  </si>
  <si>
    <t>Lista DIR3</t>
  </si>
  <si>
    <t>Lista Series</t>
  </si>
  <si>
    <t>Lista SIA Únicos</t>
  </si>
  <si>
    <t>Lista Títulos Únicos</t>
  </si>
  <si>
    <t>Código Clasificación</t>
  </si>
  <si>
    <t>Nombre de la Función</t>
  </si>
  <si>
    <t>Gobierno y dirección</t>
  </si>
  <si>
    <t>Administración y servicios generales</t>
  </si>
  <si>
    <t>Representación y ejecución de la acción del Gobierno</t>
  </si>
  <si>
    <t>Representación y participación en instituciones y organismos internacionales</t>
  </si>
  <si>
    <t>Gestión de la política normativa y otros instrumentos jurídicos</t>
  </si>
  <si>
    <t>Representación institucional y protocolo</t>
  </si>
  <si>
    <t>Gestión de Recursos Humanos</t>
  </si>
  <si>
    <t>Hacienda, gestión económica y presupuestaria</t>
  </si>
  <si>
    <t>Gestión de subvenciones</t>
  </si>
  <si>
    <t>Gestión de medios y recursos materiales</t>
  </si>
  <si>
    <t>Gestión de los recursos patrimoniales</t>
  </si>
  <si>
    <t>Gestión de las tecnologías de la información y las comunicaciones</t>
  </si>
  <si>
    <t>Gestión de la información</t>
  </si>
  <si>
    <t>Inspección, supervisión de los servicios y gestión de la calidad</t>
  </si>
  <si>
    <t>Asistencia jurídica y revisión de los actos administrativos</t>
  </si>
  <si>
    <t>Participación pública y derecho de petición</t>
  </si>
  <si>
    <t>Asesoramiento de carácter político.</t>
  </si>
  <si>
    <t>Participación en reuniones de órganos colegiados del Gobierno.</t>
  </si>
  <si>
    <t>Relación con órganos constitucionales.</t>
  </si>
  <si>
    <t>Relación con otras Administraciones Públicas.</t>
  </si>
  <si>
    <t>Participación en las instituciones de la Unión Europea.</t>
  </si>
  <si>
    <t>Participación en organismos internacionales.</t>
  </si>
  <si>
    <t>Coordinación de la actividad del organismo en el ámbito de las relaciones internacionales y de la cooperación para el desarrollo.</t>
  </si>
  <si>
    <t>Elaboración del programa normativo.</t>
  </si>
  <si>
    <t>Tramitación de los proyectos normativos.</t>
  </si>
  <si>
    <t>Preparación y negociación de los proyectos de convenios, acuerdos e instrumentos internacionales.</t>
  </si>
  <si>
    <t>Preparación y negociación de convenios y acuerdos con organismos públicos y privados.</t>
  </si>
  <si>
    <t>Concesión de distinciones honoríficas y premios.</t>
  </si>
  <si>
    <t>Planificación, selección de personal, provisión de puestos de trabajo.</t>
  </si>
  <si>
    <t>Gestión de los derechos y deberes de los empleados públicos.</t>
  </si>
  <si>
    <t>Negociación colectiva y relaciones laborales.</t>
  </si>
  <si>
    <t>Formación y perfeccionamiento.</t>
  </si>
  <si>
    <t>Provisión de incentivos y ayudas al empleado público.</t>
  </si>
  <si>
    <t>Prevención de riesgos laborales y seguridad y salud laboral.</t>
  </si>
  <si>
    <t>Gestión del presupuesto.</t>
  </si>
  <si>
    <t>Gestión de ingresos.</t>
  </si>
  <si>
    <t>Gestión de gastos.</t>
  </si>
  <si>
    <t>Gestión de deuda pública y operaciones financieras.</t>
  </si>
  <si>
    <t>Intervención y control financiero.</t>
  </si>
  <si>
    <t>Coordinación y supervisión presupuestaria autonómica.</t>
  </si>
  <si>
    <t>Coordinación y supervisión presupuestaria local.</t>
  </si>
  <si>
    <t>Contratación administrativa.</t>
  </si>
  <si>
    <t>Gestión de subvenciones.</t>
  </si>
  <si>
    <t>Gestión de espacios.</t>
  </si>
  <si>
    <t>Gestión de bienes materiales, servicios comunes y suministros.</t>
  </si>
  <si>
    <t>Prestación de servicios internos comunes.</t>
  </si>
  <si>
    <t>Adquisición de bienes y derechos del Estado.</t>
  </si>
  <si>
    <t>Administración de bienes y derechos del Estado.</t>
  </si>
  <si>
    <t>Uso y explotación de bienes y derechos.</t>
  </si>
  <si>
    <t>Conservación y mantenimiento de bienes y derechos demaniales.</t>
  </si>
  <si>
    <t>Defensa patrimonial.</t>
  </si>
  <si>
    <t>Enajenación de bienes y derechos del Estado.</t>
  </si>
  <si>
    <t>Planificación y coordinación de las políticas TIC y administración digital.</t>
  </si>
  <si>
    <t>Prestación de servicios TIC.</t>
  </si>
  <si>
    <t>Control y seguridad de las redes y sistemas de información.</t>
  </si>
  <si>
    <t>Registro.</t>
  </si>
  <si>
    <t>Gestión de archivos y documentos.</t>
  </si>
  <si>
    <t>Publicación de información del sector público, datos gubernamentales abiertos y publicidad activa.</t>
  </si>
  <si>
    <t>Gestión de bibliotecas y colecciones bibliográficas.</t>
  </si>
  <si>
    <t>Gestión de datos de carácter personal.</t>
  </si>
  <si>
    <t>Gestión de publicaciones oficiales.</t>
  </si>
  <si>
    <t>Estadística.</t>
  </si>
  <si>
    <t>Gestión del acceso a la información.</t>
  </si>
  <si>
    <t>Comunicación y publicidad institucional.</t>
  </si>
  <si>
    <t>Inspección, control y evaluación de la actuación y funcionamiento de las unidades de los empleados públicos.</t>
  </si>
  <si>
    <t>Desarrollo y evaluación de programas de calidad.</t>
  </si>
  <si>
    <t>Realización de auditorías internas.</t>
  </si>
  <si>
    <t>Asesoramiento jurídico.</t>
  </si>
  <si>
    <t>Representación y defensa en juicio.</t>
  </si>
  <si>
    <t>Revisión de los actos administrativos.</t>
  </si>
  <si>
    <t>Participación pública y derecho de petición.</t>
  </si>
  <si>
    <t>Función</t>
  </si>
  <si>
    <t>¿Es accesible?</t>
  </si>
  <si>
    <t>¿Cuál es su nivel de seguridad?</t>
  </si>
  <si>
    <t>Datos de la serie</t>
  </si>
  <si>
    <t>Accesibilidad y seguridad</t>
  </si>
  <si>
    <t>Valoración</t>
  </si>
  <si>
    <t>¿Hay dictamen sobre esta serie?</t>
  </si>
  <si>
    <t>Según</t>
  </si>
  <si>
    <t>¿Es reutilizable?</t>
  </si>
  <si>
    <t>El dictamen puede aplicarse en el plazo de</t>
  </si>
  <si>
    <t>La serie está</t>
  </si>
  <si>
    <t>El volumen de tramitación es de</t>
  </si>
  <si>
    <t>El peso aproximado de cada expediente es de</t>
  </si>
  <si>
    <t>El plazo aproximado para su transferencia es de</t>
  </si>
  <si>
    <t>Valores primarios</t>
  </si>
  <si>
    <t>Administrativo</t>
  </si>
  <si>
    <t>Legal</t>
  </si>
  <si>
    <t>Fiscal</t>
  </si>
  <si>
    <t>Contable</t>
  </si>
  <si>
    <t>El sistema de almacenamiento utilizado es</t>
  </si>
  <si>
    <t>Función y código</t>
  </si>
  <si>
    <t>Código Aux</t>
  </si>
  <si>
    <t>Nombre Aux</t>
  </si>
  <si>
    <t>Sigla</t>
  </si>
  <si>
    <t>Significado</t>
  </si>
  <si>
    <t>libre</t>
  </si>
  <si>
    <t>C</t>
  </si>
  <si>
    <t>restringido</t>
  </si>
  <si>
    <t>D</t>
  </si>
  <si>
    <t>parcial</t>
  </si>
  <si>
    <t>F</t>
  </si>
  <si>
    <t>J</t>
  </si>
  <si>
    <t>la seguridad nacional</t>
  </si>
  <si>
    <t>la defensa</t>
  </si>
  <si>
    <t>las relaciones exteriores</t>
  </si>
  <si>
    <t>la seguridad pública</t>
  </si>
  <si>
    <t>la prevención, investigación y sanción de los ilícitos penales, administrativos o disciplinarios</t>
  </si>
  <si>
    <t>la igualdad de las partes en los procesos judiciales y la tutela judicial efectiva</t>
  </si>
  <si>
    <t>las funciones administrativas de vigilancia, inspección y control</t>
  </si>
  <si>
    <t>los intereses económicos y comerciales</t>
  </si>
  <si>
    <t>la política económica y monetaria</t>
  </si>
  <si>
    <t>el secreto profesional y la propiedad intelectual e industrial</t>
  </si>
  <si>
    <t>la garantía de la confidencialidad o el secreto requerido en procesos de toma de decisión</t>
  </si>
  <si>
    <t>la protección del medio ambiente</t>
  </si>
  <si>
    <t>la protección de datos personales</t>
  </si>
  <si>
    <t>terceras/otras causas</t>
  </si>
  <si>
    <t>Limitado por</t>
  </si>
  <si>
    <t>IGAE (Oficina Nacional de Contabilidad)</t>
  </si>
  <si>
    <t>EA0044697</t>
  </si>
  <si>
    <t>E05250301</t>
  </si>
  <si>
    <t>Expedientes de Tramitación Previa</t>
  </si>
  <si>
    <t>Propuestas e Informes para Comisión Delegada del Gobierno para Asuntos Económicos</t>
  </si>
  <si>
    <t>Autorización de convenios</t>
  </si>
  <si>
    <t>Expedientes por Anticipos por caja fija</t>
  </si>
  <si>
    <t>Expedentes Tramitación Cooperación Territorial</t>
  </si>
  <si>
    <t>Expedentes Tramitación Cooperación Transfronteriza</t>
  </si>
  <si>
    <t>Participación del Ministerio de Hacienda en la Comisión de Seguimiento de Actos y Disposiciones de las Comunidades Autónomas</t>
  </si>
  <si>
    <t>Contratación pública en el ámbito del Ministerio de Hacienda</t>
  </si>
  <si>
    <t>Gestión y mantenimiento de los contenidos del Portal, Sede Electrónica e Intranet y sitios Web del Ministerio</t>
  </si>
  <si>
    <t>3267531</t>
  </si>
  <si>
    <t>SC</t>
  </si>
  <si>
    <t>Aplicaciones: POWER BI Y CALARIN 1 Y 2</t>
  </si>
  <si>
    <t>Ante esta limitación, el expediente será accesible</t>
  </si>
  <si>
    <t>Bajo</t>
  </si>
  <si>
    <t>Medio</t>
  </si>
  <si>
    <t>Alto</t>
  </si>
  <si>
    <t>eliminación total</t>
  </si>
  <si>
    <t>eliminación parcial</t>
  </si>
  <si>
    <t>conservación permanente</t>
  </si>
  <si>
    <t>pendiente de dictamen</t>
  </si>
  <si>
    <t>El dictamen indica que la serie es de</t>
  </si>
  <si>
    <t>Ver dictamen número</t>
  </si>
  <si>
    <t>Acceda al dictamen a través de</t>
  </si>
  <si>
    <t>Gestión de ingresos (AEAT)</t>
  </si>
  <si>
    <t>Ingresos no tributarios</t>
  </si>
  <si>
    <t>Formación y mantenimiento del catastro inmobiliario</t>
  </si>
  <si>
    <t>Fabricación de moneda y timbre</t>
  </si>
  <si>
    <t>Gestión del monopolio estatal del mercado de tabacos</t>
  </si>
  <si>
    <t>Estadísticas</t>
  </si>
  <si>
    <t>Dictaminadas</t>
  </si>
  <si>
    <t>Pendientes</t>
  </si>
  <si>
    <t>Columna1</t>
  </si>
  <si>
    <t>Columna2</t>
  </si>
  <si>
    <t>Total</t>
  </si>
  <si>
    <t>Este productor</t>
  </si>
  <si>
    <t>Datos Personales (DP)</t>
  </si>
  <si>
    <t>No Sensibles (NS)</t>
  </si>
  <si>
    <t>Naturaleza Penal (NP)</t>
  </si>
  <si>
    <t>Categoría Especial (CE)</t>
  </si>
  <si>
    <t xml:space="preserve">    </t>
  </si>
  <si>
    <t>Es producida por</t>
  </si>
  <si>
    <t>Su código SIA es</t>
  </si>
  <si>
    <t>Pendiente de dictamen (PD)</t>
  </si>
  <si>
    <t>Eliminación total (ET)</t>
  </si>
  <si>
    <t>Eliminación parcial (EP)</t>
  </si>
  <si>
    <t>Conservación permanente (CP)</t>
  </si>
  <si>
    <t>Sin datos personales (SD)</t>
  </si>
  <si>
    <t>Restringido (R)</t>
  </si>
  <si>
    <t>Parcial (P)</t>
  </si>
  <si>
    <t>Libre (L)</t>
  </si>
  <si>
    <t>Alto (A)</t>
  </si>
  <si>
    <t>Medio (M)</t>
  </si>
  <si>
    <t>Bajo (B)</t>
  </si>
  <si>
    <t>Rojo</t>
  </si>
  <si>
    <t>Naranja</t>
  </si>
  <si>
    <t>Amarillo</t>
  </si>
  <si>
    <t>Verde</t>
  </si>
  <si>
    <t>Colores</t>
  </si>
  <si>
    <t>Gráfico de valores primarios</t>
  </si>
  <si>
    <t>Ejecución</t>
  </si>
  <si>
    <t>Base</t>
  </si>
  <si>
    <t>Parte visible</t>
  </si>
  <si>
    <t>Parte oculta</t>
  </si>
  <si>
    <t>Aguja</t>
  </si>
  <si>
    <t>Marcador</t>
  </si>
  <si>
    <t>Cálculo de ejecución</t>
  </si>
  <si>
    <t>Sin datos</t>
  </si>
  <si>
    <t>Valores primarios del conjunto de las series</t>
  </si>
  <si>
    <t>Valor secundario de la serie elegida</t>
  </si>
  <si>
    <t>Valores primarios de la serie elegida</t>
  </si>
  <si>
    <t>Sentido del dictamen de la serie elegida</t>
  </si>
  <si>
    <t>Valor secundario del conjunto de series</t>
  </si>
  <si>
    <t>Situación de las</t>
  </si>
  <si>
    <t>series elegidas</t>
  </si>
  <si>
    <t>ENS de la serie</t>
  </si>
  <si>
    <t>elegida</t>
  </si>
  <si>
    <t>Situación general de las series</t>
  </si>
  <si>
    <t>Nivel 1</t>
  </si>
  <si>
    <t>Nivel 2</t>
  </si>
  <si>
    <t>Nivel 3</t>
  </si>
  <si>
    <t>Nivel 4</t>
  </si>
  <si>
    <t>Cuadro de clasificación</t>
  </si>
  <si>
    <t>1.01</t>
  </si>
  <si>
    <t>1.02</t>
  </si>
  <si>
    <t>1.03</t>
  </si>
  <si>
    <t>1.04</t>
  </si>
  <si>
    <t>2.01</t>
  </si>
  <si>
    <t>2.02</t>
  </si>
  <si>
    <t>2.05</t>
  </si>
  <si>
    <t>2.06</t>
  </si>
  <si>
    <t>2.07</t>
  </si>
  <si>
    <t>2.08</t>
  </si>
  <si>
    <t>2.09</t>
  </si>
  <si>
    <t>2.10</t>
  </si>
  <si>
    <t>1.02.02</t>
  </si>
  <si>
    <t>1.03.03</t>
  </si>
  <si>
    <t>Organización de la actividad protocolaria</t>
  </si>
  <si>
    <t>1.04.01</t>
  </si>
  <si>
    <t>2.03.01</t>
  </si>
  <si>
    <t>2.11.01</t>
  </si>
  <si>
    <t>Fórmula para AC2, AD2 y AE2</t>
  </si>
  <si>
    <t>Resultados:</t>
  </si>
  <si>
    <t>Actualmente disponemos de:</t>
  </si>
  <si>
    <t>Escriba el nombre del órgano productor y descubra sus datos:</t>
  </si>
  <si>
    <t>Para hacer más de una búsqueda, es necesario eliminar o sobreescribir el cuadro de búsqueda anterior.</t>
  </si>
  <si>
    <t>Diccionario para Buscador simple</t>
  </si>
  <si>
    <t>Buscador por tipo de dictamen:</t>
  </si>
  <si>
    <t>Esta serie</t>
  </si>
  <si>
    <t>contiene datos de naturaleza penal (NP)</t>
  </si>
  <si>
    <t>no contiene datos sensibles (SD)</t>
  </si>
  <si>
    <t>contiene datos personales (DP)</t>
  </si>
  <si>
    <t>contiene datos de categorías especiales (CE)</t>
  </si>
  <si>
    <t>Series dictaminadas: todas</t>
  </si>
  <si>
    <t>Series dictaminadas: eliminación parcial (EP)</t>
  </si>
  <si>
    <t>Series dictaminadas: eliminación total (ET)</t>
  </si>
  <si>
    <t>Series dictaminadas: conservación permanente (CP)</t>
  </si>
  <si>
    <t>Series pendientes de dictamen (PD)</t>
  </si>
  <si>
    <t>Diccionario para buscador simple</t>
  </si>
  <si>
    <r>
      <t xml:space="preserve">Al cerrar este documento, Excel siempre preguntará si desea guardar los cambios. Se recomienda seleccionar la opción de </t>
    </r>
    <r>
      <rPr>
        <b/>
        <sz val="11"/>
        <color theme="1"/>
        <rFont val="Calibri"/>
        <family val="2"/>
        <scheme val="minor"/>
      </rPr>
      <t>NO guardar</t>
    </r>
    <r>
      <rPr>
        <sz val="11"/>
        <color theme="1"/>
        <rFont val="Calibri"/>
        <family val="2"/>
        <scheme val="minor"/>
      </rPr>
      <t>.</t>
    </r>
  </si>
  <si>
    <t>Las comillas angulares (&lt; &gt;), visibles en el buscador, indican quién es el productor de la serie.</t>
  </si>
  <si>
    <t>El buscador cuenta con un sistema de colores tipo semáforo que facilitará la comprensión de los datos por parte del usuario. El color rojo indicará, por ejemplo, problemas de acceso, mientras que el color verde indicará lo contrario. Esta misma gama de colores se aplica al Esquema Nacional de Seguridad (ENS), donde la seguridad se marca en rojo si es alto, naranja si es medio y verde si es bajo.</t>
  </si>
  <si>
    <t>El cuadro de clasificación es una opción que permite visualizar las series documentales de esta herramienta en función de los niveles de clasificación estipulados por el Subgrupo de Trabajo de Funciones del Grupo de Trabajo de Valoración de Series y Funciones Comunes de la AGE, adscrito a la Comisión Superior Calificadora de Documentos Administrativos.</t>
  </si>
  <si>
    <t>Para poder navegar por los diferentes niveles del cuadro de clasificación, siempre habrá que rellenar el o los niveles superiores. Por ejemplo, para poder rellenar el tercer nivel, será necesario rellenar primero el primer nivel y, después, el segundo nivel.</t>
  </si>
  <si>
    <t>Miguel Ángel Amutio Gómez</t>
  </si>
  <si>
    <t>Agencia Estatal de Administración Digital (MTDFP)</t>
  </si>
  <si>
    <t>Andoni Pérez de Lema Sáenz de Viguera</t>
  </si>
  <si>
    <t>MUFACE (MTDFP)</t>
  </si>
  <si>
    <t>María Carmen Barrera Fuertes</t>
  </si>
  <si>
    <t>Alejandro Millaruelo Gómez</t>
  </si>
  <si>
    <t>IGAE (MINHAC)</t>
  </si>
  <si>
    <t>Beatriz Rodríguez Rieiro</t>
  </si>
  <si>
    <t>Joaquín Cobos Pacubas</t>
  </si>
  <si>
    <t>Equipo de revisión jurídica</t>
  </si>
  <si>
    <t>María Bueyo Díez-Jalón</t>
  </si>
  <si>
    <t>Alejandra González Madrid</t>
  </si>
  <si>
    <t>Abogacía del Estado (MINHAC)</t>
  </si>
  <si>
    <t>Josefina Otheo de Tejada Barasoain</t>
  </si>
  <si>
    <t>Ana María Porras del Río</t>
  </si>
  <si>
    <t>Beatriz Bernáldez Méndez</t>
  </si>
  <si>
    <t>Carmen García Roger</t>
  </si>
  <si>
    <t>Javier Guerra Casanova</t>
  </si>
  <si>
    <t>Ricardo Fernández Lucía</t>
  </si>
  <si>
    <t>María José Fernández Martí</t>
  </si>
  <si>
    <t>María Berenguer Carretero</t>
  </si>
  <si>
    <t>Antonio Sanz Pulido</t>
  </si>
  <si>
    <t>María José La Fuente Fernández</t>
  </si>
  <si>
    <t>José Cándido Peña</t>
  </si>
  <si>
    <t>David Gómez Castellanos</t>
  </si>
  <si>
    <t>Carlos López Orcajo</t>
  </si>
  <si>
    <t>Aurelio Lozano Serra</t>
  </si>
  <si>
    <t>Juan Pablo García</t>
  </si>
  <si>
    <t>Diego Ruiz García</t>
  </si>
  <si>
    <t>Carmen Santamaría Barceló</t>
  </si>
  <si>
    <t>Miguel Ángel Blanco Arribas</t>
  </si>
  <si>
    <t>Jesús Pardo Ballenato</t>
  </si>
  <si>
    <t>Caridad Gascón Soriano</t>
  </si>
  <si>
    <t>Ismael Ozmen Martínez</t>
  </si>
  <si>
    <t>José Lino Monteagudo Pereira</t>
  </si>
  <si>
    <t>Ricardo Burgos Martín-Ambrosio</t>
  </si>
  <si>
    <t>Ana Belén Gómez Lorenzo</t>
  </si>
  <si>
    <t>Esther Hidalgo Blanco</t>
  </si>
  <si>
    <t>Mario Ruiz Lezcano</t>
  </si>
  <si>
    <t>Sonia María Cascales Sedano</t>
  </si>
  <si>
    <t>Marta Hidalgo Arroyo</t>
  </si>
  <si>
    <t>Rafael Rojas Corral</t>
  </si>
  <si>
    <t>Víctor Casado Izquierdo</t>
  </si>
  <si>
    <t>Marta Rey Barroso</t>
  </si>
  <si>
    <t>María de la Plaza Villaroya</t>
  </si>
  <si>
    <t>AEAT</t>
  </si>
  <si>
    <t>Secretaría de Estado de Función Pública (MTDFP)</t>
  </si>
  <si>
    <t>Parque Móvil del Estado (MINHAC)</t>
  </si>
  <si>
    <t>Inspección General (MINHAC)</t>
  </si>
  <si>
    <t>SGTIC (MINHAC)</t>
  </si>
  <si>
    <t>TEAC (MINHAC)</t>
  </si>
  <si>
    <t>Dirección General de Patrimonio del Estado (MINHAC)</t>
  </si>
  <si>
    <t>Dirección General de Tributos (MINHAC)</t>
  </si>
  <si>
    <t>Secretaría de Estado de Presupuestos y Gastos (MINHAC)</t>
  </si>
  <si>
    <t>Secretaría General de Financiación Autonómica y Local (MINHAC)</t>
  </si>
  <si>
    <t xml:space="preserve">Fábrica Nacional de Moneda y Timbre </t>
  </si>
  <si>
    <t>Secretaría de Estado de Hacienda (MINHAC)</t>
  </si>
  <si>
    <t>SGFAL (MINHAC)</t>
  </si>
  <si>
    <t>IG (MINHAC)</t>
  </si>
  <si>
    <t>Delegación de Economía y Hacienda de Burgos (MINHAC)</t>
  </si>
  <si>
    <t>Dirección General del Catastro (MINHAC)</t>
  </si>
  <si>
    <t>Instituto de Estudios Fiscales (MINHAC)</t>
  </si>
  <si>
    <t>INAP (MTDFP)</t>
  </si>
  <si>
    <t>Este Excel es un anexo a la versión 3 del Cuadro de funciones del Archivo Central del Ministerio de Hacienda. Podrá acceder a la versión PDF del Cuadro mediante el siguiente enlace:</t>
  </si>
  <si>
    <t>Si considera que este listado tiene algún error, mejora o carencia, puede ponerse en contacto con nosotros mediante la siguiente dirección de correo electrónico:</t>
  </si>
  <si>
    <t>Puede acceder a la Política de Gestión del Documento Electrónico (PGD-e) a través del siguiente enlace:</t>
  </si>
  <si>
    <t>En el ámbito estadístico, esta herramienta cuenta con dos bloques de datos: el dinámico y el general. Las estadísticas dinámicas tienen un buscador (el cuadro amarillo), en el que el usuario puede seleccionar el órgano o unidad orgánica cuya información quiere comprobar.</t>
  </si>
  <si>
    <t>La hoja "Series" presenta el cuadro de funciones o calendario de conservación en formato tabla.</t>
  </si>
  <si>
    <t>Cada columna, y por tanto cada grupo de información, puede ser filtrado mediante la flecha que se encuentra a la derecha de su título:</t>
  </si>
  <si>
    <t>El buscador simple ofrece la posibilidad de filtrar las series contenidas en esta herramienta mediante tres elementos: el nombre del órgano productor, el código DIR3  del órgano productor o el tipo de dictamen de las series.</t>
  </si>
  <si>
    <t>Como este Excel no tiene macros, es posible que la información aparezca cortada o incompleta en el Buscador. Se recomienda, una vez localizada la serie deseada, acudir al "Buscador avanzado" para ver la información en detalle.</t>
  </si>
  <si>
    <t>NO APLICA</t>
  </si>
  <si>
    <t>D, H, N</t>
  </si>
  <si>
    <t>E, G</t>
  </si>
  <si>
    <t xml:space="preserve">El buscador avanzado es la opción más potente de esta herramienta. Permite buscar una serie concreta y acceder a toda su información en una ficha desarrollada, explicativa y visual, a través de tres áreas de información: Datos de la serie; Accesibilidad y seguridad; Valoración. </t>
  </si>
  <si>
    <t>Además, existen cinco filtros de búsqueda avanzados en la zona superior de la hoja: Código de clasificación, RGPD, ENS, Acceso y Dictamen. Para eliminar un filtro, basta con pulsar el botón ubicado junto al mismo:</t>
  </si>
  <si>
    <t>Las estadísticas generales son un reflejo de las presentes en el Cuadro de funciones en formato PDF, por lo que abarcan la totalidad de las series y datos de este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</si>
</sst>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quot;años&quot;"/>
    <numFmt numFmtId="165" formatCode="_-* #,##0_-;\-* #,##0_-;_-* &quot;-&quot;??_-;_-@_-"/>
  </numFmts>
  <fonts count="18">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sz val="8"/>
      <name val="Calibri"/>
      <family val="2"/>
      <scheme val="minor"/>
    </font>
    <font>
      <sz val="10"/>
      <color theme="1"/>
      <name val="Calibri"/>
      <family val="2"/>
      <scheme val="minor"/>
    </font>
    <font>
      <b/>
      <sz val="12"/>
      <color theme="0"/>
      <name val="Calibri"/>
      <family val="2"/>
      <scheme val="minor"/>
    </font>
    <font>
      <sz val="10"/>
      <color theme="1"/>
      <name val="Arial Unicode MS"/>
    </font>
    <font>
      <sz val="11"/>
      <color rgb="FF000000"/>
      <name val="Calibri"/>
    </font>
    <font>
      <b/>
      <sz val="18"/>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sz val="11"/>
      <color rgb="FFFFC000"/>
      <name val="Calibri"/>
      <family val="2"/>
      <scheme val="minor"/>
    </font>
    <font>
      <sz val="11"/>
      <color rgb="FFFFFF00"/>
      <name val="Calibri"/>
      <family val="2"/>
      <scheme val="minor"/>
    </font>
    <font>
      <sz val="11"/>
      <color theme="9"/>
      <name val="Calibri"/>
      <family val="2"/>
      <scheme val="minor"/>
    </font>
    <font>
      <b/>
      <sz val="11"/>
      <color theme="0"/>
      <name val="Calibri"/>
      <family val="2"/>
      <scheme val="minor"/>
    </font>
    <font>
      <b/>
      <sz val="10"/>
      <color theme="1"/>
      <name val="Arial Unicode MS"/>
    </font>
  </fonts>
  <fills count="10">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4" tint="-0.24994659260841701"/>
        <bgColor indexed="64"/>
      </patternFill>
    </fill>
    <fill>
      <patternFill patternType="solid">
        <fgColor theme="4" tint="0.39994506668294322"/>
        <bgColor indexed="64"/>
      </patternFill>
    </fill>
    <fill>
      <patternFill patternType="solid">
        <fgColor theme="4" tint="-0.249977111117893"/>
        <bgColor theme="4"/>
      </patternFill>
    </fill>
    <fill>
      <patternFill patternType="solid">
        <fgColor theme="4" tint="-0.499984740745262"/>
        <bgColor indexed="64"/>
      </patternFill>
    </fill>
  </fills>
  <borders count="24">
    <border>
      <left/>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rgb="FFD0D7E5"/>
      </left>
      <right style="thin">
        <color rgb="FFD0D7E5"/>
      </right>
      <top style="thin">
        <color rgb="FFD0D7E5"/>
      </top>
      <bottom style="thin">
        <color rgb="FFD0D7E5"/>
      </bottom>
      <diagonal/>
    </border>
    <border>
      <left style="thick">
        <color theme="4" tint="-0.499984740745262"/>
      </left>
      <right style="thick">
        <color theme="4" tint="-0.499984740745262"/>
      </right>
      <top style="thick">
        <color theme="4" tint="-0.499984740745262"/>
      </top>
      <bottom style="thick">
        <color theme="4" tint="-0.499984740745262"/>
      </bottom>
      <diagonal/>
    </border>
    <border>
      <left style="thick">
        <color theme="4" tint="-0.499984740745262"/>
      </left>
      <right style="thick">
        <color theme="4" tint="-0.499984740745262"/>
      </right>
      <top style="thick">
        <color theme="4" tint="-0.499984740745262"/>
      </top>
      <bottom/>
      <diagonal/>
    </border>
    <border>
      <left style="thick">
        <color theme="4" tint="-0.499984740745262"/>
      </left>
      <right/>
      <top style="thick">
        <color theme="4" tint="-0.499984740745262"/>
      </top>
      <bottom style="thick">
        <color theme="4" tint="-0.499984740745262"/>
      </bottom>
      <diagonal/>
    </border>
    <border>
      <left/>
      <right/>
      <top style="thick">
        <color theme="4" tint="-0.499984740745262"/>
      </top>
      <bottom style="thick">
        <color theme="4" tint="-0.499984740745262"/>
      </bottom>
      <diagonal/>
    </border>
    <border>
      <left/>
      <right style="thick">
        <color theme="4" tint="-0.499984740745262"/>
      </right>
      <top style="thick">
        <color theme="4" tint="-0.499984740745262"/>
      </top>
      <bottom style="thick">
        <color theme="4" tint="-0.499984740745262"/>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right style="thick">
        <color theme="4" tint="-0.499984740745262"/>
      </right>
      <top style="thick">
        <color theme="4" tint="-0.499984740745262"/>
      </top>
      <bottom/>
      <diagonal/>
    </border>
    <border>
      <left/>
      <right style="thick">
        <color theme="4" tint="-0.499984740745262"/>
      </right>
      <top/>
      <bottom/>
      <diagonal/>
    </border>
    <border>
      <left/>
      <right style="thick">
        <color theme="4" tint="-0.499984740745262"/>
      </right>
      <top/>
      <bottom style="thick">
        <color theme="4" tint="-0.499984740745262"/>
      </bottom>
      <diagonal/>
    </border>
    <border>
      <left style="thick">
        <color theme="4" tint="-0.499984740745262"/>
      </left>
      <right/>
      <top/>
      <bottom style="thick">
        <color theme="4" tint="-0.499984740745262"/>
      </bottom>
      <diagonal/>
    </border>
    <border>
      <left/>
      <right/>
      <top/>
      <bottom style="thick">
        <color theme="4" tint="-0.499984740745262"/>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theme="0"/>
      </left>
      <right style="thick">
        <color theme="0"/>
      </right>
      <top style="thick">
        <color theme="0"/>
      </top>
      <bottom style="thick">
        <color theme="0"/>
      </bottom>
      <diagonal/>
    </border>
    <border>
      <left style="thin">
        <color auto="1"/>
      </left>
      <right/>
      <top/>
      <bottom/>
      <diagonal/>
    </border>
  </borders>
  <cellStyleXfs count="3">
    <xf numFmtId="0" fontId="0" fillId="0" borderId="0"/>
    <xf numFmtId="43" fontId="11" fillId="0" borderId="0" applyFont="0" applyFill="0" applyBorder="0" applyAlignment="0" applyProtection="0"/>
    <xf numFmtId="9" fontId="11" fillId="0" borderId="0" applyFont="0" applyFill="0" applyBorder="0" applyAlignment="0" applyProtection="0"/>
  </cellStyleXfs>
  <cellXfs count="92">
    <xf numFmtId="0" fontId="0" fillId="0" borderId="0" xfId="0"/>
    <xf numFmtId="0" fontId="1" fillId="2" borderId="0" xfId="0" applyFont="1" applyFill="1"/>
    <xf numFmtId="0" fontId="0" fillId="0" borderId="1" xfId="0" applyBorder="1"/>
    <xf numFmtId="0" fontId="0" fillId="3" borderId="0" xfId="0" applyFill="1"/>
    <xf numFmtId="0" fontId="0" fillId="3" borderId="1" xfId="0" applyFill="1" applyBorder="1"/>
    <xf numFmtId="0" fontId="1" fillId="2" borderId="0" xfId="0" applyFont="1" applyFill="1" applyAlignment="1">
      <alignment vertical="center"/>
    </xf>
    <xf numFmtId="0" fontId="0" fillId="4" borderId="2" xfId="0" applyFill="1" applyBorder="1" applyAlignment="1">
      <alignment horizontal="center" vertical="center" wrapText="1"/>
    </xf>
    <xf numFmtId="0" fontId="2" fillId="0" borderId="0" xfId="0" applyFont="1" applyAlignment="1">
      <alignment horizontal="center" vertical="center"/>
    </xf>
    <xf numFmtId="0" fontId="6" fillId="5" borderId="0" xfId="0" applyFont="1" applyFill="1"/>
    <xf numFmtId="0" fontId="7" fillId="0" borderId="0" xfId="0" applyFont="1" applyAlignment="1">
      <alignment vertical="center"/>
    </xf>
    <xf numFmtId="0" fontId="0" fillId="0" borderId="0" xfId="0" applyAlignment="1">
      <alignment vertical="center"/>
    </xf>
    <xf numFmtId="0" fontId="0" fillId="0" borderId="0" xfId="0" applyAlignment="1">
      <alignment horizontal="left"/>
    </xf>
    <xf numFmtId="0" fontId="0" fillId="0" borderId="0" xfId="0" applyAlignment="1">
      <alignment horizontal="center" vertical="center"/>
    </xf>
    <xf numFmtId="0" fontId="8" fillId="0" borderId="3" xfId="0" applyFont="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7" fillId="0" borderId="0" xfId="0" applyFont="1" applyAlignment="1">
      <alignment vertical="center" wrapText="1"/>
    </xf>
    <xf numFmtId="0" fontId="10" fillId="0" borderId="0" xfId="0" applyFont="1" applyAlignment="1">
      <alignment vertical="center"/>
    </xf>
    <xf numFmtId="0" fontId="10" fillId="7" borderId="4" xfId="0" applyFont="1" applyFill="1" applyBorder="1" applyAlignment="1">
      <alignment horizontal="left" vertical="center" wrapText="1"/>
    </xf>
    <xf numFmtId="0" fontId="10" fillId="3" borderId="4" xfId="0" applyFont="1" applyFill="1" applyBorder="1" applyAlignment="1">
      <alignment vertical="center" wrapText="1"/>
    </xf>
    <xf numFmtId="0" fontId="10" fillId="7" borderId="4" xfId="0" applyFont="1" applyFill="1" applyBorder="1" applyAlignment="1">
      <alignment vertical="center" wrapText="1"/>
    </xf>
    <xf numFmtId="0" fontId="10" fillId="7" borderId="4"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9" fillId="0" borderId="0" xfId="0" applyFont="1"/>
    <xf numFmtId="164" fontId="0" fillId="0" borderId="0" xfId="0" applyNumberFormat="1"/>
    <xf numFmtId="9" fontId="0" fillId="0" borderId="0" xfId="2" applyFont="1"/>
    <xf numFmtId="9" fontId="0" fillId="0" borderId="0" xfId="2" applyFont="1" applyAlignment="1">
      <alignment vertical="center"/>
    </xf>
    <xf numFmtId="43" fontId="0" fillId="0" borderId="0" xfId="1" applyFont="1"/>
    <xf numFmtId="9" fontId="0" fillId="0" borderId="0" xfId="0" applyNumberFormat="1"/>
    <xf numFmtId="165" fontId="0" fillId="0" borderId="0" xfId="1" applyNumberFormat="1" applyFont="1" applyAlignment="1">
      <alignment vertical="center"/>
    </xf>
    <xf numFmtId="9" fontId="0" fillId="0" borderId="0" xfId="2" applyFont="1" applyAlignment="1">
      <alignment horizontal="center" vertical="center"/>
    </xf>
    <xf numFmtId="165" fontId="0" fillId="0" borderId="0" xfId="0" applyNumberFormat="1"/>
    <xf numFmtId="165" fontId="0" fillId="0" borderId="0" xfId="1" applyNumberFormat="1" applyFont="1" applyAlignment="1">
      <alignment horizontal="left" vertical="center"/>
    </xf>
    <xf numFmtId="0" fontId="12" fillId="0" borderId="0" xfId="0" applyFont="1" applyAlignment="1">
      <alignment horizontal="left" vertical="center"/>
    </xf>
    <xf numFmtId="0" fontId="0" fillId="0" borderId="0" xfId="0"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7" fillId="0" borderId="0" xfId="0" applyFont="1"/>
    <xf numFmtId="9" fontId="7" fillId="0" borderId="0" xfId="2" applyFont="1" applyAlignment="1">
      <alignment horizontal="center" vertical="center"/>
    </xf>
    <xf numFmtId="9" fontId="7" fillId="0" borderId="0" xfId="2" applyFont="1"/>
    <xf numFmtId="165" fontId="0" fillId="0" borderId="0" xfId="0" applyNumberFormat="1" applyAlignment="1">
      <alignment vertical="center"/>
    </xf>
    <xf numFmtId="0" fontId="17" fillId="0" borderId="0" xfId="0" applyFont="1" applyAlignment="1">
      <alignment vertical="center"/>
    </xf>
    <xf numFmtId="0" fontId="17" fillId="0" borderId="0" xfId="0" applyFont="1" applyAlignment="1">
      <alignment vertical="center" wrapText="1"/>
    </xf>
    <xf numFmtId="0" fontId="1" fillId="0" borderId="0" xfId="0" applyFont="1" applyAlignment="1">
      <alignment vertical="center"/>
    </xf>
    <xf numFmtId="0" fontId="1" fillId="0" borderId="0" xfId="0" applyFont="1"/>
    <xf numFmtId="0" fontId="0" fillId="4" borderId="4" xfId="0" applyFill="1" applyBorder="1" applyAlignment="1">
      <alignment vertical="center" wrapText="1"/>
    </xf>
    <xf numFmtId="0" fontId="16" fillId="9" borderId="22" xfId="0" applyFont="1" applyFill="1" applyBorder="1" applyAlignment="1">
      <alignment vertical="center" wrapText="1"/>
    </xf>
    <xf numFmtId="0" fontId="16" fillId="8" borderId="22" xfId="0" applyFont="1" applyFill="1" applyBorder="1" applyAlignment="1">
      <alignment vertical="center" wrapText="1"/>
    </xf>
    <xf numFmtId="0" fontId="5" fillId="0" borderId="0" xfId="0" applyFont="1" applyAlignment="1">
      <alignment vertical="center"/>
    </xf>
    <xf numFmtId="0" fontId="0" fillId="0" borderId="0" xfId="0" applyAlignment="1">
      <alignment horizontal="center" vertical="center" wrapText="1"/>
    </xf>
    <xf numFmtId="0" fontId="0" fillId="0" borderId="0" xfId="0" applyAlignment="1">
      <alignment horizontal="center" wrapText="1"/>
    </xf>
    <xf numFmtId="0" fontId="0" fillId="7" borderId="4" xfId="0" applyFill="1" applyBorder="1" applyAlignment="1">
      <alignment vertical="center"/>
    </xf>
    <xf numFmtId="0" fontId="0" fillId="3" borderId="4" xfId="0" applyFill="1" applyBorder="1" applyAlignment="1">
      <alignment vertical="center"/>
    </xf>
    <xf numFmtId="0" fontId="0" fillId="3" borderId="23" xfId="0" applyFill="1" applyBorder="1"/>
    <xf numFmtId="0" fontId="0" fillId="0" borderId="23" xfId="0" applyBorder="1"/>
    <xf numFmtId="0" fontId="0" fillId="7" borderId="0" xfId="0" applyFill="1"/>
    <xf numFmtId="0" fontId="0" fillId="0" borderId="0" xfId="0" applyAlignment="1">
      <alignment horizontal="left" vertical="center" wrapText="1"/>
    </xf>
    <xf numFmtId="0" fontId="1" fillId="0" borderId="0" xfId="0" applyFont="1" applyAlignment="1">
      <alignment wrapText="1"/>
    </xf>
    <xf numFmtId="0" fontId="1" fillId="0" borderId="0" xfId="0" applyFont="1" applyAlignment="1">
      <alignment horizontal="center" vertical="center"/>
    </xf>
    <xf numFmtId="0" fontId="0" fillId="0" borderId="0" xfId="0" applyAlignment="1">
      <alignment horizontal="center" vertical="center"/>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2" fillId="0" borderId="0" xfId="0" applyFont="1" applyAlignment="1">
      <alignment horizontal="center" vertical="center"/>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6" fillId="6" borderId="4" xfId="0" applyFont="1" applyFill="1" applyBorder="1" applyAlignment="1">
      <alignment horizontal="center" vertical="center"/>
    </xf>
    <xf numFmtId="0" fontId="10" fillId="3" borderId="4" xfId="0" applyFont="1" applyFill="1" applyBorder="1" applyAlignment="1">
      <alignment horizontal="center" vertical="center"/>
    </xf>
    <xf numFmtId="0" fontId="9" fillId="0" borderId="0" xfId="0" applyFont="1" applyAlignment="1">
      <alignment horizontal="center"/>
    </xf>
    <xf numFmtId="0" fontId="9" fillId="0" borderId="0" xfId="0" applyFont="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0" fillId="4" borderId="4" xfId="0" applyFill="1" applyBorder="1" applyAlignment="1">
      <alignment horizontal="left" vertical="center"/>
    </xf>
    <xf numFmtId="0" fontId="0" fillId="4" borderId="4" xfId="0" applyFill="1" applyBorder="1" applyAlignment="1">
      <alignment horizontal="left" vertical="center" wrapText="1"/>
    </xf>
    <xf numFmtId="0" fontId="3" fillId="0" borderId="0" xfId="0" applyFont="1" applyAlignment="1">
      <alignment horizontal="center" vertical="center"/>
    </xf>
    <xf numFmtId="0" fontId="1" fillId="0" borderId="0" xfId="0" applyFont="1" applyAlignment="1">
      <alignment horizontal="center"/>
    </xf>
    <xf numFmtId="0" fontId="0" fillId="0" borderId="0" xfId="0" applyAlignment="1">
      <alignment horizontal="center"/>
    </xf>
    <xf numFmtId="9" fontId="0" fillId="0" borderId="0" xfId="2" applyFont="1" applyAlignment="1">
      <alignment horizontal="center" vertical="center"/>
    </xf>
    <xf numFmtId="165" fontId="1" fillId="0" borderId="0" xfId="1" applyNumberFormat="1" applyFont="1" applyAlignment="1">
      <alignment horizontal="center" vertical="center"/>
    </xf>
  </cellXfs>
  <cellStyles count="3">
    <cellStyle name="Millares" xfId="1" builtinId="3"/>
    <cellStyle name="Normal" xfId="0" builtinId="0"/>
    <cellStyle name="Porcentaje" xfId="2" builtinId="5"/>
  </cellStyles>
  <dxfs count="52">
    <dxf>
      <font>
        <b val="0"/>
        <i/>
        <color theme="0"/>
      </font>
    </dxf>
    <dxf>
      <fill>
        <patternFill>
          <bgColor theme="5" tint="0.39994506668294322"/>
        </patternFill>
      </fill>
    </dxf>
    <dxf>
      <fill>
        <patternFill>
          <bgColor theme="9" tint="0.39994506668294322"/>
        </patternFill>
      </fill>
    </dxf>
    <dxf>
      <fill>
        <patternFill>
          <bgColor rgb="FFFF3F3F"/>
        </patternFill>
      </fill>
    </dxf>
    <dxf>
      <fill>
        <patternFill>
          <bgColor theme="9" tint="0.39994506668294322"/>
        </patternFill>
      </fill>
    </dxf>
    <dxf>
      <fill>
        <patternFill>
          <bgColor rgb="FFFF3F3F"/>
        </patternFill>
      </fill>
    </dxf>
    <dxf>
      <fill>
        <patternFill>
          <bgColor rgb="FFFF3F3F"/>
        </patternFill>
      </fill>
    </dxf>
    <dxf>
      <fill>
        <patternFill>
          <bgColor theme="9" tint="0.39994506668294322"/>
        </patternFill>
      </fill>
    </dxf>
    <dxf>
      <fill>
        <patternFill>
          <bgColor rgb="FFFF3F3F"/>
        </patternFill>
      </fill>
    </dxf>
    <dxf>
      <fill>
        <patternFill>
          <bgColor rgb="FFA9D08E"/>
        </patternFill>
      </fill>
    </dxf>
    <dxf>
      <fill>
        <patternFill>
          <bgColor theme="9" tint="0.39994506668294322"/>
        </patternFill>
      </fill>
    </dxf>
    <dxf>
      <fill>
        <patternFill>
          <bgColor theme="5" tint="0.39994506668294322"/>
        </patternFill>
      </fill>
    </dxf>
    <dxf>
      <fill>
        <patternFill>
          <bgColor rgb="FFFF3F3F"/>
        </patternFill>
      </fill>
    </dxf>
    <dxf>
      <fill>
        <patternFill>
          <bgColor theme="9" tint="0.39994506668294322"/>
        </patternFill>
      </fill>
    </dxf>
    <dxf>
      <fill>
        <patternFill>
          <bgColor theme="5" tint="0.39994506668294322"/>
        </patternFill>
      </fill>
    </dxf>
    <dxf>
      <fill>
        <patternFill>
          <bgColor rgb="FFFF3F3F"/>
        </patternFill>
      </fill>
    </dxf>
    <dxf>
      <numFmt numFmtId="164" formatCode="0\ &quot;años&quot;"/>
    </dxf>
    <dxf>
      <numFmt numFmtId="164" formatCode="0\ &quot;años&quot;"/>
    </dxf>
    <dxf>
      <numFmt numFmtId="164" formatCode="0\ &quot;años&quot;"/>
    </dxf>
    <dxf>
      <numFmt numFmtId="164" formatCode="0\ &quot;años&quot;"/>
    </dxf>
    <dxf>
      <numFmt numFmtId="164" formatCode="0\ &quot;años&quot;"/>
    </dxf>
    <dxf>
      <font>
        <b/>
      </font>
    </dxf>
    <dxf>
      <alignment horizontal="general" vertical="center" textRotation="0" wrapText="0" indent="0" justifyLastLine="0" shrinkToFit="0" readingOrder="0"/>
    </dxf>
    <dxf>
      <font>
        <b/>
      </font>
      <alignment horizontal="general" vertical="bottom" textRotation="0" wrapText="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indent="0" justifyLastLine="0" shrinkToFit="0" readingOrder="0"/>
    </dxf>
    <dxf>
      <alignment horizontal="center" vertical="center" textRotation="0" wrapText="0" indent="0" justifyLastLine="0" shrinkToFit="0" readingOrder="0"/>
    </dxf>
    <dxf>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indent="0" justifyLastLine="0" shrinkToFit="0" readingOrder="0"/>
    </dxf>
    <dxf>
      <alignment horizontal="general" vertical="center" textRotation="0" wrapText="1" indent="0" justifyLastLine="0" shrinkToFit="0" readingOrder="0"/>
      <border outline="0">
        <left style="thin">
          <color rgb="FFD0D7E5"/>
        </left>
        <right/>
      </border>
    </dxf>
    <dxf>
      <font>
        <color rgb="FF000000"/>
      </font>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dxf>
    <dxf>
      <alignment vertical="center" textRotation="0" indent="0" justifyLastLine="0" shrinkToFit="0" readingOrder="0"/>
    </dxf>
    <dxf>
      <alignment horizontal="left" vertical="bottom" textRotation="0" wrapText="0" indent="0" justifyLastLine="0" shrinkToFit="0" readingOrder="0"/>
    </dxf>
  </dxfs>
  <tableStyles count="0" defaultTableStyle="TableStyleMedium2" defaultPivotStyle="PivotStyleLight16"/>
  <colors>
    <mruColors>
      <color rgb="FFA9D08E"/>
      <color rgb="FFFF3F3F"/>
      <color rgb="FFFF6969"/>
      <color rgb="FFFF6D6D"/>
      <color rgb="FFFB35E3"/>
      <color rgb="FF740000"/>
      <color rgb="FF4F2270"/>
      <color rgb="FFF4B0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3.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microsoft.com/office/2007/relationships/slicerCache" Target="slicerCaches/slicerCache1.xml"/><Relationship Id="rId23" Type="http://schemas.openxmlformats.org/officeDocument/2006/relationships/sheetMetadata" Target="metadata.xml"/><Relationship Id="rId28" Type="http://schemas.openxmlformats.org/officeDocument/2006/relationships/customXml" Target="../customXml/item4.xml"/><Relationship Id="rId10" Type="http://schemas.openxmlformats.org/officeDocument/2006/relationships/worksheet" Target="worksheets/sheet10.xml"/><Relationship Id="rId19" Type="http://schemas.microsoft.com/office/2007/relationships/slicerCache" Target="slicerCaches/slicerCache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6.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3.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6.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7.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4.xml"/><Relationship Id="rId1" Type="http://schemas.microsoft.com/office/2011/relationships/chartStyle" Target="style34.xml"/></Relationships>
</file>

<file path=xl/charts/_rels/chart44.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5.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6.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Pt>
            <c:idx val="0"/>
            <c:invertIfNegative val="0"/>
            <c:bubble3D val="0"/>
            <c:spPr>
              <a:solidFill>
                <a:schemeClr val="accent4"/>
              </a:solidFill>
              <a:ln>
                <a:noFill/>
              </a:ln>
              <a:effectLst/>
              <a:sp3d/>
            </c:spPr>
            <c:extLst>
              <c:ext xmlns:c16="http://schemas.microsoft.com/office/drawing/2014/chart" uri="{C3380CC4-5D6E-409C-BE32-E72D297353CC}">
                <c16:uniqueId val="{00000001-287B-4BA3-8C32-F6FF16CB3B65}"/>
              </c:ext>
            </c:extLst>
          </c:dPt>
          <c:dPt>
            <c:idx val="1"/>
            <c:invertIfNegative val="0"/>
            <c:bubble3D val="0"/>
            <c:spPr>
              <a:solidFill>
                <a:srgbClr val="7030A0"/>
              </a:solidFill>
              <a:ln>
                <a:noFill/>
              </a:ln>
              <a:effectLst/>
              <a:sp3d/>
            </c:spPr>
            <c:extLst>
              <c:ext xmlns:c16="http://schemas.microsoft.com/office/drawing/2014/chart" uri="{C3380CC4-5D6E-409C-BE32-E72D297353CC}">
                <c16:uniqueId val="{00000003-287B-4BA3-8C32-F6FF16CB3B65}"/>
              </c:ext>
            </c:extLst>
          </c:dPt>
          <c:dPt>
            <c:idx val="2"/>
            <c:invertIfNegative val="0"/>
            <c:bubble3D val="0"/>
            <c:spPr>
              <a:solidFill>
                <a:schemeClr val="bg2">
                  <a:lumMod val="50000"/>
                </a:schemeClr>
              </a:solidFill>
              <a:ln>
                <a:noFill/>
              </a:ln>
              <a:effectLst/>
              <a:sp3d/>
            </c:spPr>
            <c:extLst>
              <c:ext xmlns:c16="http://schemas.microsoft.com/office/drawing/2014/chart" uri="{C3380CC4-5D6E-409C-BE32-E72D297353CC}">
                <c16:uniqueId val="{00000005-287B-4BA3-8C32-F6FF16CB3B65}"/>
              </c:ext>
            </c:extLst>
          </c:dPt>
          <c:dPt>
            <c:idx val="3"/>
            <c:invertIfNegative val="0"/>
            <c:bubble3D val="0"/>
            <c:spPr>
              <a:solidFill>
                <a:schemeClr val="accent6"/>
              </a:solidFill>
              <a:ln>
                <a:noFill/>
              </a:ln>
              <a:effectLst/>
              <a:sp3d/>
            </c:spPr>
            <c:extLst>
              <c:ext xmlns:c16="http://schemas.microsoft.com/office/drawing/2014/chart" uri="{C3380CC4-5D6E-409C-BE32-E72D297353CC}">
                <c16:uniqueId val="{00000007-287B-4BA3-8C32-F6FF16CB3B65}"/>
              </c:ext>
            </c:extLst>
          </c:dPt>
          <c:dLbls>
            <c:dLbl>
              <c:idx val="0"/>
              <c:layout>
                <c:manualLayout>
                  <c:x val="7.1258912694477913E-2"/>
                  <c:y val="-3.4253087160621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7B-4BA3-8C32-F6FF16CB3B65}"/>
                </c:ext>
              </c:extLst>
            </c:dLbl>
            <c:dLbl>
              <c:idx val="1"/>
              <c:layout>
                <c:manualLayout>
                  <c:x val="9.1211408248931633E-2"/>
                  <c:y val="-5.7088478601035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7B-4BA3-8C32-F6FF16CB3B65}"/>
                </c:ext>
              </c:extLst>
            </c:dLbl>
            <c:dLbl>
              <c:idx val="2"/>
              <c:layout>
                <c:manualLayout>
                  <c:x val="6.5558199678919682E-2"/>
                  <c:y val="-6.8506174321242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7B-4BA3-8C32-F6FF16CB3B65}"/>
                </c:ext>
              </c:extLst>
            </c:dLbl>
            <c:dLbl>
              <c:idx val="3"/>
              <c:layout>
                <c:manualLayout>
                  <c:x val="5.4156773647803219E-2"/>
                  <c:y val="-6.85061743212427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7B-4BA3-8C32-F6FF16CB3B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Fórmulas!$R$17:$R$20</c:f>
              <c:strCache>
                <c:ptCount val="4"/>
                <c:pt idx="0">
                  <c:v>Administrativo</c:v>
                </c:pt>
                <c:pt idx="1">
                  <c:v>Legal</c:v>
                </c:pt>
                <c:pt idx="2">
                  <c:v>Fiscal</c:v>
                </c:pt>
                <c:pt idx="3">
                  <c:v>Contable</c:v>
                </c:pt>
              </c:strCache>
            </c:strRef>
          </c:cat>
          <c:val>
            <c:numRef>
              <c:f>Fórmulas!$S$17:$S$20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1307-4E89-B40F-81960D348D40}"/>
            </c:ext>
          </c:extLst>
        </c:ser>
        <c:dLbls>
          <c:showLegendKey val="0"/>
          <c:showVal val="1"/>
          <c:showCatName val="0"/>
          <c:showSerName val="0"/>
          <c:showPercent val="0"/>
          <c:showBubbleSize val="0"/>
        </c:dLbls>
        <c:gapWidth val="150"/>
        <c:shape val="box"/>
        <c:axId val="1428438591"/>
        <c:axId val="1428435231"/>
        <c:axId val="0"/>
      </c:bar3DChart>
      <c:catAx>
        <c:axId val="1428438591"/>
        <c:scaling>
          <c:orientation val="minMax"/>
        </c:scaling>
        <c:delete val="1"/>
        <c:axPos val="b"/>
        <c:numFmt formatCode="General" sourceLinked="1"/>
        <c:majorTickMark val="out"/>
        <c:minorTickMark val="none"/>
        <c:tickLblPos val="nextTo"/>
        <c:crossAx val="1428435231"/>
        <c:crosses val="autoZero"/>
        <c:auto val="1"/>
        <c:lblAlgn val="ctr"/>
        <c:lblOffset val="100"/>
        <c:noMultiLvlLbl val="0"/>
      </c:catAx>
      <c:valAx>
        <c:axId val="1428435231"/>
        <c:scaling>
          <c:orientation val="minMax"/>
        </c:scaling>
        <c:delete val="1"/>
        <c:axPos val="l"/>
        <c:numFmt formatCode="General" sourceLinked="1"/>
        <c:majorTickMark val="out"/>
        <c:minorTickMark val="none"/>
        <c:tickLblPos val="nextTo"/>
        <c:crossAx val="1428438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Reglamento General de Protección de Datos (RGPD)</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9294510085107711"/>
          <c:y val="0.34488989556384175"/>
          <c:w val="0.46127696636219095"/>
          <c:h val="0.54273812785204933"/>
        </c:manualLayout>
      </c:layout>
      <c:doughnutChart>
        <c:varyColors val="1"/>
        <c:ser>
          <c:idx val="0"/>
          <c:order val="0"/>
          <c:dPt>
            <c:idx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915-4E6D-BEDE-705014857EA6}"/>
              </c:ext>
            </c:extLst>
          </c:dPt>
          <c:dPt>
            <c:idx val="1"/>
            <c:bubble3D val="0"/>
            <c:explosion val="48"/>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915-4E6D-BEDE-705014857EA6}"/>
              </c:ext>
            </c:extLst>
          </c:dPt>
          <c:dPt>
            <c:idx val="2"/>
            <c:bubble3D val="0"/>
            <c:explosion val="53"/>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915-4E6D-BEDE-705014857EA6}"/>
              </c:ext>
            </c:extLst>
          </c:dPt>
          <c:dPt>
            <c:idx val="3"/>
            <c:bubble3D val="0"/>
            <c:explosion val="48"/>
            <c:spPr>
              <a:solidFill>
                <a:srgbClr val="7030A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915-4E6D-BEDE-705014857EA6}"/>
              </c:ext>
            </c:extLst>
          </c:dPt>
          <c:dLbls>
            <c:dLbl>
              <c:idx val="0"/>
              <c:layout>
                <c:manualLayout>
                  <c:x val="-1.95802288243914E-2"/>
                  <c:y val="1.0261359767720962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15-4E6D-BEDE-705014857EA6}"/>
                </c:ext>
              </c:extLst>
            </c:dLbl>
            <c:dLbl>
              <c:idx val="1"/>
              <c:layout>
                <c:manualLayout>
                  <c:x val="-1.578233625339028E-5"/>
                  <c:y val="-1.0261359767720962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915-4E6D-BEDE-705014857EA6}"/>
                </c:ext>
              </c:extLst>
            </c:dLbl>
            <c:dLbl>
              <c:idx val="2"/>
              <c:layout>
                <c:manualLayout>
                  <c:x val="-2.7735604950587647E-2"/>
                  <c:y val="-7.287101429506452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915-4E6D-BEDE-705014857EA6}"/>
                </c:ext>
              </c:extLst>
            </c:dLbl>
            <c:dLbl>
              <c:idx val="3"/>
              <c:layout>
                <c:manualLayout>
                  <c:x val="3.3842979393334791E-2"/>
                  <c:y val="-8.8177542615248301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915-4E6D-BEDE-705014857EA6}"/>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Fórmulas!$U$1:$X$1</c:f>
              <c:strCache>
                <c:ptCount val="4"/>
                <c:pt idx="0">
                  <c:v>Datos Personales (DP)</c:v>
                </c:pt>
                <c:pt idx="1">
                  <c:v>No Sensibles (NS)</c:v>
                </c:pt>
                <c:pt idx="2">
                  <c:v>Naturaleza Penal (NP)</c:v>
                </c:pt>
                <c:pt idx="3">
                  <c:v>Categoría Especial (CE)</c:v>
                </c:pt>
              </c:strCache>
            </c:strRef>
          </c:cat>
          <c:val>
            <c:numRef>
              <c:f>Fórmulas!$U$2:$X$2</c:f>
              <c:numCache>
                <c:formatCode>General</c:formatCode>
                <c:ptCount val="4"/>
                <c:pt idx="0">
                  <c:v>1507</c:v>
                </c:pt>
                <c:pt idx="1">
                  <c:v>279</c:v>
                </c:pt>
                <c:pt idx="2">
                  <c:v>2</c:v>
                </c:pt>
                <c:pt idx="3">
                  <c:v>13</c:v>
                </c:pt>
              </c:numCache>
            </c:numRef>
          </c:val>
          <c:extLst>
            <c:ext xmlns:c16="http://schemas.microsoft.com/office/drawing/2014/chart" uri="{C3380CC4-5D6E-409C-BE32-E72D297353CC}">
              <c16:uniqueId val="{0000000A-AE6D-4DBD-B1E5-8031384BD147}"/>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3.8935838778131816E-2"/>
          <c:y val="0.90515255643641157"/>
          <c:w val="0.92209063511840261"/>
          <c:h val="9.4847477412344061E-2"/>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Accesibilidad</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9294510085107711"/>
          <c:y val="0.34488989556384175"/>
          <c:w val="0.46127696636219095"/>
          <c:h val="0.54273812785204933"/>
        </c:manualLayout>
      </c:layout>
      <c:doughnutChart>
        <c:varyColors val="1"/>
        <c:ser>
          <c:idx val="0"/>
          <c:order val="0"/>
          <c:dPt>
            <c:idx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C-F11B-4082-B35E-C9D8C9B0C5E3}"/>
              </c:ext>
            </c:extLst>
          </c:dPt>
          <c:dPt>
            <c:idx val="1"/>
            <c:bubble3D val="0"/>
            <c:explosion val="22"/>
            <c:spPr>
              <a:solidFill>
                <a:srgbClr val="FFC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A-F11B-4082-B35E-C9D8C9B0C5E3}"/>
              </c:ext>
            </c:extLst>
          </c:dPt>
          <c:dPt>
            <c:idx val="2"/>
            <c:bubble3D val="0"/>
            <c:explosion val="29"/>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F11B-4082-B35E-C9D8C9B0C5E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Fórmulas!$U$4:$W$4</c:f>
              <c:strCache>
                <c:ptCount val="3"/>
                <c:pt idx="0">
                  <c:v>Restringido (R)</c:v>
                </c:pt>
                <c:pt idx="1">
                  <c:v>Parcial (P)</c:v>
                </c:pt>
                <c:pt idx="2">
                  <c:v>Libre (L)</c:v>
                </c:pt>
              </c:strCache>
            </c:strRef>
          </c:cat>
          <c:val>
            <c:numRef>
              <c:f>Fórmulas!$U$5:$W$5</c:f>
              <c:numCache>
                <c:formatCode>General</c:formatCode>
                <c:ptCount val="3"/>
                <c:pt idx="0">
                  <c:v>1259</c:v>
                </c:pt>
                <c:pt idx="1">
                  <c:v>341</c:v>
                </c:pt>
                <c:pt idx="2">
                  <c:v>201</c:v>
                </c:pt>
              </c:numCache>
            </c:numRef>
          </c:val>
          <c:extLst>
            <c:ext xmlns:c16="http://schemas.microsoft.com/office/drawing/2014/chart" uri="{C3380CC4-5D6E-409C-BE32-E72D297353CC}">
              <c16:uniqueId val="{00000009-F11B-4082-B35E-C9D8C9B0C5E3}"/>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28638724787230724"/>
          <c:y val="0.8993295498963203"/>
          <c:w val="0.47637696012719405"/>
          <c:h val="9.4847426464266929E-2"/>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rgbClr val="5B9BD5">
                    <a:lumMod val="75000"/>
                  </a:srgbClr>
                </a:solidFill>
                <a:latin typeface="+mn-lt"/>
                <a:ea typeface="+mn-ea"/>
                <a:cs typeface="+mn-cs"/>
              </a:defRPr>
            </a:pPr>
            <a:r>
              <a:rPr lang="es-ES" sz="1800" b="1" i="0" u="none" strike="noStrike" kern="1200" baseline="0">
                <a:solidFill>
                  <a:schemeClr val="accent1">
                    <a:lumMod val="75000"/>
                  </a:schemeClr>
                </a:solidFill>
              </a:rPr>
              <a:t>Esquema Nacional de Seguridad (ENS)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rgbClr val="5B9BD5">
                  <a:lumMod val="75000"/>
                </a:srgbClr>
              </a:solidFill>
              <a:latin typeface="+mn-lt"/>
              <a:ea typeface="+mn-ea"/>
              <a:cs typeface="+mn-cs"/>
            </a:defRPr>
          </a:pPr>
          <a:endParaRPr lang="es-ES"/>
        </a:p>
      </c:txPr>
    </c:title>
    <c:autoTitleDeleted val="0"/>
    <c:plotArea>
      <c:layout>
        <c:manualLayout>
          <c:layoutTarget val="inner"/>
          <c:xMode val="edge"/>
          <c:yMode val="edge"/>
          <c:x val="0.29294510085107711"/>
          <c:y val="0.34488989556384175"/>
          <c:w val="0.46127696636219095"/>
          <c:h val="0.54273812785204933"/>
        </c:manualLayout>
      </c:layout>
      <c:doughnutChart>
        <c:varyColors val="1"/>
        <c:ser>
          <c:idx val="0"/>
          <c:order val="0"/>
          <c:dPt>
            <c:idx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A-5A4D-4B42-8F9C-612B2A07A1FC}"/>
              </c:ext>
            </c:extLst>
          </c:dPt>
          <c:dPt>
            <c:idx val="1"/>
            <c:bubble3D val="0"/>
            <c:explosion val="19"/>
            <c:spPr>
              <a:solidFill>
                <a:srgbClr val="FFC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A4D-4B42-8F9C-612B2A07A1FC}"/>
              </c:ext>
            </c:extLst>
          </c:dPt>
          <c:dPt>
            <c:idx val="2"/>
            <c:bubble3D val="0"/>
            <c:explosion val="22"/>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8-5A4D-4B42-8F9C-612B2A07A1FC}"/>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Fórmulas!$U$7:$W$7</c:f>
              <c:strCache>
                <c:ptCount val="3"/>
                <c:pt idx="0">
                  <c:v>Alto (A)</c:v>
                </c:pt>
                <c:pt idx="1">
                  <c:v>Medio (M)</c:v>
                </c:pt>
                <c:pt idx="2">
                  <c:v>Bajo (B)</c:v>
                </c:pt>
              </c:strCache>
            </c:strRef>
          </c:cat>
          <c:val>
            <c:numRef>
              <c:f>Fórmulas!$U$8:$W$8</c:f>
              <c:numCache>
                <c:formatCode>General</c:formatCode>
                <c:ptCount val="3"/>
                <c:pt idx="0">
                  <c:v>1068</c:v>
                </c:pt>
                <c:pt idx="1">
                  <c:v>369</c:v>
                </c:pt>
                <c:pt idx="2">
                  <c:v>364</c:v>
                </c:pt>
              </c:numCache>
            </c:numRef>
          </c:val>
          <c:extLst>
            <c:ext xmlns:c16="http://schemas.microsoft.com/office/drawing/2014/chart" uri="{C3380CC4-5D6E-409C-BE32-E72D297353CC}">
              <c16:uniqueId val="{00000007-5A4D-4B42-8F9C-612B2A07A1FC}"/>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28638724787230724"/>
          <c:y val="0.8993295498963203"/>
          <c:w val="0.45687525329675466"/>
          <c:h val="0.10067045010367963"/>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bg1">
                  <a:lumMod val="95000"/>
                </a:schemeClr>
              </a:solidFill>
              <a:ln w="19050">
                <a:noFill/>
              </a:ln>
              <a:effectLst/>
            </c:spPr>
            <c:extLst>
              <c:ext xmlns:c16="http://schemas.microsoft.com/office/drawing/2014/chart" uri="{C3380CC4-5D6E-409C-BE32-E72D297353CC}">
                <c16:uniqueId val="{00000001-F063-4BCE-9AD6-9EB0354E8B5E}"/>
              </c:ext>
            </c:extLst>
          </c:dPt>
          <c:dPt>
            <c:idx val="1"/>
            <c:bubble3D val="0"/>
            <c:spPr>
              <a:noFill/>
              <a:ln w="19050">
                <a:noFill/>
              </a:ln>
              <a:effectLst/>
            </c:spPr>
            <c:extLst>
              <c:ext xmlns:c16="http://schemas.microsoft.com/office/drawing/2014/chart" uri="{C3380CC4-5D6E-409C-BE32-E72D297353CC}">
                <c16:uniqueId val="{00000003-F063-4BCE-9AD6-9EB0354E8B5E}"/>
              </c:ext>
            </c:extLst>
          </c:dPt>
          <c:val>
            <c:numRef>
              <c:f>Fórmulas!$S$28:$S$29</c:f>
              <c:numCache>
                <c:formatCode>0%</c:formatCode>
                <c:ptCount val="2"/>
                <c:pt idx="0">
                  <c:v>1</c:v>
                </c:pt>
                <c:pt idx="1">
                  <c:v>1</c:v>
                </c:pt>
              </c:numCache>
            </c:numRef>
          </c:val>
          <c:extLst>
            <c:ext xmlns:c16="http://schemas.microsoft.com/office/drawing/2014/chart" uri="{C3380CC4-5D6E-409C-BE32-E72D297353CC}">
              <c16:uniqueId val="{00000004-F063-4BCE-9AD6-9EB0354E8B5E}"/>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39695843632852"/>
          <c:y val="5.6958831703130534E-2"/>
          <c:w val="0.53888888888888886"/>
          <c:h val="0.89814814814814814"/>
        </c:manualLayout>
      </c:layout>
      <c:doughnutChart>
        <c:varyColors val="1"/>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39695843632852"/>
          <c:y val="5.6958831703130534E-2"/>
          <c:w val="0.53888888888888886"/>
          <c:h val="0.89814814814814814"/>
        </c:manualLayout>
      </c:layout>
      <c:doughnutChart>
        <c:varyColors val="1"/>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bg1">
                  <a:lumMod val="95000"/>
                </a:schemeClr>
              </a:solidFill>
              <a:ln w="19050">
                <a:noFill/>
              </a:ln>
              <a:effectLst/>
            </c:spPr>
            <c:extLst>
              <c:ext xmlns:c16="http://schemas.microsoft.com/office/drawing/2014/chart" uri="{C3380CC4-5D6E-409C-BE32-E72D297353CC}">
                <c16:uniqueId val="{00000007-C670-46D5-93EC-6C770F1AEF41}"/>
              </c:ext>
            </c:extLst>
          </c:dPt>
          <c:dPt>
            <c:idx val="1"/>
            <c:bubble3D val="0"/>
            <c:spPr>
              <a:noFill/>
              <a:ln w="19050">
                <a:noFill/>
              </a:ln>
              <a:effectLst/>
            </c:spPr>
            <c:extLst>
              <c:ext xmlns:c16="http://schemas.microsoft.com/office/drawing/2014/chart" uri="{C3380CC4-5D6E-409C-BE32-E72D297353CC}">
                <c16:uniqueId val="{00000006-C670-46D5-93EC-6C770F1AEF41}"/>
              </c:ext>
            </c:extLst>
          </c:dPt>
          <c:val>
            <c:numRef>
              <c:f>Fórmulas!$T$28:$T$29</c:f>
              <c:numCache>
                <c:formatCode>0%</c:formatCode>
                <c:ptCount val="2"/>
                <c:pt idx="0">
                  <c:v>1</c:v>
                </c:pt>
                <c:pt idx="1">
                  <c:v>1</c:v>
                </c:pt>
              </c:numCache>
            </c:numRef>
          </c:val>
          <c:extLst>
            <c:ext xmlns:c16="http://schemas.microsoft.com/office/drawing/2014/chart" uri="{C3380CC4-5D6E-409C-BE32-E72D297353CC}">
              <c16:uniqueId val="{00000005-C670-46D5-93EC-6C770F1AEF41}"/>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bg1">
                  <a:lumMod val="95000"/>
                </a:schemeClr>
              </a:solidFill>
              <a:ln w="19050">
                <a:noFill/>
              </a:ln>
              <a:effectLst/>
            </c:spPr>
            <c:extLst>
              <c:ext xmlns:c16="http://schemas.microsoft.com/office/drawing/2014/chart" uri="{C3380CC4-5D6E-409C-BE32-E72D297353CC}">
                <c16:uniqueId val="{00000007-4CA6-4647-A114-5F7EEC6F779F}"/>
              </c:ext>
            </c:extLst>
          </c:dPt>
          <c:dPt>
            <c:idx val="1"/>
            <c:bubble3D val="0"/>
            <c:spPr>
              <a:noFill/>
              <a:ln w="19050">
                <a:noFill/>
              </a:ln>
              <a:effectLst/>
            </c:spPr>
            <c:extLst>
              <c:ext xmlns:c16="http://schemas.microsoft.com/office/drawing/2014/chart" uri="{C3380CC4-5D6E-409C-BE32-E72D297353CC}">
                <c16:uniqueId val="{00000006-4CA6-4647-A114-5F7EEC6F779F}"/>
              </c:ext>
            </c:extLst>
          </c:dPt>
          <c:val>
            <c:numRef>
              <c:f>Fórmulas!$U$28:$U$29</c:f>
              <c:numCache>
                <c:formatCode>0%</c:formatCode>
                <c:ptCount val="2"/>
                <c:pt idx="0">
                  <c:v>1</c:v>
                </c:pt>
                <c:pt idx="1">
                  <c:v>1</c:v>
                </c:pt>
              </c:numCache>
            </c:numRef>
          </c:val>
          <c:extLst>
            <c:ext xmlns:c16="http://schemas.microsoft.com/office/drawing/2014/chart" uri="{C3380CC4-5D6E-409C-BE32-E72D297353CC}">
              <c16:uniqueId val="{00000005-4CA6-4647-A114-5F7EEC6F779F}"/>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Esquema</a:t>
            </a:r>
            <a:r>
              <a:rPr lang="es-ES" baseline="0">
                <a:solidFill>
                  <a:schemeClr val="accent1">
                    <a:lumMod val="75000"/>
                  </a:schemeClr>
                </a:solidFill>
              </a:rPr>
              <a:t> Nacional de Seguridad (ENS)</a:t>
            </a:r>
            <a:endParaRPr lang="es-ES">
              <a:solidFill>
                <a:schemeClr val="accent1">
                  <a:lumMod val="75000"/>
                </a:schemeClr>
              </a:solidFill>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5437104118194931"/>
          <c:y val="0.31902949574575329"/>
          <c:w val="0.54666028476379935"/>
          <c:h val="0.5224229904632447"/>
        </c:manualLayout>
      </c:layout>
      <c:doughnutChart>
        <c:varyColors val="1"/>
        <c:ser>
          <c:idx val="1"/>
          <c:order val="0"/>
          <c:tx>
            <c:strRef>
              <c:f>Fórmulas!$S$4</c:f>
              <c:strCache>
                <c:ptCount val="1"/>
                <c:pt idx="0">
                  <c:v>elegida</c:v>
                </c:pt>
              </c:strCache>
            </c:strRef>
          </c:tx>
          <c:dPt>
            <c:idx val="0"/>
            <c:bubble3D val="0"/>
            <c:explosion val="21"/>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88E-4466-B681-96C51139510A}"/>
              </c:ext>
            </c:extLst>
          </c:dPt>
          <c:dPt>
            <c:idx val="1"/>
            <c:bubble3D val="0"/>
            <c:explosion val="29"/>
            <c:spPr>
              <a:solidFill>
                <a:srgbClr val="FFC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88E-4466-B681-96C51139510A}"/>
              </c:ext>
            </c:extLst>
          </c:dPt>
          <c:dPt>
            <c:idx val="2"/>
            <c:bubble3D val="0"/>
            <c:spPr>
              <a:solidFill>
                <a:srgbClr val="92D05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88E-4466-B681-96C51139510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Fórmulas!$R$5:$R$7</c:f>
              <c:strCache>
                <c:ptCount val="3"/>
                <c:pt idx="0">
                  <c:v>Alto</c:v>
                </c:pt>
                <c:pt idx="1">
                  <c:v>Medio</c:v>
                </c:pt>
                <c:pt idx="2">
                  <c:v>Bajo</c:v>
                </c:pt>
              </c:strCache>
            </c:strRef>
          </c:cat>
          <c:val>
            <c:numRef>
              <c:f>Fórmulas!$S$5:$S$7</c:f>
              <c:numCache>
                <c:formatCode>General</c:formatCode>
                <c:ptCount val="3"/>
                <c:pt idx="0">
                  <c:v>0</c:v>
                </c:pt>
                <c:pt idx="1">
                  <c:v>0</c:v>
                </c:pt>
                <c:pt idx="2">
                  <c:v>0</c:v>
                </c:pt>
              </c:numCache>
            </c:numRef>
          </c:val>
          <c:extLst>
            <c:ext xmlns:c16="http://schemas.microsoft.com/office/drawing/2014/chart" uri="{C3380CC4-5D6E-409C-BE32-E72D297353CC}">
              <c16:uniqueId val="{00000004-388E-4466-B681-96C51139510A}"/>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14242196226042261"/>
          <c:y val="0.92343219559545764"/>
          <c:w val="0.74141605950230793"/>
          <c:h val="7.4860175662375419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bg1">
                  <a:lumMod val="95000"/>
                </a:schemeClr>
              </a:solidFill>
              <a:ln w="19050">
                <a:noFill/>
              </a:ln>
              <a:effectLst/>
            </c:spPr>
            <c:extLst>
              <c:ext xmlns:c16="http://schemas.microsoft.com/office/drawing/2014/chart" uri="{C3380CC4-5D6E-409C-BE32-E72D297353CC}">
                <c16:uniqueId val="{00000007-4D73-47F4-AE3A-75AB99698AAF}"/>
              </c:ext>
            </c:extLst>
          </c:dPt>
          <c:dPt>
            <c:idx val="1"/>
            <c:bubble3D val="0"/>
            <c:spPr>
              <a:noFill/>
              <a:ln w="19050">
                <a:noFill/>
              </a:ln>
              <a:effectLst/>
            </c:spPr>
            <c:extLst>
              <c:ext xmlns:c16="http://schemas.microsoft.com/office/drawing/2014/chart" uri="{C3380CC4-5D6E-409C-BE32-E72D297353CC}">
                <c16:uniqueId val="{00000006-4D73-47F4-AE3A-75AB99698AAF}"/>
              </c:ext>
            </c:extLst>
          </c:dPt>
          <c:val>
            <c:numRef>
              <c:f>Fórmulas!$V$28:$V$29</c:f>
              <c:numCache>
                <c:formatCode>0%</c:formatCode>
                <c:ptCount val="2"/>
                <c:pt idx="0">
                  <c:v>1</c:v>
                </c:pt>
                <c:pt idx="1">
                  <c:v>1</c:v>
                </c:pt>
              </c:numCache>
            </c:numRef>
          </c:val>
          <c:extLst>
            <c:ext xmlns:c16="http://schemas.microsoft.com/office/drawing/2014/chart" uri="{C3380CC4-5D6E-409C-BE32-E72D297353CC}">
              <c16:uniqueId val="{00000005-4D73-47F4-AE3A-75AB99698AAF}"/>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754585528387771"/>
          <c:y val="2.9824581394702902E-2"/>
          <c:w val="0.5684022570027939"/>
          <c:h val="0.95660826976477198"/>
        </c:manualLayout>
      </c:layout>
      <c:doughnutChart>
        <c:varyColors val="1"/>
        <c:ser>
          <c:idx val="0"/>
          <c:order val="0"/>
          <c:dPt>
            <c:idx val="0"/>
            <c:bubble3D val="0"/>
            <c:spPr>
              <a:solidFill>
                <a:schemeClr val="accent1">
                  <a:lumMod val="40000"/>
                  <a:lumOff val="60000"/>
                </a:schemeClr>
              </a:solidFill>
              <a:ln w="19050">
                <a:noFill/>
              </a:ln>
              <a:effectLst/>
            </c:spPr>
            <c:extLst>
              <c:ext xmlns:c16="http://schemas.microsoft.com/office/drawing/2014/chart" uri="{C3380CC4-5D6E-409C-BE32-E72D297353CC}">
                <c16:uniqueId val="{00000001-F68D-4C49-9EF2-57B1671B5358}"/>
              </c:ext>
            </c:extLst>
          </c:dPt>
          <c:dPt>
            <c:idx val="1"/>
            <c:bubble3D val="0"/>
            <c:spPr>
              <a:noFill/>
              <a:ln w="19050">
                <a:noFill/>
              </a:ln>
              <a:effectLst/>
            </c:spPr>
            <c:extLst>
              <c:ext xmlns:c16="http://schemas.microsoft.com/office/drawing/2014/chart" uri="{C3380CC4-5D6E-409C-BE32-E72D297353CC}">
                <c16:uniqueId val="{00000003-F68D-4C49-9EF2-57B1671B5358}"/>
              </c:ext>
            </c:extLst>
          </c:dPt>
          <c:val>
            <c:numRef>
              <c:f>Fórmulas!$S$31:$S$32</c:f>
              <c:numCache>
                <c:formatCode>0%</c:formatCode>
                <c:ptCount val="2"/>
                <c:pt idx="0">
                  <c:v>0</c:v>
                </c:pt>
                <c:pt idx="1">
                  <c:v>2</c:v>
                </c:pt>
              </c:numCache>
            </c:numRef>
          </c:val>
          <c:extLst>
            <c:ext xmlns:c16="http://schemas.microsoft.com/office/drawing/2014/chart" uri="{C3380CC4-5D6E-409C-BE32-E72D297353CC}">
              <c16:uniqueId val="{00000004-F68D-4C49-9EF2-57B1671B5358}"/>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39695843632852"/>
          <c:y val="5.6958831703130534E-2"/>
          <c:w val="0.53888888888888886"/>
          <c:h val="0.89814814814814814"/>
        </c:manualLayout>
      </c:layout>
      <c:doughnutChart>
        <c:varyColors val="1"/>
        <c:ser>
          <c:idx val="0"/>
          <c:order val="0"/>
          <c:dPt>
            <c:idx val="0"/>
            <c:bubble3D val="0"/>
            <c:spPr>
              <a:solidFill>
                <a:schemeClr val="accent1">
                  <a:lumMod val="40000"/>
                  <a:lumOff val="60000"/>
                </a:schemeClr>
              </a:solidFill>
              <a:ln w="19050">
                <a:noFill/>
              </a:ln>
              <a:effectLst/>
            </c:spPr>
            <c:extLst>
              <c:ext xmlns:c16="http://schemas.microsoft.com/office/drawing/2014/chart" uri="{C3380CC4-5D6E-409C-BE32-E72D297353CC}">
                <c16:uniqueId val="{00000009-DF83-40B6-B025-AFB245565DCA}"/>
              </c:ext>
            </c:extLst>
          </c:dPt>
          <c:dPt>
            <c:idx val="1"/>
            <c:bubble3D val="0"/>
            <c:spPr>
              <a:noFill/>
              <a:ln w="19050">
                <a:noFill/>
              </a:ln>
              <a:effectLst/>
            </c:spPr>
            <c:extLst>
              <c:ext xmlns:c16="http://schemas.microsoft.com/office/drawing/2014/chart" uri="{C3380CC4-5D6E-409C-BE32-E72D297353CC}">
                <c16:uniqueId val="{00000008-DF83-40B6-B025-AFB245565DCA}"/>
              </c:ext>
            </c:extLst>
          </c:dPt>
          <c:val>
            <c:numRef>
              <c:f>Fórmulas!$T$31:$T$32</c:f>
              <c:numCache>
                <c:formatCode>0%</c:formatCode>
                <c:ptCount val="2"/>
                <c:pt idx="0">
                  <c:v>0</c:v>
                </c:pt>
                <c:pt idx="1">
                  <c:v>2</c:v>
                </c:pt>
              </c:numCache>
            </c:numRef>
          </c:val>
          <c:extLst>
            <c:ext xmlns:c16="http://schemas.microsoft.com/office/drawing/2014/chart" uri="{C3380CC4-5D6E-409C-BE32-E72D297353CC}">
              <c16:uniqueId val="{00000007-DF83-40B6-B025-AFB245565DC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40413978693618"/>
          <c:y val="5.7730644127527632E-2"/>
          <c:w val="0.53888888888888886"/>
          <c:h val="0.89814814814814814"/>
        </c:manualLayout>
      </c:layout>
      <c:doughnutChart>
        <c:varyColors val="1"/>
        <c:ser>
          <c:idx val="0"/>
          <c:order val="0"/>
          <c:dPt>
            <c:idx val="0"/>
            <c:bubble3D val="0"/>
            <c:spPr>
              <a:solidFill>
                <a:schemeClr val="accent1">
                  <a:lumMod val="40000"/>
                  <a:lumOff val="60000"/>
                </a:schemeClr>
              </a:solidFill>
              <a:ln w="19050">
                <a:noFill/>
              </a:ln>
              <a:effectLst/>
            </c:spPr>
            <c:extLst>
              <c:ext xmlns:c16="http://schemas.microsoft.com/office/drawing/2014/chart" uri="{C3380CC4-5D6E-409C-BE32-E72D297353CC}">
                <c16:uniqueId val="{00000007-EA66-434E-8A90-BC12B7885687}"/>
              </c:ext>
            </c:extLst>
          </c:dPt>
          <c:dPt>
            <c:idx val="1"/>
            <c:bubble3D val="0"/>
            <c:spPr>
              <a:noFill/>
              <a:ln w="19050">
                <a:noFill/>
              </a:ln>
              <a:effectLst/>
            </c:spPr>
            <c:extLst>
              <c:ext xmlns:c16="http://schemas.microsoft.com/office/drawing/2014/chart" uri="{C3380CC4-5D6E-409C-BE32-E72D297353CC}">
                <c16:uniqueId val="{00000006-EA66-434E-8A90-BC12B7885687}"/>
              </c:ext>
            </c:extLst>
          </c:dPt>
          <c:val>
            <c:numRef>
              <c:f>Fórmulas!$U$31:$U$32</c:f>
              <c:numCache>
                <c:formatCode>0%</c:formatCode>
                <c:ptCount val="2"/>
                <c:pt idx="0">
                  <c:v>0</c:v>
                </c:pt>
                <c:pt idx="1">
                  <c:v>2</c:v>
                </c:pt>
              </c:numCache>
            </c:numRef>
          </c:val>
          <c:extLst>
            <c:ext xmlns:c16="http://schemas.microsoft.com/office/drawing/2014/chart" uri="{C3380CC4-5D6E-409C-BE32-E72D297353CC}">
              <c16:uniqueId val="{00000005-EA66-434E-8A90-BC12B7885687}"/>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39695843632852"/>
          <c:y val="5.6958831703130534E-2"/>
          <c:w val="0.53888888888888886"/>
          <c:h val="0.89814814814814814"/>
        </c:manualLayout>
      </c:layout>
      <c:doughnutChart>
        <c:varyColors val="1"/>
        <c:ser>
          <c:idx val="0"/>
          <c:order val="0"/>
          <c:dPt>
            <c:idx val="0"/>
            <c:bubble3D val="0"/>
            <c:spPr>
              <a:solidFill>
                <a:schemeClr val="accent1">
                  <a:lumMod val="40000"/>
                  <a:lumOff val="60000"/>
                </a:schemeClr>
              </a:solidFill>
              <a:ln w="19050">
                <a:noFill/>
              </a:ln>
              <a:effectLst/>
            </c:spPr>
            <c:extLst>
              <c:ext xmlns:c16="http://schemas.microsoft.com/office/drawing/2014/chart" uri="{C3380CC4-5D6E-409C-BE32-E72D297353CC}">
                <c16:uniqueId val="{00000007-5916-4259-A8C1-31CADBF46946}"/>
              </c:ext>
            </c:extLst>
          </c:dPt>
          <c:dPt>
            <c:idx val="1"/>
            <c:bubble3D val="0"/>
            <c:spPr>
              <a:noFill/>
              <a:ln w="19050">
                <a:noFill/>
              </a:ln>
              <a:effectLst/>
            </c:spPr>
            <c:extLst>
              <c:ext xmlns:c16="http://schemas.microsoft.com/office/drawing/2014/chart" uri="{C3380CC4-5D6E-409C-BE32-E72D297353CC}">
                <c16:uniqueId val="{00000006-5916-4259-A8C1-31CADBF46946}"/>
              </c:ext>
            </c:extLst>
          </c:dPt>
          <c:val>
            <c:numRef>
              <c:f>Fórmulas!$V$31:$V$32</c:f>
              <c:numCache>
                <c:formatCode>0%</c:formatCode>
                <c:ptCount val="2"/>
                <c:pt idx="0">
                  <c:v>0</c:v>
                </c:pt>
                <c:pt idx="1">
                  <c:v>2</c:v>
                </c:pt>
              </c:numCache>
            </c:numRef>
          </c:val>
          <c:extLst>
            <c:ext xmlns:c16="http://schemas.microsoft.com/office/drawing/2014/chart" uri="{C3380CC4-5D6E-409C-BE32-E72D297353CC}">
              <c16:uniqueId val="{00000005-5916-4259-A8C1-31CADBF46946}"/>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Valor secundario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5830183320781519"/>
          <c:y val="0.30412871355972682"/>
          <c:w val="0.52370724871703189"/>
          <c:h val="0.58349918660516908"/>
        </c:manualLayout>
      </c:layout>
      <c:doughnutChart>
        <c:varyColors val="1"/>
        <c:ser>
          <c:idx val="0"/>
          <c:order val="0"/>
          <c:dPt>
            <c:idx val="0"/>
            <c:bubble3D val="0"/>
            <c:explosion val="9"/>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3AE-4578-9E59-F43A99632504}"/>
              </c:ext>
            </c:extLst>
          </c:dPt>
          <c:dPt>
            <c:idx val="1"/>
            <c:bubble3D val="0"/>
            <c:explosion val="12"/>
            <c:spPr>
              <a:solidFill>
                <a:srgbClr val="92D05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3AE-4578-9E59-F43A99632504}"/>
              </c:ext>
            </c:extLst>
          </c:dPt>
          <c:dPt>
            <c:idx val="2"/>
            <c:bubble3D val="0"/>
            <c:explosion val="16"/>
            <c:spPr>
              <a:solidFill>
                <a:srgbClr val="FFC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B3AE-4578-9E59-F43A99632504}"/>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Fórmulas!$N$32:$N$34</c:f>
              <c:strCache>
                <c:ptCount val="3"/>
                <c:pt idx="0">
                  <c:v>Sí</c:v>
                </c:pt>
                <c:pt idx="1">
                  <c:v> No </c:v>
                </c:pt>
                <c:pt idx="2">
                  <c:v>Sin datos</c:v>
                </c:pt>
              </c:strCache>
            </c:strRef>
          </c:cat>
          <c:val>
            <c:numRef>
              <c:f>Fórmulas!$O$32:$O$34</c:f>
              <c:numCache>
                <c:formatCode>_-* #,##0_-;\-* #,##0_-;_-* "-"??_-;_-@_-</c:formatCode>
                <c:ptCount val="3"/>
                <c:pt idx="0" formatCode="General">
                  <c:v>0</c:v>
                </c:pt>
                <c:pt idx="1">
                  <c:v>0</c:v>
                </c:pt>
                <c:pt idx="2" formatCode="General">
                  <c:v>0</c:v>
                </c:pt>
              </c:numCache>
            </c:numRef>
          </c:val>
          <c:extLst>
            <c:ext xmlns:c16="http://schemas.microsoft.com/office/drawing/2014/chart" uri="{C3380CC4-5D6E-409C-BE32-E72D297353CC}">
              <c16:uniqueId val="{0000000D-469D-46A9-87FA-F6E3ECB28B00}"/>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13885316528697772"/>
          <c:y val="0.90047353903095628"/>
          <c:w val="0.76061275230888936"/>
          <c:h val="9.4847316025499923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60000"/>
                  <a:lumOff val="40000"/>
                </a:schemeClr>
              </a:solidFill>
              <a:ln w="19050">
                <a:noFill/>
              </a:ln>
              <a:effectLst/>
            </c:spPr>
            <c:extLst>
              <c:ext xmlns:c16="http://schemas.microsoft.com/office/drawing/2014/chart" uri="{C3380CC4-5D6E-409C-BE32-E72D297353CC}">
                <c16:uniqueId val="{00000001-57F5-483C-A879-1A4B47390074}"/>
              </c:ext>
            </c:extLst>
          </c:dPt>
          <c:dPt>
            <c:idx val="1"/>
            <c:bubble3D val="0"/>
            <c:spPr>
              <a:noFill/>
              <a:ln w="19050">
                <a:noFill/>
              </a:ln>
              <a:effectLst/>
            </c:spPr>
            <c:extLst>
              <c:ext xmlns:c16="http://schemas.microsoft.com/office/drawing/2014/chart" uri="{C3380CC4-5D6E-409C-BE32-E72D297353CC}">
                <c16:uniqueId val="{00000003-57F5-483C-A879-1A4B47390074}"/>
              </c:ext>
            </c:extLst>
          </c:dPt>
          <c:val>
            <c:numRef>
              <c:f>Fórmulas!$T$34:$T$35</c:f>
              <c:numCache>
                <c:formatCode>0%</c:formatCode>
                <c:ptCount val="2"/>
                <c:pt idx="0">
                  <c:v>0</c:v>
                </c:pt>
                <c:pt idx="1">
                  <c:v>2</c:v>
                </c:pt>
              </c:numCache>
            </c:numRef>
          </c:val>
          <c:extLst>
            <c:ext xmlns:c16="http://schemas.microsoft.com/office/drawing/2014/chart" uri="{C3380CC4-5D6E-409C-BE32-E72D297353CC}">
              <c16:uniqueId val="{00000004-57F5-483C-A879-1A4B47390074}"/>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75000"/>
                </a:schemeClr>
              </a:solidFill>
              <a:ln>
                <a:noFill/>
              </a:ln>
            </c:spPr>
            <c:extLst>
              <c:ext xmlns:c16="http://schemas.microsoft.com/office/drawing/2014/chart" uri="{C3380CC4-5D6E-409C-BE32-E72D297353CC}">
                <c16:uniqueId val="{00000001-76E0-4C59-B434-3B18085BF7EF}"/>
              </c:ext>
            </c:extLst>
          </c:dPt>
          <c:dPt>
            <c:idx val="1"/>
            <c:bubble3D val="0"/>
            <c:spPr>
              <a:noFill/>
              <a:ln>
                <a:noFill/>
              </a:ln>
            </c:spPr>
            <c:extLst>
              <c:ext xmlns:c16="http://schemas.microsoft.com/office/drawing/2014/chart" uri="{C3380CC4-5D6E-409C-BE32-E72D297353CC}">
                <c16:uniqueId val="{00000003-76E0-4C59-B434-3B18085BF7EF}"/>
              </c:ext>
            </c:extLst>
          </c:dPt>
          <c:val>
            <c:numRef>
              <c:f>Fórmulas!$T$37:$T$38</c:f>
              <c:numCache>
                <c:formatCode>0%</c:formatCode>
                <c:ptCount val="2"/>
                <c:pt idx="0">
                  <c:v>0</c:v>
                </c:pt>
                <c:pt idx="1">
                  <c:v>2</c:v>
                </c:pt>
              </c:numCache>
            </c:numRef>
          </c:val>
          <c:extLst>
            <c:ext xmlns:c16="http://schemas.microsoft.com/office/drawing/2014/chart" uri="{C3380CC4-5D6E-409C-BE32-E72D297353CC}">
              <c16:uniqueId val="{00000004-76E0-4C59-B434-3B18085BF7EF}"/>
            </c:ext>
          </c:extLst>
        </c:ser>
        <c:dLbls>
          <c:showLegendKey val="0"/>
          <c:showVal val="0"/>
          <c:showCatName val="0"/>
          <c:showSerName val="0"/>
          <c:showPercent val="0"/>
          <c:showBubbleSize val="0"/>
          <c:showLeaderLines val="1"/>
        </c:dLbls>
        <c:firstSliceAng val="270"/>
        <c:holeSize val="50"/>
      </c:doughnutChart>
      <c:spPr>
        <a:noFill/>
        <a:ln w="25400">
          <a:noFill/>
        </a:ln>
      </c:spPr>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50000"/>
                </a:schemeClr>
              </a:solidFill>
              <a:ln>
                <a:noFill/>
              </a:ln>
            </c:spPr>
            <c:extLst>
              <c:ext xmlns:c16="http://schemas.microsoft.com/office/drawing/2014/chart" uri="{C3380CC4-5D6E-409C-BE32-E72D297353CC}">
                <c16:uniqueId val="{00000001-5C2B-461F-AEBB-84C4C7AD38A8}"/>
              </c:ext>
            </c:extLst>
          </c:dPt>
          <c:dPt>
            <c:idx val="1"/>
            <c:bubble3D val="0"/>
            <c:spPr>
              <a:noFill/>
              <a:ln>
                <a:noFill/>
              </a:ln>
            </c:spPr>
            <c:extLst>
              <c:ext xmlns:c16="http://schemas.microsoft.com/office/drawing/2014/chart" uri="{C3380CC4-5D6E-409C-BE32-E72D297353CC}">
                <c16:uniqueId val="{00000003-5C2B-461F-AEBB-84C4C7AD38A8}"/>
              </c:ext>
            </c:extLst>
          </c:dPt>
          <c:val>
            <c:numRef>
              <c:f>Fórmulas!$T$40:$T$41</c:f>
              <c:numCache>
                <c:formatCode>0%</c:formatCode>
                <c:ptCount val="2"/>
                <c:pt idx="0" formatCode="General">
                  <c:v>0</c:v>
                </c:pt>
                <c:pt idx="1">
                  <c:v>2</c:v>
                </c:pt>
              </c:numCache>
            </c:numRef>
          </c:val>
          <c:extLst>
            <c:ext xmlns:c16="http://schemas.microsoft.com/office/drawing/2014/chart" uri="{C3380CC4-5D6E-409C-BE32-E72D297353CC}">
              <c16:uniqueId val="{00000004-5C2B-461F-AEBB-84C4C7AD38A8}"/>
            </c:ext>
          </c:extLst>
        </c:ser>
        <c:dLbls>
          <c:showLegendKey val="0"/>
          <c:showVal val="0"/>
          <c:showCatName val="0"/>
          <c:showSerName val="0"/>
          <c:showPercent val="0"/>
          <c:showBubbleSize val="0"/>
          <c:showLeaderLines val="1"/>
        </c:dLbls>
        <c:firstSliceAng val="270"/>
        <c:holeSize val="50"/>
      </c:doughnutChart>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accent1">
                  <a:lumMod val="60000"/>
                  <a:lumOff val="40000"/>
                </a:schemeClr>
              </a:solidFill>
              <a:ln w="19050">
                <a:noFill/>
              </a:ln>
              <a:effectLst/>
            </c:spPr>
            <c:extLst>
              <c:ext xmlns:c16="http://schemas.microsoft.com/office/drawing/2014/chart" uri="{C3380CC4-5D6E-409C-BE32-E72D297353CC}">
                <c16:uniqueId val="{00000001-D484-44A3-B28F-891F0BD03C02}"/>
              </c:ext>
            </c:extLst>
          </c:dPt>
          <c:dPt>
            <c:idx val="1"/>
            <c:bubble3D val="0"/>
            <c:spPr>
              <a:noFill/>
              <a:ln w="19050">
                <a:noFill/>
              </a:ln>
              <a:effectLst/>
            </c:spPr>
            <c:extLst>
              <c:ext xmlns:c16="http://schemas.microsoft.com/office/drawing/2014/chart" uri="{C3380CC4-5D6E-409C-BE32-E72D297353CC}">
                <c16:uniqueId val="{00000003-D484-44A3-B28F-891F0BD03C02}"/>
              </c:ext>
            </c:extLst>
          </c:dPt>
          <c:val>
            <c:numRef>
              <c:f>Fórmulas!$S$34:$S$35</c:f>
              <c:numCache>
                <c:formatCode>0%</c:formatCode>
                <c:ptCount val="2"/>
                <c:pt idx="0">
                  <c:v>0</c:v>
                </c:pt>
                <c:pt idx="1">
                  <c:v>2</c:v>
                </c:pt>
              </c:numCache>
            </c:numRef>
          </c:val>
          <c:extLst>
            <c:ext xmlns:c16="http://schemas.microsoft.com/office/drawing/2014/chart" uri="{C3380CC4-5D6E-409C-BE32-E72D297353CC}">
              <c16:uniqueId val="{00000004-D484-44A3-B28F-891F0BD03C02}"/>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Reglamento General de Protección de Datos (RGPD)</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5437104118194931"/>
          <c:y val="0.32559728166360163"/>
          <c:w val="0.56578792000973555"/>
          <c:h val="0.49444771156319611"/>
        </c:manualLayout>
      </c:layout>
      <c:doughnutChart>
        <c:varyColors val="1"/>
        <c:ser>
          <c:idx val="1"/>
          <c:order val="0"/>
          <c:dPt>
            <c:idx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7D4-4379-9B64-D05B3FA4A383}"/>
              </c:ext>
            </c:extLst>
          </c:dPt>
          <c:dPt>
            <c:idx val="1"/>
            <c:bubble3D val="0"/>
            <c:explosion val="36"/>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7D4-4379-9B64-D05B3FA4A383}"/>
              </c:ext>
            </c:extLst>
          </c:dPt>
          <c:dPt>
            <c:idx val="2"/>
            <c:bubble3D val="0"/>
            <c:explosion val="40"/>
            <c:spPr>
              <a:solidFill>
                <a:schemeClr val="bg1">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7D4-4379-9B64-D05B3FA4A383}"/>
              </c:ext>
            </c:extLst>
          </c:dPt>
          <c:dPt>
            <c:idx val="3"/>
            <c:bubble3D val="0"/>
            <c:explosion val="20"/>
            <c:spPr>
              <a:solidFill>
                <a:srgbClr val="7030A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7D4-4379-9B64-D05B3FA4A38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Fórmulas!$R$9:$R$12</c:f>
              <c:strCache>
                <c:ptCount val="4"/>
                <c:pt idx="0">
                  <c:v>Datos Personales (DP)</c:v>
                </c:pt>
                <c:pt idx="1">
                  <c:v>Sin datos personales (SD)</c:v>
                </c:pt>
                <c:pt idx="2">
                  <c:v>Naturaleza Penal (NP)</c:v>
                </c:pt>
                <c:pt idx="3">
                  <c:v>Categoría Especial (CE)</c:v>
                </c:pt>
              </c:strCache>
            </c:strRef>
          </c:cat>
          <c:val>
            <c:numRef>
              <c:f>Fórmulas!$S$9:$S$12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A7D4-4379-9B64-D05B3FA4A383}"/>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9.6515637670175708E-2"/>
          <c:y val="0.90515257400728255"/>
          <c:w val="0.89061161442061032"/>
          <c:h val="9.3139654858483883E-2"/>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75000"/>
                </a:schemeClr>
              </a:solidFill>
              <a:ln w="19050">
                <a:noFill/>
              </a:ln>
              <a:effectLst/>
            </c:spPr>
            <c:extLst>
              <c:ext xmlns:c16="http://schemas.microsoft.com/office/drawing/2014/chart" uri="{C3380CC4-5D6E-409C-BE32-E72D297353CC}">
                <c16:uniqueId val="{00000001-FEB6-4563-82B0-C7D24C517610}"/>
              </c:ext>
            </c:extLst>
          </c:dPt>
          <c:dPt>
            <c:idx val="1"/>
            <c:bubble3D val="0"/>
            <c:spPr>
              <a:noFill/>
              <a:ln w="19050">
                <a:noFill/>
              </a:ln>
              <a:effectLst/>
            </c:spPr>
            <c:extLst>
              <c:ext xmlns:c16="http://schemas.microsoft.com/office/drawing/2014/chart" uri="{C3380CC4-5D6E-409C-BE32-E72D297353CC}">
                <c16:uniqueId val="{00000003-FEB6-4563-82B0-C7D24C517610}"/>
              </c:ext>
            </c:extLst>
          </c:dPt>
          <c:val>
            <c:numRef>
              <c:f>Fórmulas!$S$37:$S$38</c:f>
              <c:numCache>
                <c:formatCode>0%</c:formatCode>
                <c:ptCount val="2"/>
                <c:pt idx="0">
                  <c:v>0</c:v>
                </c:pt>
                <c:pt idx="1">
                  <c:v>2</c:v>
                </c:pt>
              </c:numCache>
            </c:numRef>
          </c:val>
          <c:extLst>
            <c:ext xmlns:c16="http://schemas.microsoft.com/office/drawing/2014/chart" uri="{C3380CC4-5D6E-409C-BE32-E72D297353CC}">
              <c16:uniqueId val="{00000004-FEB6-4563-82B0-C7D24C517610}"/>
            </c:ext>
          </c:extLst>
        </c:ser>
        <c:dLbls>
          <c:showLegendKey val="0"/>
          <c:showVal val="0"/>
          <c:showCatName val="0"/>
          <c:showSerName val="0"/>
          <c:showPercent val="0"/>
          <c:showBubbleSize val="0"/>
          <c:showLeaderLines val="1"/>
        </c:dLbls>
        <c:firstSliceAng val="270"/>
        <c:holeSize val="50"/>
      </c:doughnutChart>
      <c:spPr>
        <a:noFill/>
        <a:ln w="25400">
          <a:noFill/>
        </a:ln>
      </c:spPr>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1"/>
          <c:order val="0"/>
          <c:dPt>
            <c:idx val="0"/>
            <c:bubble3D val="0"/>
            <c:spPr>
              <a:solidFill>
                <a:schemeClr val="accent1">
                  <a:lumMod val="50000"/>
                </a:schemeClr>
              </a:solidFill>
              <a:ln>
                <a:noFill/>
              </a:ln>
            </c:spPr>
            <c:extLst>
              <c:ext xmlns:c16="http://schemas.microsoft.com/office/drawing/2014/chart" uri="{C3380CC4-5D6E-409C-BE32-E72D297353CC}">
                <c16:uniqueId val="{00000001-4AB4-4286-A059-8E688B445033}"/>
              </c:ext>
            </c:extLst>
          </c:dPt>
          <c:dPt>
            <c:idx val="1"/>
            <c:bubble3D val="0"/>
            <c:spPr>
              <a:noFill/>
              <a:ln>
                <a:noFill/>
              </a:ln>
            </c:spPr>
            <c:extLst>
              <c:ext xmlns:c16="http://schemas.microsoft.com/office/drawing/2014/chart" uri="{C3380CC4-5D6E-409C-BE32-E72D297353CC}">
                <c16:uniqueId val="{00000003-4AB4-4286-A059-8E688B445033}"/>
              </c:ext>
            </c:extLst>
          </c:dPt>
          <c:val>
            <c:numRef>
              <c:f>Fórmulas!$S$40:$S$41</c:f>
              <c:numCache>
                <c:formatCode>0%</c:formatCode>
                <c:ptCount val="2"/>
                <c:pt idx="0" formatCode="General">
                  <c:v>0</c:v>
                </c:pt>
                <c:pt idx="1">
                  <c:v>2</c:v>
                </c:pt>
              </c:numCache>
            </c:numRef>
          </c:val>
          <c:extLst>
            <c:ext xmlns:c16="http://schemas.microsoft.com/office/drawing/2014/chart" uri="{C3380CC4-5D6E-409C-BE32-E72D297353CC}">
              <c16:uniqueId val="{00000004-4AB4-4286-A059-8E688B445033}"/>
            </c:ext>
          </c:extLst>
        </c:ser>
        <c:dLbls>
          <c:showLegendKey val="0"/>
          <c:showVal val="0"/>
          <c:showCatName val="0"/>
          <c:showSerName val="0"/>
          <c:showPercent val="0"/>
          <c:showBubbleSize val="0"/>
          <c:showLeaderLines val="1"/>
        </c:dLbls>
        <c:firstSliceAng val="270"/>
        <c:holeSize val="50"/>
      </c:doughnutChart>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noFill/>
              <a:ln w="19050">
                <a:noFill/>
              </a:ln>
              <a:effectLst/>
            </c:spPr>
            <c:extLst>
              <c:ext xmlns:c16="http://schemas.microsoft.com/office/drawing/2014/chart" uri="{C3380CC4-5D6E-409C-BE32-E72D297353CC}">
                <c16:uniqueId val="{00000001-96CE-4068-A54F-B2EF89F8FA74}"/>
              </c:ext>
            </c:extLst>
          </c:dPt>
          <c:dPt>
            <c:idx val="1"/>
            <c:bubble3D val="0"/>
            <c:explosion val="4"/>
            <c:spPr>
              <a:solidFill>
                <a:srgbClr val="FFC000"/>
              </a:solidFill>
              <a:ln w="19050">
                <a:solidFill>
                  <a:schemeClr val="bg1"/>
                </a:solidFill>
              </a:ln>
              <a:effectLst/>
            </c:spPr>
            <c:extLst>
              <c:ext xmlns:c16="http://schemas.microsoft.com/office/drawing/2014/chart" uri="{C3380CC4-5D6E-409C-BE32-E72D297353CC}">
                <c16:uniqueId val="{00000003-96CE-4068-A54F-B2EF89F8FA74}"/>
              </c:ext>
            </c:extLst>
          </c:dPt>
          <c:dPt>
            <c:idx val="2"/>
            <c:bubble3D val="0"/>
            <c:spPr>
              <a:noFill/>
              <a:ln w="19050">
                <a:noFill/>
              </a:ln>
              <a:effectLst/>
            </c:spPr>
            <c:extLst>
              <c:ext xmlns:c16="http://schemas.microsoft.com/office/drawing/2014/chart" uri="{C3380CC4-5D6E-409C-BE32-E72D297353CC}">
                <c16:uniqueId val="{00000005-96CE-4068-A54F-B2EF89F8FA74}"/>
              </c:ext>
            </c:extLst>
          </c:dPt>
          <c:val>
            <c:numRef>
              <c:f>Fórmulas!$S$43:$S$45</c:f>
              <c:numCache>
                <c:formatCode>0%</c:formatCode>
                <c:ptCount val="3"/>
                <c:pt idx="0">
                  <c:v>-0.02</c:v>
                </c:pt>
                <c:pt idx="1">
                  <c:v>0.02</c:v>
                </c:pt>
                <c:pt idx="2">
                  <c:v>2</c:v>
                </c:pt>
              </c:numCache>
            </c:numRef>
          </c:val>
          <c:extLst>
            <c:ext xmlns:c16="http://schemas.microsoft.com/office/drawing/2014/chart" uri="{C3380CC4-5D6E-409C-BE32-E72D297353CC}">
              <c16:uniqueId val="{00000006-96CE-4068-A54F-B2EF89F8FA74}"/>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60000"/>
                  <a:lumOff val="40000"/>
                </a:schemeClr>
              </a:solidFill>
              <a:ln w="19050">
                <a:noFill/>
              </a:ln>
              <a:effectLst/>
            </c:spPr>
            <c:extLst>
              <c:ext xmlns:c16="http://schemas.microsoft.com/office/drawing/2014/chart" uri="{C3380CC4-5D6E-409C-BE32-E72D297353CC}">
                <c16:uniqueId val="{00000001-8850-4D4C-9123-C7E72FFF321A}"/>
              </c:ext>
            </c:extLst>
          </c:dPt>
          <c:dPt>
            <c:idx val="1"/>
            <c:bubble3D val="0"/>
            <c:spPr>
              <a:noFill/>
              <a:ln w="19050">
                <a:noFill/>
              </a:ln>
              <a:effectLst/>
            </c:spPr>
            <c:extLst>
              <c:ext xmlns:c16="http://schemas.microsoft.com/office/drawing/2014/chart" uri="{C3380CC4-5D6E-409C-BE32-E72D297353CC}">
                <c16:uniqueId val="{00000003-8850-4D4C-9123-C7E72FFF321A}"/>
              </c:ext>
            </c:extLst>
          </c:dPt>
          <c:val>
            <c:numRef>
              <c:f>Fórmulas!$U$34:$U$35</c:f>
              <c:numCache>
                <c:formatCode>0%</c:formatCode>
                <c:ptCount val="2"/>
                <c:pt idx="0">
                  <c:v>0</c:v>
                </c:pt>
                <c:pt idx="1">
                  <c:v>2</c:v>
                </c:pt>
              </c:numCache>
            </c:numRef>
          </c:val>
          <c:extLst>
            <c:ext xmlns:c16="http://schemas.microsoft.com/office/drawing/2014/chart" uri="{C3380CC4-5D6E-409C-BE32-E72D297353CC}">
              <c16:uniqueId val="{00000004-8850-4D4C-9123-C7E72FFF321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75000"/>
                </a:schemeClr>
              </a:solidFill>
              <a:ln>
                <a:noFill/>
              </a:ln>
            </c:spPr>
            <c:extLst>
              <c:ext xmlns:c16="http://schemas.microsoft.com/office/drawing/2014/chart" uri="{C3380CC4-5D6E-409C-BE32-E72D297353CC}">
                <c16:uniqueId val="{00000001-438A-4EC1-A224-614E08591409}"/>
              </c:ext>
            </c:extLst>
          </c:dPt>
          <c:dPt>
            <c:idx val="1"/>
            <c:bubble3D val="0"/>
            <c:spPr>
              <a:noFill/>
              <a:ln>
                <a:noFill/>
              </a:ln>
            </c:spPr>
            <c:extLst>
              <c:ext xmlns:c16="http://schemas.microsoft.com/office/drawing/2014/chart" uri="{C3380CC4-5D6E-409C-BE32-E72D297353CC}">
                <c16:uniqueId val="{00000003-438A-4EC1-A224-614E08591409}"/>
              </c:ext>
            </c:extLst>
          </c:dPt>
          <c:val>
            <c:numRef>
              <c:f>Fórmulas!$U$37:$U$38</c:f>
              <c:numCache>
                <c:formatCode>0%</c:formatCode>
                <c:ptCount val="2"/>
                <c:pt idx="0">
                  <c:v>0</c:v>
                </c:pt>
                <c:pt idx="1">
                  <c:v>2</c:v>
                </c:pt>
              </c:numCache>
            </c:numRef>
          </c:val>
          <c:extLst>
            <c:ext xmlns:c16="http://schemas.microsoft.com/office/drawing/2014/chart" uri="{C3380CC4-5D6E-409C-BE32-E72D297353CC}">
              <c16:uniqueId val="{00000004-438A-4EC1-A224-614E08591409}"/>
            </c:ext>
          </c:extLst>
        </c:ser>
        <c:dLbls>
          <c:showLegendKey val="0"/>
          <c:showVal val="0"/>
          <c:showCatName val="0"/>
          <c:showSerName val="0"/>
          <c:showPercent val="0"/>
          <c:showBubbleSize val="0"/>
          <c:showLeaderLines val="1"/>
        </c:dLbls>
        <c:firstSliceAng val="270"/>
        <c:holeSize val="50"/>
      </c:doughnutChart>
      <c:spPr>
        <a:noFill/>
        <a:ln w="25400">
          <a:noFill/>
        </a:ln>
      </c:spPr>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50000"/>
                </a:schemeClr>
              </a:solidFill>
              <a:ln>
                <a:noFill/>
              </a:ln>
            </c:spPr>
            <c:extLst>
              <c:ext xmlns:c16="http://schemas.microsoft.com/office/drawing/2014/chart" uri="{C3380CC4-5D6E-409C-BE32-E72D297353CC}">
                <c16:uniqueId val="{00000001-AF1E-4D61-801F-B8FBD5C2947D}"/>
              </c:ext>
            </c:extLst>
          </c:dPt>
          <c:dPt>
            <c:idx val="1"/>
            <c:bubble3D val="0"/>
            <c:spPr>
              <a:noFill/>
              <a:ln>
                <a:noFill/>
              </a:ln>
            </c:spPr>
            <c:extLst>
              <c:ext xmlns:c16="http://schemas.microsoft.com/office/drawing/2014/chart" uri="{C3380CC4-5D6E-409C-BE32-E72D297353CC}">
                <c16:uniqueId val="{00000003-AF1E-4D61-801F-B8FBD5C2947D}"/>
              </c:ext>
            </c:extLst>
          </c:dPt>
          <c:val>
            <c:numRef>
              <c:f>Fórmulas!$U$40:$U$41</c:f>
              <c:numCache>
                <c:formatCode>0%</c:formatCode>
                <c:ptCount val="2"/>
                <c:pt idx="0" formatCode="General">
                  <c:v>0</c:v>
                </c:pt>
                <c:pt idx="1">
                  <c:v>2</c:v>
                </c:pt>
              </c:numCache>
            </c:numRef>
          </c:val>
          <c:extLst>
            <c:ext xmlns:c16="http://schemas.microsoft.com/office/drawing/2014/chart" uri="{C3380CC4-5D6E-409C-BE32-E72D297353CC}">
              <c16:uniqueId val="{00000004-AF1E-4D61-801F-B8FBD5C2947D}"/>
            </c:ext>
          </c:extLst>
        </c:ser>
        <c:dLbls>
          <c:showLegendKey val="0"/>
          <c:showVal val="0"/>
          <c:showCatName val="0"/>
          <c:showSerName val="0"/>
          <c:showPercent val="0"/>
          <c:showBubbleSize val="0"/>
          <c:showLeaderLines val="1"/>
        </c:dLbls>
        <c:firstSliceAng val="270"/>
        <c:holeSize val="50"/>
      </c:doughnutChart>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60000"/>
                  <a:lumOff val="40000"/>
                </a:schemeClr>
              </a:solidFill>
              <a:ln w="19050">
                <a:noFill/>
              </a:ln>
              <a:effectLst/>
            </c:spPr>
            <c:extLst>
              <c:ext xmlns:c16="http://schemas.microsoft.com/office/drawing/2014/chart" uri="{C3380CC4-5D6E-409C-BE32-E72D297353CC}">
                <c16:uniqueId val="{00000001-6B36-4DB1-87B9-C587CDE8803B}"/>
              </c:ext>
            </c:extLst>
          </c:dPt>
          <c:dPt>
            <c:idx val="1"/>
            <c:bubble3D val="0"/>
            <c:spPr>
              <a:noFill/>
              <a:ln w="19050">
                <a:noFill/>
              </a:ln>
              <a:effectLst/>
            </c:spPr>
            <c:extLst>
              <c:ext xmlns:c16="http://schemas.microsoft.com/office/drawing/2014/chart" uri="{C3380CC4-5D6E-409C-BE32-E72D297353CC}">
                <c16:uniqueId val="{00000003-6B36-4DB1-87B9-C587CDE8803B}"/>
              </c:ext>
            </c:extLst>
          </c:dPt>
          <c:val>
            <c:numRef>
              <c:f>Fórmulas!$V$34:$V$35</c:f>
              <c:numCache>
                <c:formatCode>0%</c:formatCode>
                <c:ptCount val="2"/>
                <c:pt idx="0">
                  <c:v>0</c:v>
                </c:pt>
                <c:pt idx="1">
                  <c:v>2</c:v>
                </c:pt>
              </c:numCache>
            </c:numRef>
          </c:val>
          <c:extLst>
            <c:ext xmlns:c16="http://schemas.microsoft.com/office/drawing/2014/chart" uri="{C3380CC4-5D6E-409C-BE32-E72D297353CC}">
              <c16:uniqueId val="{00000004-6B36-4DB1-87B9-C587CDE8803B}"/>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75000"/>
                </a:schemeClr>
              </a:solidFill>
              <a:ln>
                <a:noFill/>
              </a:ln>
            </c:spPr>
            <c:extLst>
              <c:ext xmlns:c16="http://schemas.microsoft.com/office/drawing/2014/chart" uri="{C3380CC4-5D6E-409C-BE32-E72D297353CC}">
                <c16:uniqueId val="{00000001-4EE0-4914-ADBB-BACF42B1E673}"/>
              </c:ext>
            </c:extLst>
          </c:dPt>
          <c:dPt>
            <c:idx val="1"/>
            <c:bubble3D val="0"/>
            <c:spPr>
              <a:noFill/>
              <a:ln>
                <a:noFill/>
              </a:ln>
            </c:spPr>
            <c:extLst>
              <c:ext xmlns:c16="http://schemas.microsoft.com/office/drawing/2014/chart" uri="{C3380CC4-5D6E-409C-BE32-E72D297353CC}">
                <c16:uniqueId val="{00000003-4EE0-4914-ADBB-BACF42B1E673}"/>
              </c:ext>
            </c:extLst>
          </c:dPt>
          <c:val>
            <c:numRef>
              <c:f>Fórmulas!$V$37:$V$38</c:f>
              <c:numCache>
                <c:formatCode>0%</c:formatCode>
                <c:ptCount val="2"/>
                <c:pt idx="0">
                  <c:v>0</c:v>
                </c:pt>
                <c:pt idx="1">
                  <c:v>2</c:v>
                </c:pt>
              </c:numCache>
            </c:numRef>
          </c:val>
          <c:extLst>
            <c:ext xmlns:c16="http://schemas.microsoft.com/office/drawing/2014/chart" uri="{C3380CC4-5D6E-409C-BE32-E72D297353CC}">
              <c16:uniqueId val="{00000004-4EE0-4914-ADBB-BACF42B1E673}"/>
            </c:ext>
          </c:extLst>
        </c:ser>
        <c:dLbls>
          <c:showLegendKey val="0"/>
          <c:showVal val="0"/>
          <c:showCatName val="0"/>
          <c:showSerName val="0"/>
          <c:showPercent val="0"/>
          <c:showBubbleSize val="0"/>
          <c:showLeaderLines val="1"/>
        </c:dLbls>
        <c:firstSliceAng val="270"/>
        <c:holeSize val="50"/>
      </c:doughnutChart>
      <c:spPr>
        <a:noFill/>
        <a:ln w="25400">
          <a:noFill/>
        </a:ln>
      </c:spPr>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lumMod val="50000"/>
                </a:schemeClr>
              </a:solidFill>
              <a:ln>
                <a:noFill/>
              </a:ln>
            </c:spPr>
            <c:extLst>
              <c:ext xmlns:c16="http://schemas.microsoft.com/office/drawing/2014/chart" uri="{C3380CC4-5D6E-409C-BE32-E72D297353CC}">
                <c16:uniqueId val="{00000001-3AD8-4682-968E-C646B30BA343}"/>
              </c:ext>
            </c:extLst>
          </c:dPt>
          <c:dPt>
            <c:idx val="1"/>
            <c:bubble3D val="0"/>
            <c:spPr>
              <a:noFill/>
              <a:ln>
                <a:noFill/>
              </a:ln>
            </c:spPr>
            <c:extLst>
              <c:ext xmlns:c16="http://schemas.microsoft.com/office/drawing/2014/chart" uri="{C3380CC4-5D6E-409C-BE32-E72D297353CC}">
                <c16:uniqueId val="{00000003-3AD8-4682-968E-C646B30BA343}"/>
              </c:ext>
            </c:extLst>
          </c:dPt>
          <c:val>
            <c:numRef>
              <c:f>Fórmulas!$V$40:$V$41</c:f>
              <c:numCache>
                <c:formatCode>0%</c:formatCode>
                <c:ptCount val="2"/>
                <c:pt idx="0" formatCode="General">
                  <c:v>0</c:v>
                </c:pt>
                <c:pt idx="1">
                  <c:v>2</c:v>
                </c:pt>
              </c:numCache>
            </c:numRef>
          </c:val>
          <c:extLst>
            <c:ext xmlns:c16="http://schemas.microsoft.com/office/drawing/2014/chart" uri="{C3380CC4-5D6E-409C-BE32-E72D297353CC}">
              <c16:uniqueId val="{00000004-3AD8-4682-968E-C646B30BA343}"/>
            </c:ext>
          </c:extLst>
        </c:ser>
        <c:dLbls>
          <c:showLegendKey val="0"/>
          <c:showVal val="0"/>
          <c:showCatName val="0"/>
          <c:showSerName val="0"/>
          <c:showPercent val="0"/>
          <c:showBubbleSize val="0"/>
          <c:showLeaderLines val="1"/>
        </c:dLbls>
        <c:firstSliceAng val="270"/>
        <c:holeSize val="50"/>
      </c:doughnutChart>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n-US" baseline="0">
                <a:solidFill>
                  <a:schemeClr val="accent1">
                    <a:lumMod val="75000"/>
                  </a:schemeClr>
                </a:solidFill>
              </a:rPr>
              <a:t>Porcentaje de series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2393989818109025"/>
          <c:y val="0.32119270588227389"/>
          <c:w val="0.49393715707773361"/>
          <c:h val="0.58349918660516908"/>
        </c:manualLayout>
      </c:layout>
      <c:doughnutChart>
        <c:varyColors val="1"/>
        <c:ser>
          <c:idx val="0"/>
          <c:order val="0"/>
          <c:dPt>
            <c:idx val="0"/>
            <c:bubble3D val="0"/>
            <c:explosion val="16"/>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027-41BA-8500-932BFD0D4937}"/>
              </c:ext>
            </c:extLst>
          </c:dPt>
          <c:dPt>
            <c:idx val="1"/>
            <c:bubble3D val="0"/>
            <c:spPr>
              <a:solidFill>
                <a:schemeClr val="accent1">
                  <a:lumMod val="7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027-41BA-8500-932BFD0D4937}"/>
              </c:ext>
            </c:extLst>
          </c:dPt>
          <c:dLbls>
            <c:dLbl>
              <c:idx val="0"/>
              <c:layout>
                <c:manualLayout>
                  <c:x val="0.21523358685017213"/>
                  <c:y val="-6.0257849579472472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27-41BA-8500-932BFD0D4937}"/>
                </c:ext>
              </c:extLst>
            </c:dLbl>
            <c:dLbl>
              <c:idx val="1"/>
              <c:layout>
                <c:manualLayout>
                  <c:x val="0.25366815593055991"/>
                  <c:y val="3.2446534388946714E-2"/>
                </c:manualLayout>
              </c:layout>
              <c:numFmt formatCode="0.00%" sourceLinked="0"/>
              <c:spPr>
                <a:solidFill>
                  <a:schemeClr val="tx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027-41BA-8500-932BFD0D4937}"/>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Fórmulas!$P$2:$P$3</c:f>
              <c:strCache>
                <c:ptCount val="2"/>
                <c:pt idx="0">
                  <c:v>Este productor</c:v>
                </c:pt>
                <c:pt idx="1">
                  <c:v>Total</c:v>
                </c:pt>
              </c:strCache>
            </c:strRef>
          </c:cat>
          <c:val>
            <c:numRef>
              <c:f>Fórmulas!$Q$2:$Q$3</c:f>
              <c:numCache>
                <c:formatCode>General</c:formatCode>
                <c:ptCount val="2"/>
                <c:pt idx="0">
                  <c:v>0</c:v>
                </c:pt>
                <c:pt idx="1">
                  <c:v>1801</c:v>
                </c:pt>
              </c:numCache>
            </c:numRef>
          </c:val>
          <c:extLst>
            <c:ext xmlns:c16="http://schemas.microsoft.com/office/drawing/2014/chart" uri="{C3380CC4-5D6E-409C-BE32-E72D297353CC}">
              <c16:uniqueId val="{00000004-0166-4B89-99F4-468FE4B2750E}"/>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8.4138414344129789E-2"/>
          <c:y val="0.93093259034556031"/>
          <c:w val="0.79497673472289443"/>
          <c:h val="6.9067409654439707E-2"/>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noFill/>
              <a:ln w="19050">
                <a:noFill/>
              </a:ln>
              <a:effectLst/>
            </c:spPr>
            <c:extLst>
              <c:ext xmlns:c16="http://schemas.microsoft.com/office/drawing/2014/chart" uri="{C3380CC4-5D6E-409C-BE32-E72D297353CC}">
                <c16:uniqueId val="{00000001-C0E9-4F6F-A507-CE571930DBD8}"/>
              </c:ext>
            </c:extLst>
          </c:dPt>
          <c:dPt>
            <c:idx val="1"/>
            <c:bubble3D val="0"/>
            <c:spPr>
              <a:solidFill>
                <a:srgbClr val="FFC000"/>
              </a:solidFill>
              <a:ln w="19050">
                <a:solidFill>
                  <a:schemeClr val="bg1"/>
                </a:solidFill>
              </a:ln>
              <a:effectLst/>
            </c:spPr>
            <c:extLst>
              <c:ext xmlns:c16="http://schemas.microsoft.com/office/drawing/2014/chart" uri="{C3380CC4-5D6E-409C-BE32-E72D297353CC}">
                <c16:uniqueId val="{00000003-C0E9-4F6F-A507-CE571930DBD8}"/>
              </c:ext>
            </c:extLst>
          </c:dPt>
          <c:dPt>
            <c:idx val="2"/>
            <c:bubble3D val="0"/>
            <c:spPr>
              <a:noFill/>
              <a:ln w="19050">
                <a:noFill/>
              </a:ln>
              <a:effectLst/>
            </c:spPr>
            <c:extLst>
              <c:ext xmlns:c16="http://schemas.microsoft.com/office/drawing/2014/chart" uri="{C3380CC4-5D6E-409C-BE32-E72D297353CC}">
                <c16:uniqueId val="{00000005-C0E9-4F6F-A507-CE571930DBD8}"/>
              </c:ext>
            </c:extLst>
          </c:dPt>
          <c:val>
            <c:numRef>
              <c:f>Fórmulas!$V$43:$V$45</c:f>
              <c:numCache>
                <c:formatCode>0%</c:formatCode>
                <c:ptCount val="3"/>
                <c:pt idx="0">
                  <c:v>-0.02</c:v>
                </c:pt>
                <c:pt idx="1">
                  <c:v>0.02</c:v>
                </c:pt>
                <c:pt idx="2">
                  <c:v>2</c:v>
                </c:pt>
              </c:numCache>
            </c:numRef>
          </c:val>
          <c:extLst>
            <c:ext xmlns:c16="http://schemas.microsoft.com/office/drawing/2014/chart" uri="{C3380CC4-5D6E-409C-BE32-E72D297353CC}">
              <c16:uniqueId val="{00000006-C0E9-4F6F-A507-CE571930DBD8}"/>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noFill/>
              <a:ln>
                <a:noFill/>
              </a:ln>
            </c:spPr>
            <c:extLst>
              <c:ext xmlns:c16="http://schemas.microsoft.com/office/drawing/2014/chart" uri="{C3380CC4-5D6E-409C-BE32-E72D297353CC}">
                <c16:uniqueId val="{00000009-C577-4406-9CD7-E132D372A6BD}"/>
              </c:ext>
            </c:extLst>
          </c:dPt>
          <c:dPt>
            <c:idx val="1"/>
            <c:bubble3D val="0"/>
            <c:spPr>
              <a:solidFill>
                <a:srgbClr val="FFC000"/>
              </a:solidFill>
              <a:ln>
                <a:solidFill>
                  <a:schemeClr val="bg1"/>
                </a:solidFill>
              </a:ln>
            </c:spPr>
            <c:extLst>
              <c:ext xmlns:c16="http://schemas.microsoft.com/office/drawing/2014/chart" uri="{C3380CC4-5D6E-409C-BE32-E72D297353CC}">
                <c16:uniqueId val="{0000000A-C577-4406-9CD7-E132D372A6BD}"/>
              </c:ext>
            </c:extLst>
          </c:dPt>
          <c:dPt>
            <c:idx val="2"/>
            <c:bubble3D val="0"/>
            <c:spPr>
              <a:noFill/>
              <a:ln>
                <a:noFill/>
              </a:ln>
            </c:spPr>
            <c:extLst>
              <c:ext xmlns:c16="http://schemas.microsoft.com/office/drawing/2014/chart" uri="{C3380CC4-5D6E-409C-BE32-E72D297353CC}">
                <c16:uniqueId val="{00000008-C577-4406-9CD7-E132D372A6BD}"/>
              </c:ext>
            </c:extLst>
          </c:dPt>
          <c:val>
            <c:numRef>
              <c:f>Fórmulas!$T$43:$T$45</c:f>
              <c:numCache>
                <c:formatCode>0%</c:formatCode>
                <c:ptCount val="3"/>
                <c:pt idx="0">
                  <c:v>-0.02</c:v>
                </c:pt>
                <c:pt idx="1">
                  <c:v>0.02</c:v>
                </c:pt>
                <c:pt idx="2">
                  <c:v>2</c:v>
                </c:pt>
              </c:numCache>
            </c:numRef>
          </c:val>
          <c:extLst>
            <c:ext xmlns:c16="http://schemas.microsoft.com/office/drawing/2014/chart" uri="{C3380CC4-5D6E-409C-BE32-E72D297353CC}">
              <c16:uniqueId val="{00000007-C577-4406-9CD7-E132D372A6BD}"/>
            </c:ext>
          </c:extLst>
        </c:ser>
        <c:dLbls>
          <c:showLegendKey val="0"/>
          <c:showVal val="0"/>
          <c:showCatName val="0"/>
          <c:showSerName val="0"/>
          <c:showPercent val="0"/>
          <c:showBubbleSize val="0"/>
          <c:showLeaderLines val="1"/>
        </c:dLbls>
        <c:firstSliceAng val="270"/>
      </c:pieChart>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noFill/>
              <a:ln>
                <a:noFill/>
              </a:ln>
            </c:spPr>
            <c:extLst>
              <c:ext xmlns:c16="http://schemas.microsoft.com/office/drawing/2014/chart" uri="{C3380CC4-5D6E-409C-BE32-E72D297353CC}">
                <c16:uniqueId val="{00000009-1D11-4F84-9C38-28DC0F2351DE}"/>
              </c:ext>
            </c:extLst>
          </c:dPt>
          <c:dPt>
            <c:idx val="1"/>
            <c:bubble3D val="0"/>
            <c:spPr>
              <a:solidFill>
                <a:srgbClr val="FFC000"/>
              </a:solidFill>
              <a:ln>
                <a:solidFill>
                  <a:schemeClr val="bg1"/>
                </a:solidFill>
              </a:ln>
            </c:spPr>
            <c:extLst>
              <c:ext xmlns:c16="http://schemas.microsoft.com/office/drawing/2014/chart" uri="{C3380CC4-5D6E-409C-BE32-E72D297353CC}">
                <c16:uniqueId val="{0000000A-1D11-4F84-9C38-28DC0F2351DE}"/>
              </c:ext>
            </c:extLst>
          </c:dPt>
          <c:dPt>
            <c:idx val="2"/>
            <c:bubble3D val="0"/>
            <c:spPr>
              <a:noFill/>
              <a:ln>
                <a:noFill/>
              </a:ln>
            </c:spPr>
            <c:extLst>
              <c:ext xmlns:c16="http://schemas.microsoft.com/office/drawing/2014/chart" uri="{C3380CC4-5D6E-409C-BE32-E72D297353CC}">
                <c16:uniqueId val="{00000008-1D11-4F84-9C38-28DC0F2351DE}"/>
              </c:ext>
            </c:extLst>
          </c:dPt>
          <c:val>
            <c:numRef>
              <c:f>Fórmulas!$U$43:$U$45</c:f>
              <c:numCache>
                <c:formatCode>0%</c:formatCode>
                <c:ptCount val="3"/>
                <c:pt idx="0">
                  <c:v>-0.02</c:v>
                </c:pt>
                <c:pt idx="1">
                  <c:v>0.02</c:v>
                </c:pt>
                <c:pt idx="2">
                  <c:v>2</c:v>
                </c:pt>
              </c:numCache>
            </c:numRef>
          </c:val>
          <c:extLst>
            <c:ext xmlns:c16="http://schemas.microsoft.com/office/drawing/2014/chart" uri="{C3380CC4-5D6E-409C-BE32-E72D297353CC}">
              <c16:uniqueId val="{00000007-1D11-4F84-9C38-28DC0F2351DE}"/>
            </c:ext>
          </c:extLst>
        </c:ser>
        <c:dLbls>
          <c:showLegendKey val="0"/>
          <c:showVal val="0"/>
          <c:showCatName val="0"/>
          <c:showSerName val="0"/>
          <c:showPercent val="0"/>
          <c:showBubbleSize val="0"/>
          <c:showLeaderLines val="1"/>
        </c:dLbls>
        <c:firstSliceAng val="270"/>
      </c:pieChart>
    </c:plotArea>
    <c:plotVisOnly val="1"/>
    <c:dispBlanksAs val="gap"/>
    <c:showDLblsOverMax val="0"/>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r>
              <a:rPr lang="es-ES" sz="1800" b="1" i="0" u="none" strike="noStrike" kern="1200" cap="none" baseline="0">
                <a:solidFill>
                  <a:schemeClr val="accent1">
                    <a:lumMod val="75000"/>
                  </a:schemeClr>
                </a:solidFill>
                <a:latin typeface="+mn-lt"/>
                <a:ea typeface="+mn-ea"/>
                <a:cs typeface="+mn-cs"/>
              </a:rPr>
              <a:t>Valores primarios</a:t>
            </a:r>
          </a:p>
        </c:rich>
      </c:tx>
      <c:overlay val="0"/>
      <c:spPr>
        <a:noFill/>
        <a:ln>
          <a:noFill/>
        </a:ln>
        <a:effectLst/>
      </c:spPr>
      <c:txPr>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clustered"/>
        <c:varyColors val="0"/>
        <c:ser>
          <c:idx val="0"/>
          <c:order val="0"/>
          <c:spPr>
            <a:solidFill>
              <a:schemeClr val="accent1">
                <a:alpha val="88000"/>
              </a:schemeClr>
            </a:solidFill>
            <a:ln>
              <a:solidFill>
                <a:schemeClr val="accent1">
                  <a:lumMod val="50000"/>
                </a:schemeClr>
              </a:solidFill>
            </a:ln>
            <a:effectLst/>
            <a:scene3d>
              <a:camera prst="orthographicFront"/>
              <a:lightRig rig="threePt" dir="t"/>
            </a:scene3d>
            <a:sp3d prstMaterial="flat">
              <a:contourClr>
                <a:schemeClr val="accent1">
                  <a:lumMod val="50000"/>
                </a:schemeClr>
              </a:contourClr>
            </a:sp3d>
          </c:spPr>
          <c:invertIfNegative val="0"/>
          <c:dPt>
            <c:idx val="0"/>
            <c:invertIfNegative val="0"/>
            <c:bubble3D val="0"/>
            <c:spPr>
              <a:solidFill>
                <a:schemeClr val="accent1">
                  <a:lumMod val="5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6-2B36-4EB2-AD12-A4317C765AF9}"/>
              </c:ext>
            </c:extLst>
          </c:dPt>
          <c:dPt>
            <c:idx val="1"/>
            <c:invertIfNegative val="0"/>
            <c:bubble3D val="0"/>
            <c:spPr>
              <a:solidFill>
                <a:schemeClr val="accent1">
                  <a:lumMod val="75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7-2B36-4EB2-AD12-A4317C765AF9}"/>
              </c:ext>
            </c:extLst>
          </c:dPt>
          <c:dPt>
            <c:idx val="2"/>
            <c:invertIfNegative val="0"/>
            <c:bubble3D val="0"/>
            <c:spPr>
              <a:solidFill>
                <a:schemeClr val="accent1">
                  <a:lumMod val="60000"/>
                  <a:lumOff val="4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8-2B36-4EB2-AD12-A4317C765AF9}"/>
              </c:ext>
            </c:extLst>
          </c:dPt>
          <c:dPt>
            <c:idx val="3"/>
            <c:invertIfNegative val="0"/>
            <c:bubble3D val="0"/>
            <c:spPr>
              <a:solidFill>
                <a:schemeClr val="accent1">
                  <a:lumMod val="20000"/>
                  <a:lumOff val="80000"/>
                  <a:alpha val="87843"/>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9-2B36-4EB2-AD12-A4317C765AF9}"/>
              </c:ext>
            </c:extLst>
          </c:dPt>
          <c:dLbls>
            <c:dLbl>
              <c:idx val="0"/>
              <c:layout>
                <c:manualLayout>
                  <c:x val="8.2984654653152148E-2"/>
                  <c:y val="-6.820613217882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36-4EB2-AD12-A4317C765AF9}"/>
                </c:ext>
              </c:extLst>
            </c:dLbl>
            <c:dLbl>
              <c:idx val="1"/>
              <c:layout>
                <c:manualLayout>
                  <c:x val="6.4016733589574423E-2"/>
                  <c:y val="-7.27532076574183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36-4EB2-AD12-A4317C765AF9}"/>
                </c:ext>
              </c:extLst>
            </c:dLbl>
            <c:dLbl>
              <c:idx val="2"/>
              <c:layout>
                <c:manualLayout>
                  <c:x val="7.1129703988416046E-2"/>
                  <c:y val="-6.8206132178829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36-4EB2-AD12-A4317C765AF9}"/>
                </c:ext>
              </c:extLst>
            </c:dLbl>
            <c:dLbl>
              <c:idx val="3"/>
              <c:layout>
                <c:manualLayout>
                  <c:x val="8.0613664520204936E-2"/>
                  <c:y val="-7.73002831360069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36-4EB2-AD12-A4317C765AF9}"/>
                </c:ext>
              </c:extLst>
            </c:dLbl>
            <c:spPr>
              <a:solidFill>
                <a:schemeClr val="tx1"/>
              </a:solidFill>
              <a:ln>
                <a:solidFill>
                  <a:sysClr val="window" lastClr="FFFFFF">
                    <a:alpha val="50000"/>
                  </a:sys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Fórmulas!$M$24:$P$24</c:f>
              <c:strCache>
                <c:ptCount val="4"/>
                <c:pt idx="0">
                  <c:v>Administrativo</c:v>
                </c:pt>
                <c:pt idx="1">
                  <c:v>Legal</c:v>
                </c:pt>
                <c:pt idx="2">
                  <c:v>Fiscal</c:v>
                </c:pt>
                <c:pt idx="3">
                  <c:v>Contable</c:v>
                </c:pt>
              </c:strCache>
            </c:strRef>
          </c:cat>
          <c:val>
            <c:numRef>
              <c:f>Fórmulas!$M$25:$P$25</c:f>
              <c:numCache>
                <c:formatCode>General</c:formatCode>
                <c:ptCount val="4"/>
                <c:pt idx="0">
                  <c:v>1147</c:v>
                </c:pt>
                <c:pt idx="1">
                  <c:v>719</c:v>
                </c:pt>
                <c:pt idx="2">
                  <c:v>359</c:v>
                </c:pt>
                <c:pt idx="3">
                  <c:v>178</c:v>
                </c:pt>
              </c:numCache>
            </c:numRef>
          </c:val>
          <c:extLst>
            <c:ext xmlns:c16="http://schemas.microsoft.com/office/drawing/2014/chart" uri="{C3380CC4-5D6E-409C-BE32-E72D297353CC}">
              <c16:uniqueId val="{00000005-2B36-4EB2-AD12-A4317C765AF9}"/>
            </c:ext>
          </c:extLst>
        </c:ser>
        <c:dLbls>
          <c:showLegendKey val="0"/>
          <c:showVal val="1"/>
          <c:showCatName val="0"/>
          <c:showSerName val="0"/>
          <c:showPercent val="0"/>
          <c:showBubbleSize val="0"/>
        </c:dLbls>
        <c:gapWidth val="100"/>
        <c:gapDepth val="70"/>
        <c:shape val="box"/>
        <c:axId val="593308319"/>
        <c:axId val="593308799"/>
        <c:axId val="0"/>
      </c:bar3DChart>
      <c:catAx>
        <c:axId val="5933083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ES"/>
          </a:p>
        </c:txPr>
        <c:crossAx val="593308799"/>
        <c:crosses val="autoZero"/>
        <c:auto val="1"/>
        <c:lblAlgn val="ctr"/>
        <c:lblOffset val="100"/>
        <c:noMultiLvlLbl val="0"/>
      </c:catAx>
      <c:valAx>
        <c:axId val="593308799"/>
        <c:scaling>
          <c:orientation val="minMax"/>
        </c:scaling>
        <c:delete val="1"/>
        <c:axPos val="l"/>
        <c:numFmt formatCode="General" sourceLinked="1"/>
        <c:majorTickMark val="out"/>
        <c:minorTickMark val="none"/>
        <c:tickLblPos val="nextTo"/>
        <c:crossAx val="593308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noFill/>
      <a:round/>
    </a:ln>
    <a:effectLst/>
  </c:spPr>
  <c:txPr>
    <a:bodyPr/>
    <a:lstStyle/>
    <a:p>
      <a:pPr>
        <a:defRPr/>
      </a:pPr>
      <a:endParaRPr lang="es-ES"/>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Valor secundario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5830183320781519"/>
          <c:y val="0.30412871355972682"/>
          <c:w val="0.52370724871703189"/>
          <c:h val="0.58349918660516908"/>
        </c:manualLayout>
      </c:layout>
      <c:doughnutChart>
        <c:varyColors val="1"/>
        <c:ser>
          <c:idx val="0"/>
          <c:order val="0"/>
          <c:dPt>
            <c:idx val="0"/>
            <c:bubble3D val="0"/>
            <c:explosion val="16"/>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A-44E8-4EB2-9496-010FE778A935}"/>
              </c:ext>
            </c:extLst>
          </c:dPt>
          <c:dPt>
            <c:idx val="1"/>
            <c:bubble3D val="0"/>
            <c:explosion val="19"/>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8-44E8-4EB2-9496-010FE778A935}"/>
              </c:ext>
            </c:extLst>
          </c:dPt>
          <c:dPt>
            <c:idx val="2"/>
            <c:bubble3D val="0"/>
            <c:explosion val="10"/>
            <c:spPr>
              <a:solidFill>
                <a:srgbClr val="FFC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44E8-4EB2-9496-010FE778A935}"/>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Fórmulas!$U$18:$U$20</c:f>
              <c:strCache>
                <c:ptCount val="3"/>
                <c:pt idx="0">
                  <c:v>Sí</c:v>
                </c:pt>
                <c:pt idx="1">
                  <c:v> No </c:v>
                </c:pt>
                <c:pt idx="2">
                  <c:v>Sin datos</c:v>
                </c:pt>
              </c:strCache>
            </c:strRef>
          </c:cat>
          <c:val>
            <c:numRef>
              <c:f>Fórmulas!$V$18:$V$20</c:f>
              <c:numCache>
                <c:formatCode>General</c:formatCode>
                <c:ptCount val="3"/>
                <c:pt idx="0">
                  <c:v>136</c:v>
                </c:pt>
                <c:pt idx="1">
                  <c:v>627</c:v>
                </c:pt>
                <c:pt idx="2">
                  <c:v>1038</c:v>
                </c:pt>
              </c:numCache>
            </c:numRef>
          </c:val>
          <c:extLst>
            <c:ext xmlns:c16="http://schemas.microsoft.com/office/drawing/2014/chart" uri="{C3380CC4-5D6E-409C-BE32-E72D297353CC}">
              <c16:uniqueId val="{00000007-44E8-4EB2-9496-010FE778A935}"/>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30318324194248292"/>
          <c:y val="0.90047343061568885"/>
          <c:w val="0.4824215550909306"/>
          <c:h val="9.952656938431112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Series dictaminadas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5830183320781519"/>
          <c:y val="0.30412871355972682"/>
          <c:w val="0.52370724871703189"/>
          <c:h val="0.58349918660516908"/>
        </c:manualLayout>
      </c:layout>
      <c:doughnutChart>
        <c:varyColors val="1"/>
        <c:ser>
          <c:idx val="0"/>
          <c:order val="0"/>
          <c:dPt>
            <c:idx val="0"/>
            <c:bubble3D val="0"/>
            <c:explosion val="1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25B1-4B38-A0AF-861CA8AF183A}"/>
              </c:ext>
            </c:extLst>
          </c:dPt>
          <c:dPt>
            <c:idx val="1"/>
            <c:bubble3D val="0"/>
            <c:explosion val="14"/>
            <c:spPr>
              <a:solidFill>
                <a:schemeClr val="accent1">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5B1-4B38-A0AF-861CA8AF183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Fórmulas!$U$11:$U$12</c:f>
              <c:strCache>
                <c:ptCount val="2"/>
                <c:pt idx="0">
                  <c:v>Dictaminadas</c:v>
                </c:pt>
                <c:pt idx="1">
                  <c:v>Pendientes</c:v>
                </c:pt>
              </c:strCache>
            </c:strRef>
          </c:cat>
          <c:val>
            <c:numRef>
              <c:f>Fórmulas!$V$11:$V$12</c:f>
              <c:numCache>
                <c:formatCode>General</c:formatCode>
                <c:ptCount val="2"/>
                <c:pt idx="0">
                  <c:v>763</c:v>
                </c:pt>
                <c:pt idx="1">
                  <c:v>1038</c:v>
                </c:pt>
              </c:numCache>
            </c:numRef>
          </c:val>
          <c:extLst>
            <c:ext xmlns:c16="http://schemas.microsoft.com/office/drawing/2014/chart" uri="{C3380CC4-5D6E-409C-BE32-E72D297353CC}">
              <c16:uniqueId val="{00000005-25B1-4B38-A0AF-861CA8AF183A}"/>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28002394318362062"/>
          <c:y val="0.90515241413547631"/>
          <c:w val="0.40168804472685438"/>
          <c:h val="9.4847585864523687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r>
              <a:rPr lang="es-ES" sz="1800" b="1" i="0" u="none" strike="noStrike" kern="1200" cap="none" baseline="0">
                <a:solidFill>
                  <a:schemeClr val="accent1">
                    <a:lumMod val="75000"/>
                  </a:schemeClr>
                </a:solidFill>
                <a:latin typeface="+mn-lt"/>
                <a:ea typeface="+mn-ea"/>
                <a:cs typeface="+mn-cs"/>
              </a:rPr>
              <a:t>Sentido del dictamen</a:t>
            </a:r>
          </a:p>
        </c:rich>
      </c:tx>
      <c:overlay val="0"/>
      <c:spPr>
        <a:noFill/>
        <a:ln>
          <a:noFill/>
        </a:ln>
        <a:effectLst/>
      </c:spPr>
      <c:txPr>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clustered"/>
        <c:varyColors val="0"/>
        <c:ser>
          <c:idx val="0"/>
          <c:order val="0"/>
          <c:spPr>
            <a:solidFill>
              <a:schemeClr val="accent1">
                <a:alpha val="88000"/>
              </a:schemeClr>
            </a:solidFill>
            <a:ln>
              <a:solidFill>
                <a:schemeClr val="bg1"/>
              </a:solidFill>
            </a:ln>
            <a:effectLst/>
            <a:scene3d>
              <a:camera prst="orthographicFront"/>
              <a:lightRig rig="threePt" dir="t"/>
            </a:scene3d>
            <a:sp3d prstMaterial="flat">
              <a:contourClr>
                <a:schemeClr val="bg1"/>
              </a:contourClr>
            </a:sp3d>
          </c:spPr>
          <c:invertIfNegative val="0"/>
          <c:dPt>
            <c:idx val="0"/>
            <c:invertIfNegative val="0"/>
            <c:bubble3D val="0"/>
            <c:spPr>
              <a:solidFill>
                <a:schemeClr val="accent1">
                  <a:lumMod val="5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1-D358-4F12-85A7-D8050934D0B8}"/>
              </c:ext>
            </c:extLst>
          </c:dPt>
          <c:dPt>
            <c:idx val="1"/>
            <c:invertIfNegative val="0"/>
            <c:bubble3D val="0"/>
            <c:spPr>
              <a:solidFill>
                <a:schemeClr val="accent1">
                  <a:lumMod val="75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3-D358-4F12-85A7-D8050934D0B8}"/>
              </c:ext>
            </c:extLst>
          </c:dPt>
          <c:dPt>
            <c:idx val="2"/>
            <c:invertIfNegative val="0"/>
            <c:bubble3D val="0"/>
            <c:spPr>
              <a:solidFill>
                <a:schemeClr val="accent1">
                  <a:lumMod val="60000"/>
                  <a:lumOff val="4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5-D358-4F12-85A7-D8050934D0B8}"/>
              </c:ext>
            </c:extLst>
          </c:dPt>
          <c:dPt>
            <c:idx val="3"/>
            <c:invertIfNegative val="0"/>
            <c:bubble3D val="0"/>
            <c:spPr>
              <a:solidFill>
                <a:schemeClr val="accent1">
                  <a:lumMod val="20000"/>
                  <a:lumOff val="8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7-D358-4F12-85A7-D8050934D0B8}"/>
              </c:ext>
            </c:extLst>
          </c:dPt>
          <c:dLbls>
            <c:dLbl>
              <c:idx val="0"/>
              <c:layout>
                <c:manualLayout>
                  <c:x val="6.2704913311234484E-2"/>
                  <c:y val="-8.9153025200822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58-4F12-85A7-D8050934D0B8}"/>
                </c:ext>
              </c:extLst>
            </c:dLbl>
            <c:dLbl>
              <c:idx val="1"/>
              <c:layout>
                <c:manualLayout>
                  <c:x val="7.1994530098084084E-2"/>
                  <c:y val="-8.9153025200822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58-4F12-85A7-D8050934D0B8}"/>
                </c:ext>
              </c:extLst>
            </c:dLbl>
            <c:dLbl>
              <c:idx val="2"/>
              <c:layout>
                <c:manualLayout>
                  <c:x val="6.7349721704659304E-2"/>
                  <c:y val="-8.0237722680740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58-4F12-85A7-D8050934D0B8}"/>
                </c:ext>
              </c:extLst>
            </c:dLbl>
            <c:dLbl>
              <c:idx val="3"/>
              <c:layout>
                <c:manualLayout>
                  <c:x val="7.1994530098084084E-2"/>
                  <c:y val="-6.6864768900616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58-4F12-85A7-D8050934D0B8}"/>
                </c:ext>
              </c:extLst>
            </c:dLbl>
            <c:spPr>
              <a:solidFill>
                <a:schemeClr val="tx1"/>
              </a:solidFill>
              <a:ln>
                <a:solidFill>
                  <a:sysClr val="window" lastClr="FFFFFF">
                    <a:alpha val="50000"/>
                  </a:sys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Fórmulas!$R$22:$U$22</c:f>
              <c:strCache>
                <c:ptCount val="4"/>
                <c:pt idx="0">
                  <c:v>Pendiente de dictamen (PD)</c:v>
                </c:pt>
                <c:pt idx="1">
                  <c:v>Eliminación total (ET)</c:v>
                </c:pt>
                <c:pt idx="2">
                  <c:v>Eliminación parcial (EP)</c:v>
                </c:pt>
                <c:pt idx="3">
                  <c:v>Conservación permanente (CP)</c:v>
                </c:pt>
              </c:strCache>
            </c:strRef>
          </c:cat>
          <c:val>
            <c:numRef>
              <c:f>Fórmulas!$R$23:$U$23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D358-4F12-85A7-D8050934D0B8}"/>
            </c:ext>
          </c:extLst>
        </c:ser>
        <c:dLbls>
          <c:showLegendKey val="0"/>
          <c:showVal val="1"/>
          <c:showCatName val="0"/>
          <c:showSerName val="0"/>
          <c:showPercent val="0"/>
          <c:showBubbleSize val="0"/>
        </c:dLbls>
        <c:gapWidth val="100"/>
        <c:gapDepth val="70"/>
        <c:shape val="box"/>
        <c:axId val="593308319"/>
        <c:axId val="593308799"/>
        <c:axId val="0"/>
      </c:bar3DChart>
      <c:catAx>
        <c:axId val="5933083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ES"/>
          </a:p>
        </c:txPr>
        <c:crossAx val="593308799"/>
        <c:crosses val="autoZero"/>
        <c:auto val="1"/>
        <c:lblAlgn val="ctr"/>
        <c:lblOffset val="100"/>
        <c:noMultiLvlLbl val="0"/>
      </c:catAx>
      <c:valAx>
        <c:axId val="593308799"/>
        <c:scaling>
          <c:orientation val="minMax"/>
        </c:scaling>
        <c:delete val="1"/>
        <c:axPos val="l"/>
        <c:numFmt formatCode="General" sourceLinked="1"/>
        <c:majorTickMark val="out"/>
        <c:minorTickMark val="none"/>
        <c:tickLblPos val="nextTo"/>
        <c:crossAx val="593308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no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s-ES">
                <a:solidFill>
                  <a:schemeClr val="accent1">
                    <a:lumMod val="75000"/>
                  </a:schemeClr>
                </a:solidFill>
              </a:rPr>
              <a:t>Series dictaminadas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0.25830183320781519"/>
          <c:y val="0.30412871355972682"/>
          <c:w val="0.52370724871703189"/>
          <c:h val="0.58349918660516908"/>
        </c:manualLayout>
      </c:layout>
      <c:doughnutChart>
        <c:varyColors val="1"/>
        <c:ser>
          <c:idx val="1"/>
          <c:order val="0"/>
          <c:tx>
            <c:strRef>
              <c:f>Fórmulas!$Q$4</c:f>
              <c:strCache>
                <c:ptCount val="1"/>
                <c:pt idx="0">
                  <c:v>series elegidas</c:v>
                </c:pt>
              </c:strCache>
            </c:strRef>
          </c:tx>
          <c:dPt>
            <c:idx val="0"/>
            <c:bubble3D val="0"/>
            <c:explosion val="22"/>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F6E-4985-9DD5-6A51DCB4BCCB}"/>
              </c:ext>
            </c:extLst>
          </c:dPt>
          <c:dPt>
            <c:idx val="1"/>
            <c:bubble3D val="0"/>
            <c:spPr>
              <a:solidFill>
                <a:schemeClr val="accent1">
                  <a:lumMod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EF6E-4985-9DD5-6A51DCB4BCCB}"/>
              </c:ext>
            </c:extLst>
          </c:dPt>
          <c:dLbls>
            <c:spPr>
              <a:solidFill>
                <a:schemeClr val="tx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Fórmulas!$P$5:$P$6</c:f>
              <c:strCache>
                <c:ptCount val="2"/>
                <c:pt idx="0">
                  <c:v>Dictaminadas</c:v>
                </c:pt>
                <c:pt idx="1">
                  <c:v>Pendientes</c:v>
                </c:pt>
              </c:strCache>
            </c:strRef>
          </c:cat>
          <c:val>
            <c:numRef>
              <c:f>Fórmulas!$Q$5:$Q$6</c:f>
              <c:numCache>
                <c:formatCode>General</c:formatCode>
                <c:ptCount val="2"/>
                <c:pt idx="0">
                  <c:v>0</c:v>
                </c:pt>
                <c:pt idx="1">
                  <c:v>0</c:v>
                </c:pt>
              </c:numCache>
            </c:numRef>
          </c:val>
          <c:extLst>
            <c:ext xmlns:c16="http://schemas.microsoft.com/office/drawing/2014/chart" uri="{C3380CC4-5D6E-409C-BE32-E72D297353CC}">
              <c16:uniqueId val="{00000005-EF6E-4985-9DD5-6A51DCB4BCCB}"/>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23938736729178325"/>
          <c:y val="0.90515255643641157"/>
          <c:w val="0.59431870062983871"/>
          <c:h val="9.3139654858483883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r>
              <a:rPr lang="es-ES" sz="1800" b="1" i="0" u="none" strike="noStrike" kern="1200" cap="none" baseline="0">
                <a:solidFill>
                  <a:schemeClr val="accent1">
                    <a:lumMod val="75000"/>
                  </a:schemeClr>
                </a:solidFill>
                <a:latin typeface="+mn-lt"/>
                <a:ea typeface="+mn-ea"/>
                <a:cs typeface="+mn-cs"/>
              </a:rPr>
              <a:t>Nº de series</a:t>
            </a:r>
          </a:p>
        </c:rich>
      </c:tx>
      <c:overlay val="0"/>
      <c:spPr>
        <a:noFill/>
        <a:ln>
          <a:noFill/>
        </a:ln>
        <a:effectLst/>
      </c:spPr>
      <c:txPr>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clustered"/>
        <c:varyColors val="0"/>
        <c:ser>
          <c:idx val="0"/>
          <c:order val="0"/>
          <c:spPr>
            <a:solidFill>
              <a:schemeClr val="accent1">
                <a:alpha val="88000"/>
              </a:schemeClr>
            </a:solidFill>
            <a:ln w="34925">
              <a:solidFill>
                <a:schemeClr val="accent1">
                  <a:lumMod val="50000"/>
                </a:schemeClr>
              </a:solidFill>
            </a:ln>
            <a:effectLst/>
            <a:scene3d>
              <a:camera prst="orthographicFront"/>
              <a:lightRig rig="threePt" dir="t"/>
            </a:scene3d>
            <a:sp3d contourW="34925" prstMaterial="flat">
              <a:contourClr>
                <a:schemeClr val="accent1">
                  <a:lumMod val="50000"/>
                </a:schemeClr>
              </a:contourClr>
            </a:sp3d>
          </c:spPr>
          <c:invertIfNegative val="0"/>
          <c:dPt>
            <c:idx val="0"/>
            <c:invertIfNegative val="0"/>
            <c:bubble3D val="0"/>
            <c:spPr>
              <a:solidFill>
                <a:schemeClr val="accent1">
                  <a:lumMod val="60000"/>
                  <a:lumOff val="40000"/>
                  <a:alpha val="88000"/>
                </a:schemeClr>
              </a:solidFill>
              <a:ln w="12700">
                <a:solidFill>
                  <a:schemeClr val="accent1">
                    <a:lumMod val="50000"/>
                  </a:schemeClr>
                </a:solidFill>
              </a:ln>
              <a:effectLst/>
              <a:scene3d>
                <a:camera prst="orthographicFront"/>
                <a:lightRig rig="threePt" dir="t"/>
              </a:scene3d>
              <a:sp3d contourW="12700" prstMaterial="flat">
                <a:contourClr>
                  <a:schemeClr val="accent1">
                    <a:lumMod val="50000"/>
                  </a:schemeClr>
                </a:contourClr>
              </a:sp3d>
            </c:spPr>
            <c:extLst>
              <c:ext xmlns:c16="http://schemas.microsoft.com/office/drawing/2014/chart" uri="{C3380CC4-5D6E-409C-BE32-E72D297353CC}">
                <c16:uniqueId val="{00000002-D159-47B4-9FE0-DBAD0215C658}"/>
              </c:ext>
            </c:extLst>
          </c:dPt>
          <c:dPt>
            <c:idx val="1"/>
            <c:invertIfNegative val="0"/>
            <c:bubble3D val="0"/>
            <c:spPr>
              <a:solidFill>
                <a:schemeClr val="accent1">
                  <a:lumMod val="75000"/>
                  <a:alpha val="88000"/>
                </a:schemeClr>
              </a:solidFill>
              <a:ln w="12700">
                <a:solidFill>
                  <a:schemeClr val="bg1"/>
                </a:solidFill>
              </a:ln>
              <a:effectLst/>
              <a:scene3d>
                <a:camera prst="orthographicFront"/>
                <a:lightRig rig="threePt" dir="t"/>
              </a:scene3d>
              <a:sp3d contourW="12700" prstMaterial="flat">
                <a:contourClr>
                  <a:schemeClr val="bg1"/>
                </a:contourClr>
              </a:sp3d>
            </c:spPr>
            <c:extLst>
              <c:ext xmlns:c16="http://schemas.microsoft.com/office/drawing/2014/chart" uri="{C3380CC4-5D6E-409C-BE32-E72D297353CC}">
                <c16:uniqueId val="{00000001-D159-47B4-9FE0-DBAD0215C658}"/>
              </c:ext>
            </c:extLst>
          </c:dPt>
          <c:dLbls>
            <c:dLbl>
              <c:idx val="0"/>
              <c:layout>
                <c:manualLayout>
                  <c:x val="0.15263748866861951"/>
                  <c:y val="-9.80683277209047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59-47B4-9FE0-DBAD0215C658}"/>
                </c:ext>
              </c:extLst>
            </c:dLbl>
            <c:dLbl>
              <c:idx val="1"/>
              <c:layout>
                <c:manualLayout>
                  <c:x val="0.15263748866861951"/>
                  <c:y val="-9.8068327720904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59-47B4-9FE0-DBAD0215C658}"/>
                </c:ext>
              </c:extLst>
            </c:dLbl>
            <c:spPr>
              <a:solidFill>
                <a:schemeClr val="tx1"/>
              </a:solidFill>
              <a:ln>
                <a:solidFill>
                  <a:schemeClr val="lt1">
                    <a:alpha val="50000"/>
                  </a:scheme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Fórmulas!$R$2:$R$3</c:f>
              <c:strCache>
                <c:ptCount val="2"/>
                <c:pt idx="0">
                  <c:v>Este productor</c:v>
                </c:pt>
                <c:pt idx="1">
                  <c:v>Total</c:v>
                </c:pt>
              </c:strCache>
            </c:strRef>
          </c:cat>
          <c:val>
            <c:numRef>
              <c:f>Fórmulas!$S$2:$S$3</c:f>
              <c:numCache>
                <c:formatCode>General</c:formatCode>
                <c:ptCount val="2"/>
                <c:pt idx="0">
                  <c:v>0</c:v>
                </c:pt>
                <c:pt idx="1">
                  <c:v>1801</c:v>
                </c:pt>
              </c:numCache>
            </c:numRef>
          </c:val>
          <c:extLst>
            <c:ext xmlns:c16="http://schemas.microsoft.com/office/drawing/2014/chart" uri="{C3380CC4-5D6E-409C-BE32-E72D297353CC}">
              <c16:uniqueId val="{00000000-D159-47B4-9FE0-DBAD0215C658}"/>
            </c:ext>
          </c:extLst>
        </c:ser>
        <c:dLbls>
          <c:showLegendKey val="0"/>
          <c:showVal val="1"/>
          <c:showCatName val="0"/>
          <c:showSerName val="0"/>
          <c:showPercent val="0"/>
          <c:showBubbleSize val="0"/>
        </c:dLbls>
        <c:gapWidth val="100"/>
        <c:gapDepth val="70"/>
        <c:shape val="box"/>
        <c:axId val="593308319"/>
        <c:axId val="593308799"/>
        <c:axId val="0"/>
      </c:bar3DChart>
      <c:catAx>
        <c:axId val="5933083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ES"/>
          </a:p>
        </c:txPr>
        <c:crossAx val="593308799"/>
        <c:crosses val="autoZero"/>
        <c:auto val="1"/>
        <c:lblAlgn val="ctr"/>
        <c:lblOffset val="100"/>
        <c:noMultiLvlLbl val="0"/>
      </c:catAx>
      <c:valAx>
        <c:axId val="593308799"/>
        <c:scaling>
          <c:orientation val="minMax"/>
        </c:scaling>
        <c:delete val="1"/>
        <c:axPos val="l"/>
        <c:numFmt formatCode="General" sourceLinked="1"/>
        <c:majorTickMark val="out"/>
        <c:minorTickMark val="none"/>
        <c:tickLblPos val="nextTo"/>
        <c:crossAx val="593308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r>
              <a:rPr lang="es-ES" sz="1800" b="1" i="0" u="none" strike="noStrike" kern="1200" cap="none" baseline="0">
                <a:solidFill>
                  <a:schemeClr val="accent1">
                    <a:lumMod val="75000"/>
                  </a:schemeClr>
                </a:solidFill>
                <a:latin typeface="+mn-lt"/>
                <a:ea typeface="+mn-ea"/>
                <a:cs typeface="+mn-cs"/>
              </a:rPr>
              <a:t>Sentido del dictamen</a:t>
            </a:r>
          </a:p>
        </c:rich>
      </c:tx>
      <c:overlay val="0"/>
      <c:spPr>
        <a:noFill/>
        <a:ln>
          <a:noFill/>
        </a:ln>
        <a:effectLst/>
      </c:spPr>
      <c:txPr>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clustered"/>
        <c:varyColors val="0"/>
        <c:ser>
          <c:idx val="0"/>
          <c:order val="0"/>
          <c:spPr>
            <a:solidFill>
              <a:schemeClr val="accent1">
                <a:alpha val="88000"/>
              </a:schemeClr>
            </a:solidFill>
            <a:ln>
              <a:solidFill>
                <a:schemeClr val="bg1"/>
              </a:solidFill>
            </a:ln>
            <a:effectLst/>
            <a:scene3d>
              <a:camera prst="orthographicFront"/>
              <a:lightRig rig="threePt" dir="t"/>
            </a:scene3d>
            <a:sp3d prstMaterial="flat">
              <a:contourClr>
                <a:schemeClr val="bg1"/>
              </a:contourClr>
            </a:sp3d>
          </c:spPr>
          <c:invertIfNegative val="0"/>
          <c:dPt>
            <c:idx val="0"/>
            <c:invertIfNegative val="0"/>
            <c:bubble3D val="0"/>
            <c:spPr>
              <a:solidFill>
                <a:schemeClr val="accent1">
                  <a:lumMod val="5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9-74C2-4A26-A44C-873FBE9919EB}"/>
              </c:ext>
            </c:extLst>
          </c:dPt>
          <c:dPt>
            <c:idx val="1"/>
            <c:invertIfNegative val="0"/>
            <c:bubble3D val="0"/>
            <c:spPr>
              <a:solidFill>
                <a:schemeClr val="accent1">
                  <a:lumMod val="75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A-74C2-4A26-A44C-873FBE9919EB}"/>
              </c:ext>
            </c:extLst>
          </c:dPt>
          <c:dPt>
            <c:idx val="2"/>
            <c:invertIfNegative val="0"/>
            <c:bubble3D val="0"/>
            <c:spPr>
              <a:solidFill>
                <a:schemeClr val="accent1">
                  <a:lumMod val="60000"/>
                  <a:lumOff val="4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B-74C2-4A26-A44C-873FBE9919EB}"/>
              </c:ext>
            </c:extLst>
          </c:dPt>
          <c:dPt>
            <c:idx val="3"/>
            <c:invertIfNegative val="0"/>
            <c:bubble3D val="0"/>
            <c:spPr>
              <a:solidFill>
                <a:schemeClr val="accent1">
                  <a:lumMod val="40000"/>
                  <a:lumOff val="60000"/>
                  <a:alpha val="88000"/>
                </a:schemeClr>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C-74C2-4A26-A44C-873FBE9919EB}"/>
              </c:ext>
            </c:extLst>
          </c:dPt>
          <c:dLbls>
            <c:dLbl>
              <c:idx val="0"/>
              <c:layout>
                <c:manualLayout>
                  <c:x val="6.2704913311234484E-2"/>
                  <c:y val="-8.9153025200822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C2-4A26-A44C-873FBE9919EB}"/>
                </c:ext>
              </c:extLst>
            </c:dLbl>
            <c:dLbl>
              <c:idx val="1"/>
              <c:layout>
                <c:manualLayout>
                  <c:x val="7.1994530098084084E-2"/>
                  <c:y val="-8.9153025200822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C2-4A26-A44C-873FBE9919EB}"/>
                </c:ext>
              </c:extLst>
            </c:dLbl>
            <c:dLbl>
              <c:idx val="2"/>
              <c:layout>
                <c:manualLayout>
                  <c:x val="6.7349721704659304E-2"/>
                  <c:y val="-8.0237722680740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C2-4A26-A44C-873FBE9919EB}"/>
                </c:ext>
              </c:extLst>
            </c:dLbl>
            <c:dLbl>
              <c:idx val="3"/>
              <c:layout>
                <c:manualLayout>
                  <c:x val="7.1994530098084084E-2"/>
                  <c:y val="-6.6864768900616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C2-4A26-A44C-873FBE9919EB}"/>
                </c:ext>
              </c:extLst>
            </c:dLbl>
            <c:spPr>
              <a:solidFill>
                <a:schemeClr val="tx1"/>
              </a:solidFill>
              <a:ln>
                <a:solidFill>
                  <a:sysClr val="window" lastClr="FFFFFF">
                    <a:alpha val="50000"/>
                  </a:sys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Fórmulas!$R$22:$U$22</c:f>
              <c:strCache>
                <c:ptCount val="4"/>
                <c:pt idx="0">
                  <c:v>Pendiente de dictamen (PD)</c:v>
                </c:pt>
                <c:pt idx="1">
                  <c:v>Eliminación total (ET)</c:v>
                </c:pt>
                <c:pt idx="2">
                  <c:v>Eliminación parcial (EP)</c:v>
                </c:pt>
                <c:pt idx="3">
                  <c:v>Conservación permanente (CP)</c:v>
                </c:pt>
              </c:strCache>
            </c:strRef>
          </c:cat>
          <c:val>
            <c:numRef>
              <c:f>Fórmulas!$R$23:$U$23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74C2-4A26-A44C-873FBE9919EB}"/>
            </c:ext>
          </c:extLst>
        </c:ser>
        <c:dLbls>
          <c:showLegendKey val="0"/>
          <c:showVal val="1"/>
          <c:showCatName val="0"/>
          <c:showSerName val="0"/>
          <c:showPercent val="0"/>
          <c:showBubbleSize val="0"/>
        </c:dLbls>
        <c:gapWidth val="100"/>
        <c:gapDepth val="70"/>
        <c:shape val="box"/>
        <c:axId val="593308319"/>
        <c:axId val="593308799"/>
        <c:axId val="0"/>
      </c:bar3DChart>
      <c:catAx>
        <c:axId val="5933083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ES"/>
          </a:p>
        </c:txPr>
        <c:crossAx val="593308799"/>
        <c:crosses val="autoZero"/>
        <c:auto val="1"/>
        <c:lblAlgn val="ctr"/>
        <c:lblOffset val="100"/>
        <c:noMultiLvlLbl val="0"/>
      </c:catAx>
      <c:valAx>
        <c:axId val="593308799"/>
        <c:scaling>
          <c:orientation val="minMax"/>
        </c:scaling>
        <c:delete val="1"/>
        <c:axPos val="l"/>
        <c:numFmt formatCode="General" sourceLinked="1"/>
        <c:majorTickMark val="out"/>
        <c:minorTickMark val="none"/>
        <c:tickLblPos val="nextTo"/>
        <c:crossAx val="593308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no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r>
              <a:rPr lang="en-US" baseline="0">
                <a:solidFill>
                  <a:schemeClr val="accent1">
                    <a:lumMod val="75000"/>
                  </a:schemeClr>
                </a:solidFill>
              </a:rPr>
              <a:t>Porcentaje respecto al total de series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accent1">
                  <a:lumMod val="75000"/>
                </a:schemeClr>
              </a:solidFill>
              <a:latin typeface="+mn-lt"/>
              <a:ea typeface="+mn-ea"/>
              <a:cs typeface="+mn-cs"/>
            </a:defRPr>
          </a:pPr>
          <a:endParaRPr lang="es-ES"/>
        </a:p>
      </c:txPr>
    </c:title>
    <c:autoTitleDeleted val="0"/>
    <c:plotArea>
      <c:layout>
        <c:manualLayout>
          <c:layoutTarget val="inner"/>
          <c:xMode val="edge"/>
          <c:yMode val="edge"/>
          <c:x val="3.3031849680146726E-2"/>
          <c:y val="0.13191375762924318"/>
          <c:w val="0.93257106125574452"/>
          <c:h val="0.8261143676674968"/>
        </c:manualLayout>
      </c:layout>
      <c:doughnutChart>
        <c:varyColors val="1"/>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r>
              <a:rPr lang="es-ES" sz="1800" b="1" i="0" u="none" strike="noStrike" kern="1200" cap="none" baseline="0">
                <a:solidFill>
                  <a:schemeClr val="accent1">
                    <a:lumMod val="75000"/>
                  </a:schemeClr>
                </a:solidFill>
                <a:latin typeface="+mn-lt"/>
                <a:ea typeface="+mn-ea"/>
                <a:cs typeface="+mn-cs"/>
              </a:rPr>
              <a:t>Sentido del dictamen</a:t>
            </a:r>
          </a:p>
        </c:rich>
      </c:tx>
      <c:overlay val="0"/>
      <c:spPr>
        <a:noFill/>
        <a:ln>
          <a:noFill/>
        </a:ln>
        <a:effectLst/>
      </c:spPr>
      <c:txPr>
        <a:bodyPr rot="0" spcFirstLastPara="1" vertOverflow="ellipsis" vert="horz" wrap="square" anchor="ctr" anchorCtr="1"/>
        <a:lstStyle/>
        <a:p>
          <a:pPr algn="ctr" rtl="0">
            <a:defRPr lang="es-ES" sz="1800" b="1" i="0" u="none" strike="noStrike" kern="1200" cap="all" baseline="0">
              <a:solidFill>
                <a:schemeClr val="accent1">
                  <a:lumMod val="7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clustered"/>
        <c:varyColors val="0"/>
        <c:dLbls>
          <c:showLegendKey val="0"/>
          <c:showVal val="1"/>
          <c:showCatName val="0"/>
          <c:showSerName val="0"/>
          <c:showPercent val="0"/>
          <c:showBubbleSize val="0"/>
        </c:dLbls>
        <c:gapWidth val="100"/>
        <c:gapDepth val="70"/>
        <c:shape val="box"/>
        <c:axId val="593308319"/>
        <c:axId val="593308799"/>
        <c:axId val="0"/>
      </c:bar3DChart>
      <c:catAx>
        <c:axId val="5933083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ES"/>
          </a:p>
        </c:txPr>
        <c:crossAx val="593308799"/>
        <c:crosses val="autoZero"/>
        <c:auto val="1"/>
        <c:lblAlgn val="ctr"/>
        <c:lblOffset val="100"/>
        <c:noMultiLvlLbl val="0"/>
      </c:catAx>
      <c:valAx>
        <c:axId val="593308799"/>
        <c:scaling>
          <c:orientation val="minMax"/>
        </c:scaling>
        <c:delete val="1"/>
        <c:axPos val="l"/>
        <c:numFmt formatCode="General" sourceLinked="1"/>
        <c:majorTickMark val="out"/>
        <c:minorTickMark val="none"/>
        <c:tickLblPos val="nextTo"/>
        <c:crossAx val="593308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6350" cap="flat" cmpd="sng" algn="ctr">
      <a:noFill/>
      <a:round/>
    </a:ln>
    <a:effectLst/>
  </c:spPr>
  <c:txPr>
    <a:bodyPr/>
    <a:lstStyle/>
    <a:p>
      <a:pPr>
        <a:defRPr/>
      </a:pPr>
      <a:endParaRPr lang="es-E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 dir="row">_xlchart.v2.0</cx:f>
      </cx:numDim>
    </cx:data>
  </cx:chartData>
  <cx:chart>
    <cx:plotArea>
      <cx:plotAreaRegion>
        <cx:plotSurface>
          <cx:spPr>
            <a:noFill/>
            <a:ln>
              <a:noFill/>
            </a:ln>
          </cx:spPr>
        </cx:plotSurface>
        <cx:series layoutId="funnel" uniqueId="{A523F8AB-4D0C-4AF6-B3C5-678492C96502}" formatIdx="0">
          <cx:spPr>
            <a:solidFill>
              <a:schemeClr val="tx1"/>
            </a:solidFill>
          </cx:spPr>
          <cx:dataLabels>
            <cx:spPr>
              <a:solidFill>
                <a:schemeClr val="tx1"/>
              </a:solidFill>
              <a:ln>
                <a:noFill/>
              </a:ln>
            </cx:spPr>
            <cx:txPr>
              <a:bodyPr spcFirstLastPara="1" vertOverflow="ellipsis" horzOverflow="overflow" wrap="square" lIns="0" tIns="0" rIns="0" bIns="0" anchor="ctr" anchorCtr="1"/>
              <a:lstStyle/>
              <a:p>
                <a:pPr algn="ctr" rtl="0">
                  <a:defRPr sz="1100" b="1">
                    <a:solidFill>
                      <a:sysClr val="windowText" lastClr="000000">
                        <a:lumMod val="75000"/>
                        <a:lumOff val="25000"/>
                      </a:sysClr>
                    </a:solidFill>
                  </a:defRPr>
                </a:pPr>
                <a:endParaRPr lang="es-ES" sz="1100" b="1" i="0" u="none" strike="noStrike" kern="1200" baseline="0">
                  <a:solidFill>
                    <a:sysClr val="windowText" lastClr="000000">
                      <a:lumMod val="75000"/>
                      <a:lumOff val="25000"/>
                    </a:sysClr>
                  </a:solidFill>
                  <a:latin typeface="Calibri" panose="020F0502020204030204"/>
                </a:endParaRPr>
              </a:p>
            </cx:txPr>
            <cx:visibility seriesName="0" categoryName="0" value="1"/>
            <cx:dataLabel idx="0">
              <cx:spPr>
                <a:solidFill>
                  <a:schemeClr val="tx1"/>
                </a:solidFill>
              </cx:spPr>
              <cx:txPr>
                <a:bodyPr spcFirstLastPara="1" vertOverflow="ellipsis" horzOverflow="overflow" wrap="square" lIns="0" tIns="0" rIns="0" bIns="0" anchor="ctr" anchorCtr="1"/>
                <a:lstStyle/>
                <a:p>
                  <a:pPr algn="ctr" rtl="0">
                    <a:defRPr sz="1100">
                      <a:solidFill>
                        <a:schemeClr val="bg1"/>
                      </a:solidFill>
                    </a:defRPr>
                  </a:pPr>
                  <a:r>
                    <a:rPr lang="es-ES" sz="1100" b="1" i="0" u="none" strike="noStrike" kern="1200" baseline="0">
                      <a:solidFill>
                        <a:schemeClr val="bg1"/>
                      </a:solidFill>
                      <a:latin typeface="Calibri" panose="020F0502020204030204"/>
                    </a:rPr>
                    <a:t>100%</a:t>
                  </a:r>
                </a:p>
              </cx:txPr>
            </cx:dataLabel>
            <cx:dataLabel idx="1">
              <cx:spPr>
                <a:solidFill>
                  <a:schemeClr val="tx1"/>
                </a:solidFill>
              </cx:spPr>
              <cx:txPr>
                <a:bodyPr spcFirstLastPara="1" vertOverflow="ellipsis" horzOverflow="overflow" wrap="square" lIns="0" tIns="0" rIns="0" bIns="0" anchor="ctr" anchorCtr="1"/>
                <a:lstStyle/>
                <a:p>
                  <a:pPr algn="ctr" rtl="0">
                    <a:defRPr sz="1100">
                      <a:solidFill>
                        <a:schemeClr val="bg1"/>
                      </a:solidFill>
                    </a:defRPr>
                  </a:pPr>
                  <a:r>
                    <a:rPr lang="es-ES" sz="1100" b="1" i="0" u="none" strike="noStrike" kern="1200" baseline="0">
                      <a:solidFill>
                        <a:schemeClr val="bg1"/>
                      </a:solidFill>
                      <a:latin typeface="Calibri" panose="020F0502020204030204"/>
                    </a:rPr>
                    <a:t>30%</a:t>
                  </a:r>
                </a:p>
              </cx:txPr>
            </cx:dataLabel>
            <cx:dataLabel idx="2">
              <cx:spPr>
                <a:solidFill>
                  <a:schemeClr val="tx1"/>
                </a:solidFill>
              </cx:spPr>
              <cx:txPr>
                <a:bodyPr spcFirstLastPara="1" vertOverflow="ellipsis" horzOverflow="overflow" wrap="square" lIns="0" tIns="0" rIns="0" bIns="0" anchor="ctr" anchorCtr="1"/>
                <a:lstStyle/>
                <a:p>
                  <a:pPr algn="ctr" rtl="0">
                    <a:defRPr sz="1100">
                      <a:solidFill>
                        <a:schemeClr val="bg1"/>
                      </a:solidFill>
                    </a:defRPr>
                  </a:pPr>
                  <a:r>
                    <a:rPr lang="es-ES" sz="1100" b="1" i="0" u="none" strike="noStrike" kern="1200" baseline="0">
                      <a:solidFill>
                        <a:schemeClr val="bg1"/>
                      </a:solidFill>
                      <a:latin typeface="Calibri" panose="020F0502020204030204"/>
                    </a:rPr>
                    <a:t>13%</a:t>
                  </a:r>
                </a:p>
              </cx:txPr>
            </cx:dataLabel>
            <cx:dataLabel idx="3">
              <cx:spPr>
                <a:solidFill>
                  <a:schemeClr val="tx1"/>
                </a:solidFill>
              </cx:spPr>
              <cx:txPr>
                <a:bodyPr spcFirstLastPara="1" vertOverflow="ellipsis" horzOverflow="overflow" wrap="square" lIns="0" tIns="0" rIns="0" bIns="0" anchor="ctr" anchorCtr="1"/>
                <a:lstStyle/>
                <a:p>
                  <a:pPr algn="ctr" rtl="0">
                    <a:defRPr sz="1100">
                      <a:solidFill>
                        <a:schemeClr val="bg1"/>
                      </a:solidFill>
                    </a:defRPr>
                  </a:pPr>
                  <a:r>
                    <a:rPr lang="es-ES" sz="1100" b="1" i="0" u="none" strike="noStrike" kern="1200" baseline="0">
                      <a:solidFill>
                        <a:schemeClr val="bg1"/>
                      </a:solidFill>
                      <a:latin typeface="Calibri" panose="020F0502020204030204"/>
                    </a:rPr>
                    <a:t>17%</a:t>
                  </a:r>
                </a:p>
              </cx:txPr>
            </cx:dataLabel>
          </cx:dataLabels>
          <cx:dataId val="0"/>
        </cx:series>
      </cx:plotAreaRegion>
      <cx:axis id="0" hidden="1">
        <cx:valScaling/>
        <cx:tickLabels/>
      </cx:axis>
      <cx:axis id="1" hidden="1">
        <cx:catScaling gapWidth="1.82000005"/>
        <cx:tickLabels/>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charts/style3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charts/style7.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charts/style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6.svg"/><Relationship Id="rId13" Type="http://schemas.openxmlformats.org/officeDocument/2006/relationships/image" Target="../media/image9.png"/><Relationship Id="rId18" Type="http://schemas.openxmlformats.org/officeDocument/2006/relationships/hyperlink" Target="#'&#161;Atenci&#243;n!'!A1"/><Relationship Id="rId26" Type="http://schemas.openxmlformats.org/officeDocument/2006/relationships/image" Target="../media/image18.png"/><Relationship Id="rId3" Type="http://schemas.openxmlformats.org/officeDocument/2006/relationships/hyperlink" Target="#Inicio!A1"/><Relationship Id="rId21" Type="http://schemas.openxmlformats.org/officeDocument/2006/relationships/image" Target="../media/image15.png"/><Relationship Id="rId7" Type="http://schemas.openxmlformats.org/officeDocument/2006/relationships/image" Target="../media/image5.png"/><Relationship Id="rId12" Type="http://schemas.openxmlformats.org/officeDocument/2006/relationships/hyperlink" Target="#Estad&#237;sticas!A1"/><Relationship Id="rId17" Type="http://schemas.openxmlformats.org/officeDocument/2006/relationships/image" Target="../media/image12.svg"/><Relationship Id="rId25" Type="http://schemas.openxmlformats.org/officeDocument/2006/relationships/hyperlink" Target="#'Cuadro de clasificaci&#243;n'!A1"/><Relationship Id="rId2" Type="http://schemas.openxmlformats.org/officeDocument/2006/relationships/image" Target="../media/image2.jpeg"/><Relationship Id="rId16" Type="http://schemas.openxmlformats.org/officeDocument/2006/relationships/image" Target="../media/image11.png"/><Relationship Id="rId20" Type="http://schemas.openxmlformats.org/officeDocument/2006/relationships/image" Target="../media/image14.svg"/><Relationship Id="rId1" Type="http://schemas.openxmlformats.org/officeDocument/2006/relationships/image" Target="../media/image1.png"/><Relationship Id="rId6" Type="http://schemas.openxmlformats.org/officeDocument/2006/relationships/hyperlink" Target="#Buscador!A1"/><Relationship Id="rId11" Type="http://schemas.openxmlformats.org/officeDocument/2006/relationships/image" Target="../media/image8.svg"/><Relationship Id="rId24" Type="http://schemas.openxmlformats.org/officeDocument/2006/relationships/image" Target="../media/image17.svg"/><Relationship Id="rId5" Type="http://schemas.openxmlformats.org/officeDocument/2006/relationships/image" Target="../media/image4.svg"/><Relationship Id="rId15" Type="http://schemas.openxmlformats.org/officeDocument/2006/relationships/hyperlink" Target="#Cr&#233;ditos!A1"/><Relationship Id="rId23" Type="http://schemas.openxmlformats.org/officeDocument/2006/relationships/image" Target="../media/image16.png"/><Relationship Id="rId28" Type="http://schemas.openxmlformats.org/officeDocument/2006/relationships/image" Target="../media/image20.jpeg"/><Relationship Id="rId10" Type="http://schemas.openxmlformats.org/officeDocument/2006/relationships/image" Target="../media/image7.png"/><Relationship Id="rId19" Type="http://schemas.openxmlformats.org/officeDocument/2006/relationships/image" Target="../media/image13.png"/><Relationship Id="rId4" Type="http://schemas.openxmlformats.org/officeDocument/2006/relationships/image" Target="../media/image3.png"/><Relationship Id="rId9" Type="http://schemas.openxmlformats.org/officeDocument/2006/relationships/hyperlink" Target="#Series!A1"/><Relationship Id="rId14" Type="http://schemas.openxmlformats.org/officeDocument/2006/relationships/image" Target="../media/image10.svg"/><Relationship Id="rId22" Type="http://schemas.openxmlformats.org/officeDocument/2006/relationships/hyperlink" Target="#'Buscador avanzado'!A1"/><Relationship Id="rId27" Type="http://schemas.openxmlformats.org/officeDocument/2006/relationships/image" Target="../media/image19.svg"/></Relationships>
</file>

<file path=xl/drawings/_rels/drawing10.xml.rels><?xml version="1.0" encoding="UTF-8" standalone="yes"?>
<Relationships xmlns="http://schemas.openxmlformats.org/package/2006/relationships"><Relationship Id="rId3" Type="http://schemas.openxmlformats.org/officeDocument/2006/relationships/image" Target="../media/image57.svg"/><Relationship Id="rId2" Type="http://schemas.openxmlformats.org/officeDocument/2006/relationships/image" Target="../media/image56.png"/><Relationship Id="rId1" Type="http://schemas.openxmlformats.org/officeDocument/2006/relationships/hyperlink" Target="#Buscador!A1"/></Relationships>
</file>

<file path=xl/drawings/_rels/drawing11.xml.rels><?xml version="1.0" encoding="UTF-8" standalone="yes"?>
<Relationships xmlns="http://schemas.openxmlformats.org/package/2006/relationships"><Relationship Id="rId3" Type="http://schemas.openxmlformats.org/officeDocument/2006/relationships/image" Target="../media/image57.svg"/><Relationship Id="rId2" Type="http://schemas.openxmlformats.org/officeDocument/2006/relationships/image" Target="../media/image56.png"/><Relationship Id="rId1" Type="http://schemas.openxmlformats.org/officeDocument/2006/relationships/hyperlink" Target="#'Buscador avanzado'!A1"/></Relationships>
</file>

<file path=xl/drawings/_rels/drawing12.xml.rels><?xml version="1.0" encoding="UTF-8" standalone="yes"?>
<Relationships xmlns="http://schemas.openxmlformats.org/package/2006/relationships"><Relationship Id="rId3" Type="http://schemas.openxmlformats.org/officeDocument/2006/relationships/image" Target="../media/image57.svg"/><Relationship Id="rId2" Type="http://schemas.openxmlformats.org/officeDocument/2006/relationships/image" Target="../media/image56.png"/><Relationship Id="rId1" Type="http://schemas.openxmlformats.org/officeDocument/2006/relationships/hyperlink" Target="#'Cuadro de clasificaci&#243;n'!A1"/></Relationships>
</file>

<file path=xl/drawings/_rels/drawing13.xml.rels><?xml version="1.0" encoding="UTF-8" standalone="yes"?>
<Relationships xmlns="http://schemas.openxmlformats.org/package/2006/relationships"><Relationship Id="rId3" Type="http://schemas.openxmlformats.org/officeDocument/2006/relationships/image" Target="../media/image57.svg"/><Relationship Id="rId2" Type="http://schemas.openxmlformats.org/officeDocument/2006/relationships/image" Target="../media/image56.png"/><Relationship Id="rId1" Type="http://schemas.openxmlformats.org/officeDocument/2006/relationships/hyperlink" Target="#Series!A1"/><Relationship Id="rId5" Type="http://schemas.openxmlformats.org/officeDocument/2006/relationships/image" Target="../media/image59.png"/><Relationship Id="rId4" Type="http://schemas.openxmlformats.org/officeDocument/2006/relationships/image" Target="../media/image58.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7.svg"/><Relationship Id="rId2" Type="http://schemas.openxmlformats.org/officeDocument/2006/relationships/image" Target="../media/image56.png"/><Relationship Id="rId1" Type="http://schemas.openxmlformats.org/officeDocument/2006/relationships/hyperlink" Target="#Estad&#237;sticas!A1"/><Relationship Id="rId4" Type="http://schemas.openxmlformats.org/officeDocument/2006/relationships/hyperlink" Target="#'Ayuda estad&#237;sticas '!A1"/></Relationships>
</file>

<file path=xl/drawings/_rels/drawing2.xml.rels><?xml version="1.0" encoding="UTF-8" standalone="yes"?>
<Relationships xmlns="http://schemas.openxmlformats.org/package/2006/relationships"><Relationship Id="rId8" Type="http://schemas.openxmlformats.org/officeDocument/2006/relationships/image" Target="../media/image25.png"/><Relationship Id="rId13" Type="http://schemas.openxmlformats.org/officeDocument/2006/relationships/hyperlink" Target="#Cr&#233;ditos!A1"/><Relationship Id="rId18" Type="http://schemas.openxmlformats.org/officeDocument/2006/relationships/image" Target="../media/image28.svg"/><Relationship Id="rId26" Type="http://schemas.openxmlformats.org/officeDocument/2006/relationships/image" Target="../media/image9.png"/><Relationship Id="rId3" Type="http://schemas.openxmlformats.org/officeDocument/2006/relationships/image" Target="../media/image22.svg"/><Relationship Id="rId21" Type="http://schemas.openxmlformats.org/officeDocument/2006/relationships/image" Target="../media/image17.svg"/><Relationship Id="rId7" Type="http://schemas.openxmlformats.org/officeDocument/2006/relationships/hyperlink" Target="#Buscador!A1"/><Relationship Id="rId12" Type="http://schemas.openxmlformats.org/officeDocument/2006/relationships/image" Target="../media/image27.svg"/><Relationship Id="rId17" Type="http://schemas.openxmlformats.org/officeDocument/2006/relationships/image" Target="../media/image13.png"/><Relationship Id="rId25" Type="http://schemas.openxmlformats.org/officeDocument/2006/relationships/hyperlink" Target="#Estad&#237;sticas!A1"/><Relationship Id="rId2" Type="http://schemas.openxmlformats.org/officeDocument/2006/relationships/image" Target="../media/image21.png"/><Relationship Id="rId16" Type="http://schemas.openxmlformats.org/officeDocument/2006/relationships/hyperlink" Target="#'&#161;Atenci&#243;n!'!A1"/><Relationship Id="rId20" Type="http://schemas.openxmlformats.org/officeDocument/2006/relationships/image" Target="../media/image16.png"/><Relationship Id="rId1" Type="http://schemas.openxmlformats.org/officeDocument/2006/relationships/hyperlink" Target="#'Ayuda buscador'!A1"/><Relationship Id="rId6" Type="http://schemas.openxmlformats.org/officeDocument/2006/relationships/image" Target="../media/image24.svg"/><Relationship Id="rId11" Type="http://schemas.openxmlformats.org/officeDocument/2006/relationships/image" Target="../media/image7.png"/><Relationship Id="rId24" Type="http://schemas.openxmlformats.org/officeDocument/2006/relationships/image" Target="../media/image19.svg"/><Relationship Id="rId5" Type="http://schemas.openxmlformats.org/officeDocument/2006/relationships/image" Target="../media/image23.png"/><Relationship Id="rId15" Type="http://schemas.openxmlformats.org/officeDocument/2006/relationships/image" Target="../media/image12.svg"/><Relationship Id="rId23" Type="http://schemas.openxmlformats.org/officeDocument/2006/relationships/image" Target="../media/image18.png"/><Relationship Id="rId10" Type="http://schemas.openxmlformats.org/officeDocument/2006/relationships/hyperlink" Target="#Series!A1"/><Relationship Id="rId19" Type="http://schemas.openxmlformats.org/officeDocument/2006/relationships/hyperlink" Target="#'Buscador avanzado'!A1"/><Relationship Id="rId4" Type="http://schemas.openxmlformats.org/officeDocument/2006/relationships/hyperlink" Target="#Inicio!A1"/><Relationship Id="rId9" Type="http://schemas.openxmlformats.org/officeDocument/2006/relationships/image" Target="../media/image26.svg"/><Relationship Id="rId14" Type="http://schemas.openxmlformats.org/officeDocument/2006/relationships/image" Target="../media/image11.png"/><Relationship Id="rId22" Type="http://schemas.openxmlformats.org/officeDocument/2006/relationships/hyperlink" Target="#'Cuadro de clasificaci&#243;n'!A1"/><Relationship Id="rId27" Type="http://schemas.openxmlformats.org/officeDocument/2006/relationships/image" Target="../media/image10.svg"/></Relationships>
</file>

<file path=xl/drawings/_rels/drawing3.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hyperlink" Target="#Series!A1"/><Relationship Id="rId18" Type="http://schemas.openxmlformats.org/officeDocument/2006/relationships/image" Target="../media/image28.svg"/><Relationship Id="rId26" Type="http://schemas.openxmlformats.org/officeDocument/2006/relationships/image" Target="../media/image9.png"/><Relationship Id="rId3" Type="http://schemas.openxmlformats.org/officeDocument/2006/relationships/image" Target="../media/image22.svg"/><Relationship Id="rId21" Type="http://schemas.openxmlformats.org/officeDocument/2006/relationships/image" Target="../media/image33.svg"/><Relationship Id="rId7" Type="http://schemas.openxmlformats.org/officeDocument/2006/relationships/hyperlink" Target="#Inicio!A1"/><Relationship Id="rId12" Type="http://schemas.openxmlformats.org/officeDocument/2006/relationships/image" Target="../media/image31.svg"/><Relationship Id="rId17" Type="http://schemas.openxmlformats.org/officeDocument/2006/relationships/image" Target="../media/image13.png"/><Relationship Id="rId25" Type="http://schemas.openxmlformats.org/officeDocument/2006/relationships/hyperlink" Target="#Estad&#237;sticas!A1"/><Relationship Id="rId2" Type="http://schemas.openxmlformats.org/officeDocument/2006/relationships/image" Target="../media/image21.png"/><Relationship Id="rId16" Type="http://schemas.openxmlformats.org/officeDocument/2006/relationships/hyperlink" Target="#'&#161;Atenci&#243;n!'!A1"/><Relationship Id="rId20" Type="http://schemas.openxmlformats.org/officeDocument/2006/relationships/image" Target="../media/image32.png"/><Relationship Id="rId29" Type="http://schemas.openxmlformats.org/officeDocument/2006/relationships/image" Target="../media/image11.png"/><Relationship Id="rId1" Type="http://schemas.openxmlformats.org/officeDocument/2006/relationships/hyperlink" Target="#'Ayuda buscador avanzado'!A1"/><Relationship Id="rId6" Type="http://schemas.openxmlformats.org/officeDocument/2006/relationships/image" Target="../media/image30.svg"/><Relationship Id="rId11" Type="http://schemas.openxmlformats.org/officeDocument/2006/relationships/image" Target="../media/image5.png"/><Relationship Id="rId24" Type="http://schemas.openxmlformats.org/officeDocument/2006/relationships/image" Target="../media/image19.svg"/><Relationship Id="rId5" Type="http://schemas.openxmlformats.org/officeDocument/2006/relationships/image" Target="../media/image29.png"/><Relationship Id="rId15" Type="http://schemas.openxmlformats.org/officeDocument/2006/relationships/image" Target="../media/image27.svg"/><Relationship Id="rId23" Type="http://schemas.openxmlformats.org/officeDocument/2006/relationships/image" Target="../media/image18.png"/><Relationship Id="rId28" Type="http://schemas.openxmlformats.org/officeDocument/2006/relationships/hyperlink" Target="#Cr&#233;ditos!A1"/><Relationship Id="rId10" Type="http://schemas.openxmlformats.org/officeDocument/2006/relationships/hyperlink" Target="#Buscador!A1"/><Relationship Id="rId19" Type="http://schemas.openxmlformats.org/officeDocument/2006/relationships/hyperlink" Target="#'Buscador avanzado'!A1"/><Relationship Id="rId4" Type="http://schemas.openxmlformats.org/officeDocument/2006/relationships/chart" Target="../charts/chart1.xml"/><Relationship Id="rId9" Type="http://schemas.openxmlformats.org/officeDocument/2006/relationships/image" Target="../media/image24.svg"/><Relationship Id="rId14" Type="http://schemas.openxmlformats.org/officeDocument/2006/relationships/image" Target="../media/image7.png"/><Relationship Id="rId22" Type="http://schemas.openxmlformats.org/officeDocument/2006/relationships/hyperlink" Target="#'Cuadro de clasificaci&#243;n'!A1"/><Relationship Id="rId27" Type="http://schemas.openxmlformats.org/officeDocument/2006/relationships/image" Target="../media/image10.svg"/><Relationship Id="rId30" Type="http://schemas.openxmlformats.org/officeDocument/2006/relationships/image" Target="../media/image12.svg"/></Relationships>
</file>

<file path=xl/drawings/_rels/drawing4.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hyperlink" Target="#Cr&#233;ditos!A1"/><Relationship Id="rId18" Type="http://schemas.openxmlformats.org/officeDocument/2006/relationships/image" Target="../media/image28.svg"/><Relationship Id="rId26" Type="http://schemas.openxmlformats.org/officeDocument/2006/relationships/image" Target="../media/image21.png"/><Relationship Id="rId3" Type="http://schemas.openxmlformats.org/officeDocument/2006/relationships/image" Target="../media/image24.svg"/><Relationship Id="rId21" Type="http://schemas.openxmlformats.org/officeDocument/2006/relationships/image" Target="../media/image17.svg"/><Relationship Id="rId7" Type="http://schemas.openxmlformats.org/officeDocument/2006/relationships/hyperlink" Target="#Series!A1"/><Relationship Id="rId12" Type="http://schemas.openxmlformats.org/officeDocument/2006/relationships/image" Target="../media/image10.svg"/><Relationship Id="rId17" Type="http://schemas.openxmlformats.org/officeDocument/2006/relationships/image" Target="../media/image13.png"/><Relationship Id="rId25" Type="http://schemas.openxmlformats.org/officeDocument/2006/relationships/hyperlink" Target="#'Ayuda cuadro de clasificaci&#243;n'!A1"/><Relationship Id="rId2" Type="http://schemas.openxmlformats.org/officeDocument/2006/relationships/image" Target="../media/image23.png"/><Relationship Id="rId16" Type="http://schemas.openxmlformats.org/officeDocument/2006/relationships/hyperlink" Target="#'&#161;Atenci&#243;n!'!A1"/><Relationship Id="rId20" Type="http://schemas.openxmlformats.org/officeDocument/2006/relationships/image" Target="../media/image16.png"/><Relationship Id="rId1" Type="http://schemas.openxmlformats.org/officeDocument/2006/relationships/hyperlink" Target="#Inicio!A1"/><Relationship Id="rId6" Type="http://schemas.openxmlformats.org/officeDocument/2006/relationships/image" Target="../media/image31.svg"/><Relationship Id="rId11" Type="http://schemas.openxmlformats.org/officeDocument/2006/relationships/image" Target="../media/image9.png"/><Relationship Id="rId24" Type="http://schemas.openxmlformats.org/officeDocument/2006/relationships/image" Target="../media/image35.svg"/><Relationship Id="rId5" Type="http://schemas.openxmlformats.org/officeDocument/2006/relationships/image" Target="../media/image5.png"/><Relationship Id="rId15" Type="http://schemas.openxmlformats.org/officeDocument/2006/relationships/image" Target="../media/image12.svg"/><Relationship Id="rId23" Type="http://schemas.openxmlformats.org/officeDocument/2006/relationships/image" Target="../media/image34.png"/><Relationship Id="rId10" Type="http://schemas.openxmlformats.org/officeDocument/2006/relationships/hyperlink" Target="#Estad&#237;sticas!A1"/><Relationship Id="rId19" Type="http://schemas.openxmlformats.org/officeDocument/2006/relationships/hyperlink" Target="#'Buscador avanzado'!A1"/><Relationship Id="rId4" Type="http://schemas.openxmlformats.org/officeDocument/2006/relationships/hyperlink" Target="#Buscador!A1"/><Relationship Id="rId9" Type="http://schemas.openxmlformats.org/officeDocument/2006/relationships/image" Target="../media/image27.svg"/><Relationship Id="rId14" Type="http://schemas.openxmlformats.org/officeDocument/2006/relationships/image" Target="../media/image11.png"/><Relationship Id="rId22" Type="http://schemas.openxmlformats.org/officeDocument/2006/relationships/hyperlink" Target="#'Cuadro de clasificaci&#243;n'!A1"/><Relationship Id="rId27" Type="http://schemas.openxmlformats.org/officeDocument/2006/relationships/image" Target="../media/image22.svg"/></Relationships>
</file>

<file path=xl/drawings/_rels/drawing5.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Cr&#233;ditos!A1"/><Relationship Id="rId18" Type="http://schemas.openxmlformats.org/officeDocument/2006/relationships/image" Target="../media/image28.svg"/><Relationship Id="rId26" Type="http://schemas.openxmlformats.org/officeDocument/2006/relationships/image" Target="../media/image9.png"/><Relationship Id="rId3" Type="http://schemas.openxmlformats.org/officeDocument/2006/relationships/image" Target="../media/image22.svg"/><Relationship Id="rId21" Type="http://schemas.openxmlformats.org/officeDocument/2006/relationships/image" Target="../media/image17.svg"/><Relationship Id="rId7" Type="http://schemas.openxmlformats.org/officeDocument/2006/relationships/hyperlink" Target="#Buscador!A1"/><Relationship Id="rId12" Type="http://schemas.openxmlformats.org/officeDocument/2006/relationships/image" Target="../media/image37.svg"/><Relationship Id="rId17" Type="http://schemas.openxmlformats.org/officeDocument/2006/relationships/image" Target="../media/image13.png"/><Relationship Id="rId25" Type="http://schemas.openxmlformats.org/officeDocument/2006/relationships/hyperlink" Target="#Estad&#237;sticas!A1"/><Relationship Id="rId2" Type="http://schemas.openxmlformats.org/officeDocument/2006/relationships/image" Target="../media/image21.png"/><Relationship Id="rId16" Type="http://schemas.openxmlformats.org/officeDocument/2006/relationships/hyperlink" Target="#'&#161;Atenci&#243;n!'!A1"/><Relationship Id="rId20" Type="http://schemas.openxmlformats.org/officeDocument/2006/relationships/image" Target="../media/image16.png"/><Relationship Id="rId1" Type="http://schemas.openxmlformats.org/officeDocument/2006/relationships/hyperlink" Target="#'Ayuda series'!A1"/><Relationship Id="rId6" Type="http://schemas.openxmlformats.org/officeDocument/2006/relationships/image" Target="../media/image24.svg"/><Relationship Id="rId11" Type="http://schemas.openxmlformats.org/officeDocument/2006/relationships/image" Target="../media/image36.png"/><Relationship Id="rId24" Type="http://schemas.openxmlformats.org/officeDocument/2006/relationships/image" Target="../media/image19.svg"/><Relationship Id="rId5" Type="http://schemas.openxmlformats.org/officeDocument/2006/relationships/image" Target="../media/image23.png"/><Relationship Id="rId15" Type="http://schemas.openxmlformats.org/officeDocument/2006/relationships/image" Target="../media/image12.svg"/><Relationship Id="rId23" Type="http://schemas.openxmlformats.org/officeDocument/2006/relationships/image" Target="../media/image18.png"/><Relationship Id="rId10" Type="http://schemas.openxmlformats.org/officeDocument/2006/relationships/hyperlink" Target="#Series!A1"/><Relationship Id="rId19" Type="http://schemas.openxmlformats.org/officeDocument/2006/relationships/hyperlink" Target="#'Buscador avanzado'!A1"/><Relationship Id="rId4" Type="http://schemas.openxmlformats.org/officeDocument/2006/relationships/hyperlink" Target="#Inicio!A1"/><Relationship Id="rId9" Type="http://schemas.openxmlformats.org/officeDocument/2006/relationships/image" Target="../media/image31.svg"/><Relationship Id="rId14" Type="http://schemas.openxmlformats.org/officeDocument/2006/relationships/image" Target="../media/image11.png"/><Relationship Id="rId22" Type="http://schemas.openxmlformats.org/officeDocument/2006/relationships/hyperlink" Target="#'Cuadro de clasificaci&#243;n'!A1"/><Relationship Id="rId27" Type="http://schemas.openxmlformats.org/officeDocument/2006/relationships/image" Target="../media/image10.svg"/></Relationships>
</file>

<file path=xl/drawings/_rels/drawing6.xml.rels><?xml version="1.0" encoding="UTF-8" standalone="yes"?>
<Relationships xmlns="http://schemas.openxmlformats.org/package/2006/relationships"><Relationship Id="rId26" Type="http://schemas.openxmlformats.org/officeDocument/2006/relationships/image" Target="../media/image45.svg"/><Relationship Id="rId21" Type="http://schemas.openxmlformats.org/officeDocument/2006/relationships/chart" Target="../charts/chart10.xml"/><Relationship Id="rId42" Type="http://schemas.openxmlformats.org/officeDocument/2006/relationships/chart" Target="../charts/chart22.xml"/><Relationship Id="rId47" Type="http://schemas.openxmlformats.org/officeDocument/2006/relationships/chart" Target="../charts/chart26.xml"/><Relationship Id="rId63" Type="http://schemas.openxmlformats.org/officeDocument/2006/relationships/chart" Target="../charts/chart42.xml"/><Relationship Id="rId68" Type="http://schemas.openxmlformats.org/officeDocument/2006/relationships/hyperlink" Target="#Inicio!A1"/><Relationship Id="rId84" Type="http://schemas.openxmlformats.org/officeDocument/2006/relationships/image" Target="../media/image13.png"/><Relationship Id="rId89" Type="http://schemas.openxmlformats.org/officeDocument/2006/relationships/hyperlink" Target="#'Cuadro de clasificaci&#243;n'!A1"/><Relationship Id="rId16" Type="http://schemas.openxmlformats.org/officeDocument/2006/relationships/chart" Target="../charts/chart5.xml"/><Relationship Id="rId11" Type="http://schemas.openxmlformats.org/officeDocument/2006/relationships/image" Target="../media/image43.svg"/><Relationship Id="rId32" Type="http://schemas.openxmlformats.org/officeDocument/2006/relationships/image" Target="../media/image4.svg"/><Relationship Id="rId37" Type="http://schemas.openxmlformats.org/officeDocument/2006/relationships/chart" Target="../charts/chart17.xml"/><Relationship Id="rId53" Type="http://schemas.openxmlformats.org/officeDocument/2006/relationships/chart" Target="../charts/chart32.xml"/><Relationship Id="rId58" Type="http://schemas.openxmlformats.org/officeDocument/2006/relationships/chart" Target="../charts/chart37.xml"/><Relationship Id="rId74" Type="http://schemas.openxmlformats.org/officeDocument/2006/relationships/hyperlink" Target="#Series!A1"/><Relationship Id="rId79" Type="http://schemas.openxmlformats.org/officeDocument/2006/relationships/image" Target="../media/image49.svg"/><Relationship Id="rId5" Type="http://schemas.openxmlformats.org/officeDocument/2006/relationships/image" Target="../media/image39.svg"/><Relationship Id="rId90" Type="http://schemas.openxmlformats.org/officeDocument/2006/relationships/image" Target="../media/image18.png"/><Relationship Id="rId14" Type="http://schemas.openxmlformats.org/officeDocument/2006/relationships/chart" Target="../charts/chart3.xml"/><Relationship Id="rId22" Type="http://schemas.openxmlformats.org/officeDocument/2006/relationships/chart" Target="../charts/chart11.xml"/><Relationship Id="rId27" Type="http://schemas.openxmlformats.org/officeDocument/2006/relationships/image" Target="../media/image46.png"/><Relationship Id="rId30" Type="http://schemas.openxmlformats.org/officeDocument/2006/relationships/hyperlink" Target="#Posicion_inicial"/><Relationship Id="rId35" Type="http://schemas.openxmlformats.org/officeDocument/2006/relationships/chart" Target="../charts/chart15.xml"/><Relationship Id="rId43" Type="http://schemas.openxmlformats.org/officeDocument/2006/relationships/chart" Target="../charts/chart23.xml"/><Relationship Id="rId48" Type="http://schemas.openxmlformats.org/officeDocument/2006/relationships/chart" Target="../charts/chart27.xml"/><Relationship Id="rId56" Type="http://schemas.openxmlformats.org/officeDocument/2006/relationships/chart" Target="../charts/chart35.xml"/><Relationship Id="rId64" Type="http://schemas.openxmlformats.org/officeDocument/2006/relationships/chart" Target="../charts/chart43.xml"/><Relationship Id="rId69" Type="http://schemas.openxmlformats.org/officeDocument/2006/relationships/image" Target="../media/image23.png"/><Relationship Id="rId77" Type="http://schemas.openxmlformats.org/officeDocument/2006/relationships/hyperlink" Target="#Estad&#237;sticas!A1"/><Relationship Id="rId8" Type="http://schemas.openxmlformats.org/officeDocument/2006/relationships/image" Target="../media/image41.svg"/><Relationship Id="rId51" Type="http://schemas.openxmlformats.org/officeDocument/2006/relationships/chart" Target="../charts/chart30.xml"/><Relationship Id="rId72" Type="http://schemas.openxmlformats.org/officeDocument/2006/relationships/image" Target="../media/image5.png"/><Relationship Id="rId80" Type="http://schemas.openxmlformats.org/officeDocument/2006/relationships/hyperlink" Target="#Cr&#233;ditos!A1"/><Relationship Id="rId85" Type="http://schemas.openxmlformats.org/officeDocument/2006/relationships/image" Target="../media/image28.svg"/><Relationship Id="rId3" Type="http://schemas.openxmlformats.org/officeDocument/2006/relationships/image" Target="../media/image22.svg"/><Relationship Id="rId12" Type="http://schemas.openxmlformats.org/officeDocument/2006/relationships/hyperlink" Target="#Estad&#237;sticas!Prueba"/><Relationship Id="rId17" Type="http://schemas.openxmlformats.org/officeDocument/2006/relationships/chart" Target="../charts/chart6.xml"/><Relationship Id="rId25" Type="http://schemas.openxmlformats.org/officeDocument/2006/relationships/image" Target="../media/image44.png"/><Relationship Id="rId33" Type="http://schemas.openxmlformats.org/officeDocument/2006/relationships/chart" Target="../charts/chart13.xml"/><Relationship Id="rId38" Type="http://schemas.openxmlformats.org/officeDocument/2006/relationships/chart" Target="../charts/chart18.xml"/><Relationship Id="rId46" Type="http://schemas.openxmlformats.org/officeDocument/2006/relationships/chart" Target="../charts/chart25.xml"/><Relationship Id="rId59" Type="http://schemas.openxmlformats.org/officeDocument/2006/relationships/chart" Target="../charts/chart38.xml"/><Relationship Id="rId67" Type="http://schemas.openxmlformats.org/officeDocument/2006/relationships/chart" Target="../charts/chart46.xml"/><Relationship Id="rId20" Type="http://schemas.openxmlformats.org/officeDocument/2006/relationships/chart" Target="../charts/chart9.xml"/><Relationship Id="rId41" Type="http://schemas.openxmlformats.org/officeDocument/2006/relationships/chart" Target="../charts/chart21.xml"/><Relationship Id="rId54" Type="http://schemas.openxmlformats.org/officeDocument/2006/relationships/chart" Target="../charts/chart33.xml"/><Relationship Id="rId62" Type="http://schemas.openxmlformats.org/officeDocument/2006/relationships/chart" Target="../charts/chart41.xml"/><Relationship Id="rId70" Type="http://schemas.openxmlformats.org/officeDocument/2006/relationships/image" Target="../media/image24.svg"/><Relationship Id="rId75" Type="http://schemas.openxmlformats.org/officeDocument/2006/relationships/image" Target="../media/image7.png"/><Relationship Id="rId83" Type="http://schemas.openxmlformats.org/officeDocument/2006/relationships/hyperlink" Target="#'&#161;Atenci&#243;n!'!A1"/><Relationship Id="rId88" Type="http://schemas.openxmlformats.org/officeDocument/2006/relationships/image" Target="../media/image17.svg"/><Relationship Id="rId91" Type="http://schemas.openxmlformats.org/officeDocument/2006/relationships/image" Target="../media/image19.svg"/><Relationship Id="rId1" Type="http://schemas.openxmlformats.org/officeDocument/2006/relationships/hyperlink" Target="#'Ayuda estad&#237;sticas '!A1"/><Relationship Id="rId6" Type="http://schemas.openxmlformats.org/officeDocument/2006/relationships/hyperlink" Target="#Estad&#237;sticas!Posicion_final"/><Relationship Id="rId15" Type="http://schemas.openxmlformats.org/officeDocument/2006/relationships/chart" Target="../charts/chart4.xml"/><Relationship Id="rId23" Type="http://schemas.openxmlformats.org/officeDocument/2006/relationships/chart" Target="../charts/chart12.xml"/><Relationship Id="rId28" Type="http://schemas.openxmlformats.org/officeDocument/2006/relationships/image" Target="../media/image47.svg"/><Relationship Id="rId36" Type="http://schemas.openxmlformats.org/officeDocument/2006/relationships/chart" Target="../charts/chart16.xml"/><Relationship Id="rId49" Type="http://schemas.openxmlformats.org/officeDocument/2006/relationships/chart" Target="../charts/chart28.xml"/><Relationship Id="rId57" Type="http://schemas.openxmlformats.org/officeDocument/2006/relationships/chart" Target="../charts/chart36.xml"/><Relationship Id="rId10" Type="http://schemas.openxmlformats.org/officeDocument/2006/relationships/image" Target="../media/image42.png"/><Relationship Id="rId31" Type="http://schemas.openxmlformats.org/officeDocument/2006/relationships/image" Target="../media/image3.png"/><Relationship Id="rId44" Type="http://schemas.openxmlformats.org/officeDocument/2006/relationships/chart" Target="../charts/chart24.xml"/><Relationship Id="rId52" Type="http://schemas.openxmlformats.org/officeDocument/2006/relationships/chart" Target="../charts/chart31.xml"/><Relationship Id="rId60" Type="http://schemas.openxmlformats.org/officeDocument/2006/relationships/chart" Target="../charts/chart39.xml"/><Relationship Id="rId65" Type="http://schemas.openxmlformats.org/officeDocument/2006/relationships/chart" Target="../charts/chart44.xml"/><Relationship Id="rId73" Type="http://schemas.openxmlformats.org/officeDocument/2006/relationships/image" Target="../media/image31.svg"/><Relationship Id="rId78" Type="http://schemas.openxmlformats.org/officeDocument/2006/relationships/image" Target="../media/image48.png"/><Relationship Id="rId81" Type="http://schemas.openxmlformats.org/officeDocument/2006/relationships/image" Target="../media/image11.png"/><Relationship Id="rId86" Type="http://schemas.openxmlformats.org/officeDocument/2006/relationships/hyperlink" Target="#'Buscador avanzado'!A1"/><Relationship Id="rId4" Type="http://schemas.openxmlformats.org/officeDocument/2006/relationships/image" Target="../media/image38.png"/><Relationship Id="rId9" Type="http://schemas.openxmlformats.org/officeDocument/2006/relationships/hyperlink" Target="#Estad&#237;sticas!Posicion_1"/><Relationship Id="rId13" Type="http://schemas.openxmlformats.org/officeDocument/2006/relationships/chart" Target="../charts/chart2.xml"/><Relationship Id="rId18" Type="http://schemas.openxmlformats.org/officeDocument/2006/relationships/chart" Target="../charts/chart7.xml"/><Relationship Id="rId39" Type="http://schemas.openxmlformats.org/officeDocument/2006/relationships/chart" Target="../charts/chart19.xml"/><Relationship Id="rId34" Type="http://schemas.openxmlformats.org/officeDocument/2006/relationships/chart" Target="../charts/chart14.xml"/><Relationship Id="rId50" Type="http://schemas.openxmlformats.org/officeDocument/2006/relationships/chart" Target="../charts/chart29.xml"/><Relationship Id="rId55" Type="http://schemas.openxmlformats.org/officeDocument/2006/relationships/chart" Target="../charts/chart34.xml"/><Relationship Id="rId76" Type="http://schemas.openxmlformats.org/officeDocument/2006/relationships/image" Target="../media/image27.svg"/><Relationship Id="rId7" Type="http://schemas.openxmlformats.org/officeDocument/2006/relationships/image" Target="../media/image40.png"/><Relationship Id="rId71" Type="http://schemas.openxmlformats.org/officeDocument/2006/relationships/hyperlink" Target="#Buscador!A1"/><Relationship Id="rId2" Type="http://schemas.openxmlformats.org/officeDocument/2006/relationships/image" Target="../media/image21.png"/><Relationship Id="rId29" Type="http://schemas.openxmlformats.org/officeDocument/2006/relationships/hyperlink" Target="#Estad&#237;sticas!Posicion_media"/><Relationship Id="rId24" Type="http://schemas.openxmlformats.org/officeDocument/2006/relationships/hyperlink" Target="#posicion_2"/><Relationship Id="rId40" Type="http://schemas.openxmlformats.org/officeDocument/2006/relationships/chart" Target="../charts/chart20.xml"/><Relationship Id="rId45" Type="http://schemas.microsoft.com/office/2014/relationships/chartEx" Target="../charts/chartEx1.xml"/><Relationship Id="rId66" Type="http://schemas.openxmlformats.org/officeDocument/2006/relationships/chart" Target="../charts/chart45.xml"/><Relationship Id="rId87" Type="http://schemas.openxmlformats.org/officeDocument/2006/relationships/image" Target="../media/image16.png"/><Relationship Id="rId61" Type="http://schemas.openxmlformats.org/officeDocument/2006/relationships/chart" Target="../charts/chart40.xml"/><Relationship Id="rId82" Type="http://schemas.openxmlformats.org/officeDocument/2006/relationships/image" Target="../media/image12.svg"/><Relationship Id="rId19" Type="http://schemas.openxmlformats.org/officeDocument/2006/relationships/chart" Target="../charts/chart8.xml"/></Relationships>
</file>

<file path=xl/drawings/_rels/drawing8.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hyperlink" Target="#'&#161;Atenci&#243;n!'!A1"/><Relationship Id="rId18" Type="http://schemas.openxmlformats.org/officeDocument/2006/relationships/image" Target="../media/image17.svg"/><Relationship Id="rId3" Type="http://schemas.openxmlformats.org/officeDocument/2006/relationships/image" Target="../media/image24.svg"/><Relationship Id="rId21" Type="http://schemas.openxmlformats.org/officeDocument/2006/relationships/image" Target="../media/image19.svg"/><Relationship Id="rId7" Type="http://schemas.openxmlformats.org/officeDocument/2006/relationships/hyperlink" Target="#Series!A1"/><Relationship Id="rId12" Type="http://schemas.openxmlformats.org/officeDocument/2006/relationships/image" Target="../media/image51.svg"/><Relationship Id="rId17" Type="http://schemas.openxmlformats.org/officeDocument/2006/relationships/image" Target="../media/image16.png"/><Relationship Id="rId2" Type="http://schemas.openxmlformats.org/officeDocument/2006/relationships/image" Target="../media/image23.png"/><Relationship Id="rId16" Type="http://schemas.openxmlformats.org/officeDocument/2006/relationships/hyperlink" Target="#'Buscador avanzado'!A1"/><Relationship Id="rId20" Type="http://schemas.openxmlformats.org/officeDocument/2006/relationships/image" Target="../media/image18.png"/><Relationship Id="rId1" Type="http://schemas.openxmlformats.org/officeDocument/2006/relationships/hyperlink" Target="#Inicio!A1"/><Relationship Id="rId6" Type="http://schemas.openxmlformats.org/officeDocument/2006/relationships/image" Target="../media/image31.svg"/><Relationship Id="rId11" Type="http://schemas.openxmlformats.org/officeDocument/2006/relationships/image" Target="../media/image50.png"/><Relationship Id="rId24" Type="http://schemas.openxmlformats.org/officeDocument/2006/relationships/image" Target="../media/image10.svg"/><Relationship Id="rId5" Type="http://schemas.openxmlformats.org/officeDocument/2006/relationships/image" Target="../media/image5.png"/><Relationship Id="rId15" Type="http://schemas.openxmlformats.org/officeDocument/2006/relationships/image" Target="../media/image28.svg"/><Relationship Id="rId23" Type="http://schemas.openxmlformats.org/officeDocument/2006/relationships/image" Target="../media/image9.png"/><Relationship Id="rId10" Type="http://schemas.openxmlformats.org/officeDocument/2006/relationships/hyperlink" Target="#Cr&#233;ditos!A1"/><Relationship Id="rId19" Type="http://schemas.openxmlformats.org/officeDocument/2006/relationships/hyperlink" Target="#'Cuadro de clasificaci&#243;n'!A1"/><Relationship Id="rId4" Type="http://schemas.openxmlformats.org/officeDocument/2006/relationships/hyperlink" Target="#Buscador!A1"/><Relationship Id="rId9" Type="http://schemas.openxmlformats.org/officeDocument/2006/relationships/image" Target="../media/image27.svg"/><Relationship Id="rId14" Type="http://schemas.openxmlformats.org/officeDocument/2006/relationships/image" Target="../media/image13.png"/><Relationship Id="rId22" Type="http://schemas.openxmlformats.org/officeDocument/2006/relationships/hyperlink" Target="#Estad&#237;sticas!A1"/></Relationships>
</file>

<file path=xl/drawings/_rels/drawing9.xml.rels><?xml version="1.0" encoding="UTF-8" standalone="yes"?>
<Relationships xmlns="http://schemas.openxmlformats.org/package/2006/relationships"><Relationship Id="rId8" Type="http://schemas.openxmlformats.org/officeDocument/2006/relationships/image" Target="../media/image31.svg"/><Relationship Id="rId13" Type="http://schemas.openxmlformats.org/officeDocument/2006/relationships/image" Target="../media/image9.png"/><Relationship Id="rId18" Type="http://schemas.openxmlformats.org/officeDocument/2006/relationships/hyperlink" Target="#'&#161;Atenci&#243;n!'!A1"/><Relationship Id="rId26" Type="http://schemas.openxmlformats.org/officeDocument/2006/relationships/image" Target="../media/image19.svg"/><Relationship Id="rId3" Type="http://schemas.openxmlformats.org/officeDocument/2006/relationships/hyperlink" Target="#Inicio!A1"/><Relationship Id="rId21" Type="http://schemas.openxmlformats.org/officeDocument/2006/relationships/hyperlink" Target="#'Buscador avanzado'!A1"/><Relationship Id="rId7" Type="http://schemas.openxmlformats.org/officeDocument/2006/relationships/image" Target="../media/image5.png"/><Relationship Id="rId12" Type="http://schemas.openxmlformats.org/officeDocument/2006/relationships/hyperlink" Target="#Estad&#237;sticas!A1"/><Relationship Id="rId17" Type="http://schemas.openxmlformats.org/officeDocument/2006/relationships/image" Target="../media/image12.svg"/><Relationship Id="rId25" Type="http://schemas.openxmlformats.org/officeDocument/2006/relationships/image" Target="../media/image18.png"/><Relationship Id="rId2" Type="http://schemas.openxmlformats.org/officeDocument/2006/relationships/image" Target="../media/image53.svg"/><Relationship Id="rId16" Type="http://schemas.openxmlformats.org/officeDocument/2006/relationships/image" Target="../media/image11.png"/><Relationship Id="rId20" Type="http://schemas.openxmlformats.org/officeDocument/2006/relationships/image" Target="../media/image55.svg"/><Relationship Id="rId29" Type="http://schemas.openxmlformats.org/officeDocument/2006/relationships/hyperlink" Target="https://www.hacienda.gob.es/es-es/el%20ministerio/paginas/archivo/pgd-e/politicagestiondocumental.aspx" TargetMode="External"/><Relationship Id="rId1" Type="http://schemas.openxmlformats.org/officeDocument/2006/relationships/image" Target="../media/image52.png"/><Relationship Id="rId6" Type="http://schemas.openxmlformats.org/officeDocument/2006/relationships/hyperlink" Target="#Buscador!A1"/><Relationship Id="rId11" Type="http://schemas.openxmlformats.org/officeDocument/2006/relationships/image" Target="../media/image27.svg"/><Relationship Id="rId24" Type="http://schemas.openxmlformats.org/officeDocument/2006/relationships/hyperlink" Target="#'Cuadro de clasificaci&#243;n'!A1"/><Relationship Id="rId5" Type="http://schemas.openxmlformats.org/officeDocument/2006/relationships/image" Target="../media/image24.svg"/><Relationship Id="rId15" Type="http://schemas.openxmlformats.org/officeDocument/2006/relationships/hyperlink" Target="#Cr&#233;ditos!A1"/><Relationship Id="rId23" Type="http://schemas.openxmlformats.org/officeDocument/2006/relationships/image" Target="../media/image17.svg"/><Relationship Id="rId28" Type="http://schemas.openxmlformats.org/officeDocument/2006/relationships/hyperlink" Target="mailto:archivo.general@hacienda.gob.es" TargetMode="External"/><Relationship Id="rId10" Type="http://schemas.openxmlformats.org/officeDocument/2006/relationships/image" Target="../media/image7.png"/><Relationship Id="rId19" Type="http://schemas.openxmlformats.org/officeDocument/2006/relationships/image" Target="../media/image54.png"/><Relationship Id="rId4" Type="http://schemas.openxmlformats.org/officeDocument/2006/relationships/image" Target="../media/image23.png"/><Relationship Id="rId9" Type="http://schemas.openxmlformats.org/officeDocument/2006/relationships/hyperlink" Target="#Series!A1"/><Relationship Id="rId14" Type="http://schemas.openxmlformats.org/officeDocument/2006/relationships/image" Target="../media/image10.svg"/><Relationship Id="rId22" Type="http://schemas.openxmlformats.org/officeDocument/2006/relationships/image" Target="../media/image16.png"/><Relationship Id="rId27" Type="http://schemas.openxmlformats.org/officeDocument/2006/relationships/hyperlink" Target="https://www.hacienda.gob.es/es-es/el%20ministerio/paginas/archivo/pgd-e/anexos-pgd-e.asp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0</xdr:colOff>
      <xdr:row>74</xdr:row>
      <xdr:rowOff>0</xdr:rowOff>
    </xdr:to>
    <xdr:pic>
      <xdr:nvPicPr>
        <xdr:cNvPr id="2" name="Imagen 1">
          <a:extLst>
            <a:ext uri="{FF2B5EF4-FFF2-40B4-BE49-F238E27FC236}">
              <a16:creationId xmlns:a16="http://schemas.microsoft.com/office/drawing/2014/main" id="{4B0137B5-B530-4CC3-8FD5-944D0BDE3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118167" cy="13313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52621</xdr:colOff>
      <xdr:row>31</xdr:row>
      <xdr:rowOff>28014</xdr:rowOff>
    </xdr:from>
    <xdr:to>
      <xdr:col>14</xdr:col>
      <xdr:colOff>557996</xdr:colOff>
      <xdr:row>57</xdr:row>
      <xdr:rowOff>105833</xdr:rowOff>
    </xdr:to>
    <xdr:sp macro="" textlink="">
      <xdr:nvSpPr>
        <xdr:cNvPr id="3" name="Rectángulo 2">
          <a:extLst>
            <a:ext uri="{FF2B5EF4-FFF2-40B4-BE49-F238E27FC236}">
              <a16:creationId xmlns:a16="http://schemas.microsoft.com/office/drawing/2014/main" id="{13B1A1DB-9C8C-4BC2-9C89-78305A306641}"/>
            </a:ext>
          </a:extLst>
        </xdr:cNvPr>
        <xdr:cNvSpPr/>
      </xdr:nvSpPr>
      <xdr:spPr>
        <a:xfrm>
          <a:off x="3545121" y="5933514"/>
          <a:ext cx="5162042" cy="5030819"/>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6</xdr:col>
      <xdr:colOff>47392</xdr:colOff>
      <xdr:row>31</xdr:row>
      <xdr:rowOff>163260</xdr:rowOff>
    </xdr:from>
    <xdr:to>
      <xdr:col>14</xdr:col>
      <xdr:colOff>458824</xdr:colOff>
      <xdr:row>34</xdr:row>
      <xdr:rowOff>144662</xdr:rowOff>
    </xdr:to>
    <xdr:sp macro="" textlink="">
      <xdr:nvSpPr>
        <xdr:cNvPr id="4" name="Rectángulo 3">
          <a:extLst>
            <a:ext uri="{FF2B5EF4-FFF2-40B4-BE49-F238E27FC236}">
              <a16:creationId xmlns:a16="http://schemas.microsoft.com/office/drawing/2014/main" id="{A8A945CC-4ADD-428A-9A73-377F2C43D2C4}"/>
            </a:ext>
          </a:extLst>
        </xdr:cNvPr>
        <xdr:cNvSpPr/>
      </xdr:nvSpPr>
      <xdr:spPr>
        <a:xfrm>
          <a:off x="3539892" y="6068760"/>
          <a:ext cx="5068099" cy="552902"/>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oneCellAnchor>
    <xdr:from>
      <xdr:col>4</xdr:col>
      <xdr:colOff>513254</xdr:colOff>
      <xdr:row>23</xdr:row>
      <xdr:rowOff>27322</xdr:rowOff>
    </xdr:from>
    <xdr:ext cx="6636176" cy="468013"/>
    <xdr:sp macro="" textlink="">
      <xdr:nvSpPr>
        <xdr:cNvPr id="5" name="CuadroTexto 4">
          <a:extLst>
            <a:ext uri="{FF2B5EF4-FFF2-40B4-BE49-F238E27FC236}">
              <a16:creationId xmlns:a16="http://schemas.microsoft.com/office/drawing/2014/main" id="{D6A5E77D-3423-473E-9C1B-14AC1ABAA796}"/>
            </a:ext>
          </a:extLst>
        </xdr:cNvPr>
        <xdr:cNvSpPr txBox="1"/>
      </xdr:nvSpPr>
      <xdr:spPr>
        <a:xfrm>
          <a:off x="2841587" y="4408822"/>
          <a:ext cx="6636176"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t>Cuadro de Funciones / Calendario de conservación</a:t>
          </a:r>
        </a:p>
      </xdr:txBody>
    </xdr:sp>
    <xdr:clientData/>
  </xdr:oneCellAnchor>
  <xdr:oneCellAnchor>
    <xdr:from>
      <xdr:col>3</xdr:col>
      <xdr:colOff>142288</xdr:colOff>
      <xdr:row>13</xdr:row>
      <xdr:rowOff>7818</xdr:rowOff>
    </xdr:from>
    <xdr:ext cx="8542275" cy="530658"/>
    <xdr:sp macro="" textlink="">
      <xdr:nvSpPr>
        <xdr:cNvPr id="6" name="CuadroTexto 5">
          <a:extLst>
            <a:ext uri="{FF2B5EF4-FFF2-40B4-BE49-F238E27FC236}">
              <a16:creationId xmlns:a16="http://schemas.microsoft.com/office/drawing/2014/main" id="{F73DFABD-238C-420C-B48C-E120E81DFBEF}"/>
            </a:ext>
          </a:extLst>
        </xdr:cNvPr>
        <xdr:cNvSpPr txBox="1"/>
      </xdr:nvSpPr>
      <xdr:spPr>
        <a:xfrm>
          <a:off x="1888538" y="2484318"/>
          <a:ext cx="8542275"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800" b="1">
              <a:solidFill>
                <a:schemeClr val="bg1"/>
              </a:solidFill>
            </a:rPr>
            <a:t>POLÍTICA DE GESTIÓN</a:t>
          </a:r>
          <a:r>
            <a:rPr lang="es-ES" sz="2800" b="1" baseline="0">
              <a:solidFill>
                <a:schemeClr val="bg1"/>
              </a:solidFill>
            </a:rPr>
            <a:t> DE DOCUMENTOS ELECTRÓNICOS</a:t>
          </a:r>
          <a:endParaRPr lang="es-ES" sz="2800" b="1">
            <a:solidFill>
              <a:schemeClr val="bg1"/>
            </a:solidFill>
          </a:endParaRPr>
        </a:p>
      </xdr:txBody>
    </xdr:sp>
    <xdr:clientData/>
  </xdr:oneCellAnchor>
  <xdr:oneCellAnchor>
    <xdr:from>
      <xdr:col>9</xdr:col>
      <xdr:colOff>188289</xdr:colOff>
      <xdr:row>15</xdr:row>
      <xdr:rowOff>102748</xdr:rowOff>
    </xdr:from>
    <xdr:ext cx="1465273" cy="374141"/>
    <xdr:sp macro="" textlink="">
      <xdr:nvSpPr>
        <xdr:cNvPr id="7" name="CuadroTexto 6">
          <a:extLst>
            <a:ext uri="{FF2B5EF4-FFF2-40B4-BE49-F238E27FC236}">
              <a16:creationId xmlns:a16="http://schemas.microsoft.com/office/drawing/2014/main" id="{537F8B4B-D459-43FF-8664-27BB8FC745DA}"/>
            </a:ext>
          </a:extLst>
        </xdr:cNvPr>
        <xdr:cNvSpPr txBox="1"/>
      </xdr:nvSpPr>
      <xdr:spPr>
        <a:xfrm>
          <a:off x="5427039" y="2960248"/>
          <a:ext cx="146527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800" b="0">
              <a:solidFill>
                <a:schemeClr val="bg1"/>
              </a:solidFill>
            </a:rPr>
            <a:t>(EDICIÓN</a:t>
          </a:r>
          <a:r>
            <a:rPr lang="es-ES" sz="1800" b="0" baseline="0">
              <a:solidFill>
                <a:schemeClr val="bg1"/>
              </a:solidFill>
            </a:rPr>
            <a:t> 3.2)</a:t>
          </a:r>
          <a:endParaRPr lang="es-ES" sz="1800" b="0">
            <a:solidFill>
              <a:schemeClr val="bg1"/>
            </a:solidFill>
          </a:endParaRPr>
        </a:p>
      </xdr:txBody>
    </xdr:sp>
    <xdr:clientData/>
  </xdr:oneCellAnchor>
  <xdr:oneCellAnchor>
    <xdr:from>
      <xdr:col>9</xdr:col>
      <xdr:colOff>255070</xdr:colOff>
      <xdr:row>19</xdr:row>
      <xdr:rowOff>83244</xdr:rowOff>
    </xdr:from>
    <xdr:ext cx="1331711" cy="468013"/>
    <xdr:sp macro="" textlink="">
      <xdr:nvSpPr>
        <xdr:cNvPr id="8" name="CuadroTexto 7">
          <a:extLst>
            <a:ext uri="{FF2B5EF4-FFF2-40B4-BE49-F238E27FC236}">
              <a16:creationId xmlns:a16="http://schemas.microsoft.com/office/drawing/2014/main" id="{F542E650-B898-4DDB-BD06-D2F7D7146685}"/>
            </a:ext>
          </a:extLst>
        </xdr:cNvPr>
        <xdr:cNvSpPr txBox="1"/>
      </xdr:nvSpPr>
      <xdr:spPr>
        <a:xfrm>
          <a:off x="5493820" y="3702744"/>
          <a:ext cx="1331711"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t>Anexo VI</a:t>
          </a:r>
        </a:p>
      </xdr:txBody>
    </xdr:sp>
    <xdr:clientData/>
  </xdr:oneCellAnchor>
  <xdr:twoCellAnchor editAs="oneCell">
    <xdr:from>
      <xdr:col>17</xdr:col>
      <xdr:colOff>497087</xdr:colOff>
      <xdr:row>0</xdr:row>
      <xdr:rowOff>125880</xdr:rowOff>
    </xdr:from>
    <xdr:to>
      <xdr:col>22</xdr:col>
      <xdr:colOff>258856</xdr:colOff>
      <xdr:row>9</xdr:row>
      <xdr:rowOff>84472</xdr:rowOff>
    </xdr:to>
    <xdr:pic>
      <xdr:nvPicPr>
        <xdr:cNvPr id="9" name="Imagen 8">
          <a:extLst>
            <a:ext uri="{FF2B5EF4-FFF2-40B4-BE49-F238E27FC236}">
              <a16:creationId xmlns:a16="http://schemas.microsoft.com/office/drawing/2014/main" id="{76BC4CC6-E7DB-46F3-BC7B-6CD5EEC28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60287" y="125880"/>
          <a:ext cx="2809769" cy="1590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419037</xdr:colOff>
      <xdr:row>31</xdr:row>
      <xdr:rowOff>161579</xdr:rowOff>
    </xdr:from>
    <xdr:to>
      <xdr:col>12</xdr:col>
      <xdr:colOff>128768</xdr:colOff>
      <xdr:row>34</xdr:row>
      <xdr:rowOff>144474</xdr:rowOff>
    </xdr:to>
    <xdr:grpSp>
      <xdr:nvGrpSpPr>
        <xdr:cNvPr id="37" name="Grupo 36">
          <a:extLst>
            <a:ext uri="{FF2B5EF4-FFF2-40B4-BE49-F238E27FC236}">
              <a16:creationId xmlns:a16="http://schemas.microsoft.com/office/drawing/2014/main" id="{603CCDE2-06F6-3589-5CD5-2E565F45BCC1}"/>
            </a:ext>
          </a:extLst>
        </xdr:cNvPr>
        <xdr:cNvGrpSpPr/>
      </xdr:nvGrpSpPr>
      <xdr:grpSpPr>
        <a:xfrm>
          <a:off x="3911537" y="6067079"/>
          <a:ext cx="3202231" cy="554395"/>
          <a:chOff x="3759140" y="5870229"/>
          <a:chExt cx="3339814" cy="535345"/>
        </a:xfrm>
      </xdr:grpSpPr>
      <xdr:pic>
        <xdr:nvPicPr>
          <xdr:cNvPr id="10" name="Gráfico 9" descr="Hogar con relleno sólido">
            <a:hlinkClick xmlns:r="http://schemas.openxmlformats.org/officeDocument/2006/relationships" r:id="rId3"/>
            <a:extLst>
              <a:ext uri="{FF2B5EF4-FFF2-40B4-BE49-F238E27FC236}">
                <a16:creationId xmlns:a16="http://schemas.microsoft.com/office/drawing/2014/main" id="{25A99353-1B4F-4855-8986-D77D6C28585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3759140" y="5870229"/>
            <a:ext cx="533992" cy="535345"/>
          </a:xfrm>
          <a:prstGeom prst="rect">
            <a:avLst/>
          </a:prstGeom>
        </xdr:spPr>
      </xdr:pic>
      <xdr:sp macro="" textlink="">
        <xdr:nvSpPr>
          <xdr:cNvPr id="16" name="CuadroTexto 15">
            <a:hlinkClick xmlns:r="http://schemas.openxmlformats.org/officeDocument/2006/relationships" r:id="rId3"/>
            <a:extLst>
              <a:ext uri="{FF2B5EF4-FFF2-40B4-BE49-F238E27FC236}">
                <a16:creationId xmlns:a16="http://schemas.microsoft.com/office/drawing/2014/main" id="{31F16FF0-A346-4FE1-B611-714129C1A367}"/>
              </a:ext>
            </a:extLst>
          </xdr:cNvPr>
          <xdr:cNvSpPr txBox="1"/>
        </xdr:nvSpPr>
        <xdr:spPr>
          <a:xfrm>
            <a:off x="4373041" y="5930099"/>
            <a:ext cx="2725913" cy="415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ysClr val="windowText" lastClr="000000"/>
                </a:solidFill>
              </a:rPr>
              <a:t>Inicio</a:t>
            </a:r>
          </a:p>
        </xdr:txBody>
      </xdr:sp>
    </xdr:grpSp>
    <xdr:clientData/>
  </xdr:twoCellAnchor>
  <xdr:twoCellAnchor>
    <xdr:from>
      <xdr:col>6</xdr:col>
      <xdr:colOff>413891</xdr:colOff>
      <xdr:row>35</xdr:row>
      <xdr:rowOff>10499</xdr:rowOff>
    </xdr:from>
    <xdr:to>
      <xdr:col>12</xdr:col>
      <xdr:colOff>125593</xdr:colOff>
      <xdr:row>38</xdr:row>
      <xdr:rowOff>2246</xdr:rowOff>
    </xdr:to>
    <xdr:grpSp>
      <xdr:nvGrpSpPr>
        <xdr:cNvPr id="38" name="Grupo 37">
          <a:extLst>
            <a:ext uri="{FF2B5EF4-FFF2-40B4-BE49-F238E27FC236}">
              <a16:creationId xmlns:a16="http://schemas.microsoft.com/office/drawing/2014/main" id="{9CDB08CE-0D16-E6A2-F004-EA4756C6CA8E}"/>
            </a:ext>
          </a:extLst>
        </xdr:cNvPr>
        <xdr:cNvGrpSpPr/>
      </xdr:nvGrpSpPr>
      <xdr:grpSpPr>
        <a:xfrm>
          <a:off x="3906391" y="6677999"/>
          <a:ext cx="3204202" cy="563247"/>
          <a:chOff x="3753994" y="6458924"/>
          <a:chExt cx="3344960" cy="533613"/>
        </a:xfrm>
      </xdr:grpSpPr>
      <xdr:pic>
        <xdr:nvPicPr>
          <xdr:cNvPr id="11" name="Gráfico 10" descr="Lupa con relleno sólido">
            <a:hlinkClick xmlns:r="http://schemas.openxmlformats.org/officeDocument/2006/relationships" r:id="rId6"/>
            <a:extLst>
              <a:ext uri="{FF2B5EF4-FFF2-40B4-BE49-F238E27FC236}">
                <a16:creationId xmlns:a16="http://schemas.microsoft.com/office/drawing/2014/main" id="{EA2E8281-5398-4D64-85FB-1828DC989204}"/>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3753994" y="6458924"/>
            <a:ext cx="544285" cy="533613"/>
          </a:xfrm>
          <a:prstGeom prst="rect">
            <a:avLst/>
          </a:prstGeom>
        </xdr:spPr>
      </xdr:pic>
      <xdr:sp macro="" textlink="">
        <xdr:nvSpPr>
          <xdr:cNvPr id="17" name="CuadroTexto 16">
            <a:hlinkClick xmlns:r="http://schemas.openxmlformats.org/officeDocument/2006/relationships" r:id="rId6"/>
            <a:extLst>
              <a:ext uri="{FF2B5EF4-FFF2-40B4-BE49-F238E27FC236}">
                <a16:creationId xmlns:a16="http://schemas.microsoft.com/office/drawing/2014/main" id="{F2CE76AA-21DC-4E1B-ACA5-B21E48FFCF2C}"/>
              </a:ext>
            </a:extLst>
          </xdr:cNvPr>
          <xdr:cNvSpPr txBox="1"/>
        </xdr:nvSpPr>
        <xdr:spPr>
          <a:xfrm>
            <a:off x="4373041" y="6514192"/>
            <a:ext cx="2725913" cy="423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Buscador</a:t>
            </a:r>
          </a:p>
        </xdr:txBody>
      </xdr:sp>
    </xdr:grpSp>
    <xdr:clientData/>
  </xdr:twoCellAnchor>
  <xdr:twoCellAnchor>
    <xdr:from>
      <xdr:col>6</xdr:col>
      <xdr:colOff>412210</xdr:colOff>
      <xdr:row>45</xdr:row>
      <xdr:rowOff>3250</xdr:rowOff>
    </xdr:from>
    <xdr:to>
      <xdr:col>12</xdr:col>
      <xdr:colOff>440416</xdr:colOff>
      <xdr:row>48</xdr:row>
      <xdr:rowOff>3569</xdr:rowOff>
    </xdr:to>
    <xdr:grpSp>
      <xdr:nvGrpSpPr>
        <xdr:cNvPr id="40" name="Grupo 39">
          <a:extLst>
            <a:ext uri="{FF2B5EF4-FFF2-40B4-BE49-F238E27FC236}">
              <a16:creationId xmlns:a16="http://schemas.microsoft.com/office/drawing/2014/main" id="{E40A5A24-809D-0F47-53C1-CA4072D0F1AD}"/>
            </a:ext>
          </a:extLst>
        </xdr:cNvPr>
        <xdr:cNvGrpSpPr/>
      </xdr:nvGrpSpPr>
      <xdr:grpSpPr>
        <a:xfrm>
          <a:off x="3904710" y="8575750"/>
          <a:ext cx="3520706" cy="571819"/>
          <a:chOff x="3752313" y="7648251"/>
          <a:chExt cx="3688981" cy="540069"/>
        </a:xfrm>
      </xdr:grpSpPr>
      <xdr:pic>
        <xdr:nvPicPr>
          <xdr:cNvPr id="12" name="Gráfico 11" descr="Narración con relleno sólido">
            <a:hlinkClick xmlns:r="http://schemas.openxmlformats.org/officeDocument/2006/relationships" r:id="rId9"/>
            <a:extLst>
              <a:ext uri="{FF2B5EF4-FFF2-40B4-BE49-F238E27FC236}">
                <a16:creationId xmlns:a16="http://schemas.microsoft.com/office/drawing/2014/main" id="{E19353D9-A0BA-43DE-8821-D2637339306C}"/>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3752313" y="7648251"/>
            <a:ext cx="547646" cy="540069"/>
          </a:xfrm>
          <a:prstGeom prst="rect">
            <a:avLst/>
          </a:prstGeom>
        </xdr:spPr>
      </xdr:pic>
      <xdr:sp macro="" textlink="">
        <xdr:nvSpPr>
          <xdr:cNvPr id="18" name="CuadroTexto 17">
            <a:hlinkClick xmlns:r="http://schemas.openxmlformats.org/officeDocument/2006/relationships" r:id="rId9"/>
            <a:extLst>
              <a:ext uri="{FF2B5EF4-FFF2-40B4-BE49-F238E27FC236}">
                <a16:creationId xmlns:a16="http://schemas.microsoft.com/office/drawing/2014/main" id="{A6BD7782-524B-4A81-8E75-E8C0137F9390}"/>
              </a:ext>
            </a:extLst>
          </xdr:cNvPr>
          <xdr:cNvSpPr txBox="1"/>
        </xdr:nvSpPr>
        <xdr:spPr>
          <a:xfrm>
            <a:off x="4373041" y="7705160"/>
            <a:ext cx="3068253" cy="42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Series</a:t>
            </a:r>
          </a:p>
        </xdr:txBody>
      </xdr:sp>
    </xdr:grpSp>
    <xdr:clientData/>
  </xdr:twoCellAnchor>
  <xdr:twoCellAnchor>
    <xdr:from>
      <xdr:col>6</xdr:col>
      <xdr:colOff>444053</xdr:colOff>
      <xdr:row>48</xdr:row>
      <xdr:rowOff>39679</xdr:rowOff>
    </xdr:from>
    <xdr:to>
      <xdr:col>13</xdr:col>
      <xdr:colOff>123218</xdr:colOff>
      <xdr:row>50</xdr:row>
      <xdr:rowOff>126480</xdr:rowOff>
    </xdr:to>
    <xdr:grpSp>
      <xdr:nvGrpSpPr>
        <xdr:cNvPr id="41" name="Grupo 40">
          <a:extLst>
            <a:ext uri="{FF2B5EF4-FFF2-40B4-BE49-F238E27FC236}">
              <a16:creationId xmlns:a16="http://schemas.microsoft.com/office/drawing/2014/main" id="{A32927B6-E103-304F-0EC7-67EB0B56CF9B}"/>
            </a:ext>
          </a:extLst>
        </xdr:cNvPr>
        <xdr:cNvGrpSpPr/>
      </xdr:nvGrpSpPr>
      <xdr:grpSpPr>
        <a:xfrm>
          <a:off x="3936553" y="9183679"/>
          <a:ext cx="3753748" cy="467801"/>
          <a:chOff x="3780981" y="8244690"/>
          <a:chExt cx="3918848" cy="468859"/>
        </a:xfrm>
      </xdr:grpSpPr>
      <xdr:pic>
        <xdr:nvPicPr>
          <xdr:cNvPr id="15" name="Gráfico 14" descr="Gráfico circular con relleno sólido">
            <a:hlinkClick xmlns:r="http://schemas.openxmlformats.org/officeDocument/2006/relationships" r:id="rId12"/>
            <a:extLst>
              <a:ext uri="{FF2B5EF4-FFF2-40B4-BE49-F238E27FC236}">
                <a16:creationId xmlns:a16="http://schemas.microsoft.com/office/drawing/2014/main" id="{FB2B6ACE-8481-41D5-91CC-B222873CE09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3780981" y="8244690"/>
            <a:ext cx="490310" cy="468859"/>
          </a:xfrm>
          <a:prstGeom prst="rect">
            <a:avLst/>
          </a:prstGeom>
        </xdr:spPr>
      </xdr:pic>
      <xdr:sp macro="" textlink="">
        <xdr:nvSpPr>
          <xdr:cNvPr id="19" name="CuadroTexto 18">
            <a:hlinkClick xmlns:r="http://schemas.openxmlformats.org/officeDocument/2006/relationships" r:id="rId12"/>
            <a:extLst>
              <a:ext uri="{FF2B5EF4-FFF2-40B4-BE49-F238E27FC236}">
                <a16:creationId xmlns:a16="http://schemas.microsoft.com/office/drawing/2014/main" id="{3B75751C-B92A-4FEF-95DE-80BEAAE237E8}"/>
              </a:ext>
            </a:extLst>
          </xdr:cNvPr>
          <xdr:cNvSpPr txBox="1"/>
        </xdr:nvSpPr>
        <xdr:spPr>
          <a:xfrm>
            <a:off x="4373041" y="8265607"/>
            <a:ext cx="3326788" cy="427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Estadísticas</a:t>
            </a:r>
          </a:p>
        </xdr:txBody>
      </xdr:sp>
    </xdr:grpSp>
    <xdr:clientData/>
  </xdr:twoCellAnchor>
  <xdr:twoCellAnchor>
    <xdr:from>
      <xdr:col>6</xdr:col>
      <xdr:colOff>367090</xdr:colOff>
      <xdr:row>50</xdr:row>
      <xdr:rowOff>162590</xdr:rowOff>
    </xdr:from>
    <xdr:to>
      <xdr:col>10</xdr:col>
      <xdr:colOff>80055</xdr:colOff>
      <xdr:row>53</xdr:row>
      <xdr:rowOff>162177</xdr:rowOff>
    </xdr:to>
    <xdr:grpSp>
      <xdr:nvGrpSpPr>
        <xdr:cNvPr id="42" name="Grupo 41">
          <a:extLst>
            <a:ext uri="{FF2B5EF4-FFF2-40B4-BE49-F238E27FC236}">
              <a16:creationId xmlns:a16="http://schemas.microsoft.com/office/drawing/2014/main" id="{65A8D5B6-DFD3-2CB9-4FF2-6EF68E7EE6E2}"/>
            </a:ext>
          </a:extLst>
        </xdr:cNvPr>
        <xdr:cNvGrpSpPr/>
      </xdr:nvGrpSpPr>
      <xdr:grpSpPr>
        <a:xfrm>
          <a:off x="3859590" y="9687590"/>
          <a:ext cx="2041298" cy="571087"/>
          <a:chOff x="3710368" y="8763879"/>
          <a:chExt cx="2120673" cy="545687"/>
        </a:xfrm>
      </xdr:grpSpPr>
      <xdr:pic>
        <xdr:nvPicPr>
          <xdr:cNvPr id="13" name="Gráfico 12" descr="Insignia de portapapeles con relleno sólido">
            <a:hlinkClick xmlns:r="http://schemas.openxmlformats.org/officeDocument/2006/relationships" r:id="rId15"/>
            <a:extLst>
              <a:ext uri="{FF2B5EF4-FFF2-40B4-BE49-F238E27FC236}">
                <a16:creationId xmlns:a16="http://schemas.microsoft.com/office/drawing/2014/main" id="{5389C0B9-055E-4093-8F05-2DE0D8902391}"/>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3710368" y="8763879"/>
            <a:ext cx="631536" cy="545687"/>
          </a:xfrm>
          <a:prstGeom prst="rect">
            <a:avLst/>
          </a:prstGeom>
        </xdr:spPr>
      </xdr:pic>
      <xdr:sp macro="" textlink="">
        <xdr:nvSpPr>
          <xdr:cNvPr id="20" name="CuadroTexto 19">
            <a:hlinkClick xmlns:r="http://schemas.openxmlformats.org/officeDocument/2006/relationships" r:id="rId15"/>
            <a:extLst>
              <a:ext uri="{FF2B5EF4-FFF2-40B4-BE49-F238E27FC236}">
                <a16:creationId xmlns:a16="http://schemas.microsoft.com/office/drawing/2014/main" id="{E6267D5D-C2ED-408A-BDFD-7DE763B360C7}"/>
              </a:ext>
            </a:extLst>
          </xdr:cNvPr>
          <xdr:cNvSpPr txBox="1"/>
        </xdr:nvSpPr>
        <xdr:spPr>
          <a:xfrm>
            <a:off x="4373041" y="8827972"/>
            <a:ext cx="1458000" cy="4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Créditos</a:t>
            </a:r>
          </a:p>
        </xdr:txBody>
      </xdr:sp>
    </xdr:grpSp>
    <xdr:clientData/>
  </xdr:twoCellAnchor>
  <xdr:twoCellAnchor>
    <xdr:from>
      <xdr:col>6</xdr:col>
      <xdr:colOff>439724</xdr:colOff>
      <xdr:row>54</xdr:row>
      <xdr:rowOff>18370</xdr:rowOff>
    </xdr:from>
    <xdr:to>
      <xdr:col>10</xdr:col>
      <xdr:colOff>68757</xdr:colOff>
      <xdr:row>56</xdr:row>
      <xdr:rowOff>115454</xdr:rowOff>
    </xdr:to>
    <xdr:grpSp>
      <xdr:nvGrpSpPr>
        <xdr:cNvPr id="43" name="Grupo 42">
          <a:extLst>
            <a:ext uri="{FF2B5EF4-FFF2-40B4-BE49-F238E27FC236}">
              <a16:creationId xmlns:a16="http://schemas.microsoft.com/office/drawing/2014/main" id="{C4B6C88E-B029-7AEB-0AF0-5477CF9586AB}"/>
            </a:ext>
          </a:extLst>
        </xdr:cNvPr>
        <xdr:cNvGrpSpPr/>
      </xdr:nvGrpSpPr>
      <xdr:grpSpPr>
        <a:xfrm>
          <a:off x="3932224" y="10305370"/>
          <a:ext cx="1957366" cy="478084"/>
          <a:chOff x="3779827" y="9376157"/>
          <a:chExt cx="2046266" cy="479142"/>
        </a:xfrm>
      </xdr:grpSpPr>
      <xdr:pic>
        <xdr:nvPicPr>
          <xdr:cNvPr id="14" name="Gráfico 13" descr="Advertencia con relleno sólido">
            <a:hlinkClick xmlns:r="http://schemas.openxmlformats.org/officeDocument/2006/relationships" r:id="rId18"/>
            <a:extLst>
              <a:ext uri="{FF2B5EF4-FFF2-40B4-BE49-F238E27FC236}">
                <a16:creationId xmlns:a16="http://schemas.microsoft.com/office/drawing/2014/main" id="{2AE0F1DE-D654-4116-B6E8-95DC925202BF}"/>
              </a:ext>
            </a:extLst>
          </xdr:cNvPr>
          <xdr:cNvPicPr>
            <a:picLocks noChangeAspect="1"/>
          </xdr:cNvPicPr>
        </xdr:nvPicPr>
        <xdr:blipFill>
          <a:blip xmlns:r="http://schemas.openxmlformats.org/officeDocument/2006/relationships" r:embed="rId19">
            <a:extLst>
              <a:ext uri="{96DAC541-7B7A-43D3-8B79-37D633B846F1}">
                <asvg:svgBlip xmlns:asvg="http://schemas.microsoft.com/office/drawing/2016/SVG/main" r:embed="rId20"/>
              </a:ext>
            </a:extLst>
          </a:blip>
          <a:stretch>
            <a:fillRect/>
          </a:stretch>
        </xdr:blipFill>
        <xdr:spPr>
          <a:xfrm>
            <a:off x="3779827" y="9376157"/>
            <a:ext cx="492619" cy="479142"/>
          </a:xfrm>
          <a:prstGeom prst="rect">
            <a:avLst/>
          </a:prstGeom>
        </xdr:spPr>
      </xdr:pic>
      <xdr:sp macro="" textlink="">
        <xdr:nvSpPr>
          <xdr:cNvPr id="21" name="CuadroTexto 20">
            <a:hlinkClick xmlns:r="http://schemas.openxmlformats.org/officeDocument/2006/relationships" r:id="rId18"/>
            <a:extLst>
              <a:ext uri="{FF2B5EF4-FFF2-40B4-BE49-F238E27FC236}">
                <a16:creationId xmlns:a16="http://schemas.microsoft.com/office/drawing/2014/main" id="{D24FCE54-62F6-4735-B063-5FEC6E5C0C07}"/>
              </a:ext>
            </a:extLst>
          </xdr:cNvPr>
          <xdr:cNvSpPr txBox="1"/>
        </xdr:nvSpPr>
        <xdr:spPr>
          <a:xfrm>
            <a:off x="4373041" y="9404751"/>
            <a:ext cx="1453052" cy="421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¡Atención!</a:t>
            </a:r>
          </a:p>
        </xdr:txBody>
      </xdr:sp>
    </xdr:grpSp>
    <xdr:clientData/>
  </xdr:twoCellAnchor>
  <xdr:twoCellAnchor editAs="oneCell">
    <xdr:from>
      <xdr:col>0</xdr:col>
      <xdr:colOff>514970</xdr:colOff>
      <xdr:row>0</xdr:row>
      <xdr:rowOff>171261</xdr:rowOff>
    </xdr:from>
    <xdr:to>
      <xdr:col>4</xdr:col>
      <xdr:colOff>340686</xdr:colOff>
      <xdr:row>9</xdr:row>
      <xdr:rowOff>82782</xdr:rowOff>
    </xdr:to>
    <xdr:pic>
      <xdr:nvPicPr>
        <xdr:cNvPr id="22" name="Imagen 21">
          <a:extLst>
            <a:ext uri="{FF2B5EF4-FFF2-40B4-BE49-F238E27FC236}">
              <a16:creationId xmlns:a16="http://schemas.microsoft.com/office/drawing/2014/main" id="{E7391141-A324-4E18-A457-F5B64748669E}"/>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14970" y="171261"/>
          <a:ext cx="2264116" cy="1540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300082</xdr:colOff>
      <xdr:row>26</xdr:row>
      <xdr:rowOff>104775</xdr:rowOff>
    </xdr:from>
    <xdr:ext cx="1241687" cy="374141"/>
    <xdr:sp macro="" textlink="">
      <xdr:nvSpPr>
        <xdr:cNvPr id="23" name="CuadroTexto 22">
          <a:extLst>
            <a:ext uri="{FF2B5EF4-FFF2-40B4-BE49-F238E27FC236}">
              <a16:creationId xmlns:a16="http://schemas.microsoft.com/office/drawing/2014/main" id="{E25640A7-9C38-42D2-BA1E-D643835A4458}"/>
            </a:ext>
          </a:extLst>
        </xdr:cNvPr>
        <xdr:cNvSpPr txBox="1"/>
      </xdr:nvSpPr>
      <xdr:spPr>
        <a:xfrm>
          <a:off x="5538832" y="5057775"/>
          <a:ext cx="124168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800" b="0"/>
            <a:t>Versión 3.0</a:t>
          </a:r>
        </a:p>
      </xdr:txBody>
    </xdr:sp>
    <xdr:clientData/>
  </xdr:oneCellAnchor>
  <xdr:twoCellAnchor>
    <xdr:from>
      <xdr:col>6</xdr:col>
      <xdr:colOff>405358</xdr:colOff>
      <xdr:row>38</xdr:row>
      <xdr:rowOff>38356</xdr:rowOff>
    </xdr:from>
    <xdr:to>
      <xdr:col>12</xdr:col>
      <xdr:colOff>128768</xdr:colOff>
      <xdr:row>41</xdr:row>
      <xdr:rowOff>34920</xdr:rowOff>
    </xdr:to>
    <xdr:grpSp>
      <xdr:nvGrpSpPr>
        <xdr:cNvPr id="39" name="Grupo 38">
          <a:hlinkClick xmlns:r="http://schemas.openxmlformats.org/officeDocument/2006/relationships" r:id="rId22"/>
          <a:extLst>
            <a:ext uri="{FF2B5EF4-FFF2-40B4-BE49-F238E27FC236}">
              <a16:creationId xmlns:a16="http://schemas.microsoft.com/office/drawing/2014/main" id="{4EDD1285-42ED-A212-24E7-594A2FF554A4}"/>
            </a:ext>
          </a:extLst>
        </xdr:cNvPr>
        <xdr:cNvGrpSpPr/>
      </xdr:nvGrpSpPr>
      <xdr:grpSpPr>
        <a:xfrm>
          <a:off x="3897858" y="7277356"/>
          <a:ext cx="3215910" cy="568064"/>
          <a:chOff x="3745461" y="7045887"/>
          <a:chExt cx="3353493" cy="549014"/>
        </a:xfrm>
      </xdr:grpSpPr>
      <xdr:sp macro="" textlink="">
        <xdr:nvSpPr>
          <xdr:cNvPr id="24" name="CuadroTexto 23">
            <a:hlinkClick xmlns:r="http://schemas.openxmlformats.org/officeDocument/2006/relationships" r:id="rId22"/>
            <a:extLst>
              <a:ext uri="{FF2B5EF4-FFF2-40B4-BE49-F238E27FC236}">
                <a16:creationId xmlns:a16="http://schemas.microsoft.com/office/drawing/2014/main" id="{7611BCF3-8B93-4B27-8707-402CA93E7776}"/>
              </a:ext>
            </a:extLst>
          </xdr:cNvPr>
          <xdr:cNvSpPr txBox="1"/>
        </xdr:nvSpPr>
        <xdr:spPr>
          <a:xfrm>
            <a:off x="4373041" y="7108857"/>
            <a:ext cx="2725913" cy="42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Buscador avanzado</a:t>
            </a:r>
          </a:p>
        </xdr:txBody>
      </xdr:sp>
      <xdr:pic>
        <xdr:nvPicPr>
          <xdr:cNvPr id="26" name="Gráfico 25" descr="Búsqueda de carpetas con relleno sólido">
            <a:hlinkClick xmlns:r="http://schemas.openxmlformats.org/officeDocument/2006/relationships" r:id="rId22"/>
            <a:extLst>
              <a:ext uri="{FF2B5EF4-FFF2-40B4-BE49-F238E27FC236}">
                <a16:creationId xmlns:a16="http://schemas.microsoft.com/office/drawing/2014/main" id="{6B4E1BCF-D434-3F8C-9E7C-CAE0D5DC0A5F}"/>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3745461" y="7045887"/>
            <a:ext cx="561351" cy="549014"/>
          </a:xfrm>
          <a:prstGeom prst="rect">
            <a:avLst/>
          </a:prstGeom>
        </xdr:spPr>
      </xdr:pic>
    </xdr:grpSp>
    <xdr:clientData/>
  </xdr:twoCellAnchor>
  <xdr:twoCellAnchor>
    <xdr:from>
      <xdr:col>6</xdr:col>
      <xdr:colOff>391287</xdr:colOff>
      <xdr:row>41</xdr:row>
      <xdr:rowOff>67855</xdr:rowOff>
    </xdr:from>
    <xdr:to>
      <xdr:col>12</xdr:col>
      <xdr:colOff>136148</xdr:colOff>
      <xdr:row>44</xdr:row>
      <xdr:rowOff>143882</xdr:rowOff>
    </xdr:to>
    <xdr:grpSp>
      <xdr:nvGrpSpPr>
        <xdr:cNvPr id="29" name="Grupo 28">
          <a:hlinkClick xmlns:r="http://schemas.openxmlformats.org/officeDocument/2006/relationships" r:id="rId25"/>
          <a:extLst>
            <a:ext uri="{FF2B5EF4-FFF2-40B4-BE49-F238E27FC236}">
              <a16:creationId xmlns:a16="http://schemas.microsoft.com/office/drawing/2014/main" id="{D53C0415-32E6-CD48-DB4F-8B0790DBCE5D}"/>
            </a:ext>
          </a:extLst>
        </xdr:cNvPr>
        <xdr:cNvGrpSpPr/>
      </xdr:nvGrpSpPr>
      <xdr:grpSpPr>
        <a:xfrm>
          <a:off x="3883787" y="7878355"/>
          <a:ext cx="3237361" cy="647527"/>
          <a:chOff x="3756790" y="7444438"/>
          <a:chExt cx="3396111" cy="615777"/>
        </a:xfrm>
      </xdr:grpSpPr>
      <xdr:pic>
        <xdr:nvPicPr>
          <xdr:cNvPr id="27" name="Gráfico 26" descr="Dirección con relleno sólido">
            <a:hlinkClick xmlns:r="http://schemas.openxmlformats.org/officeDocument/2006/relationships" r:id="rId25"/>
            <a:extLst>
              <a:ext uri="{FF2B5EF4-FFF2-40B4-BE49-F238E27FC236}">
                <a16:creationId xmlns:a16="http://schemas.microsoft.com/office/drawing/2014/main" id="{AE830EA2-F099-4B5F-83B6-287BA0655485}"/>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3756790" y="7444438"/>
            <a:ext cx="624601" cy="615777"/>
          </a:xfrm>
          <a:prstGeom prst="rect">
            <a:avLst/>
          </a:prstGeom>
        </xdr:spPr>
      </xdr:pic>
      <xdr:sp macro="" textlink="">
        <xdr:nvSpPr>
          <xdr:cNvPr id="28" name="CuadroTexto 27">
            <a:hlinkClick xmlns:r="http://schemas.openxmlformats.org/officeDocument/2006/relationships" r:id="rId25"/>
            <a:extLst>
              <a:ext uri="{FF2B5EF4-FFF2-40B4-BE49-F238E27FC236}">
                <a16:creationId xmlns:a16="http://schemas.microsoft.com/office/drawing/2014/main" id="{26D5AECF-4D5B-4C75-8F39-E1F17467EDBF}"/>
              </a:ext>
            </a:extLst>
          </xdr:cNvPr>
          <xdr:cNvSpPr txBox="1"/>
        </xdr:nvSpPr>
        <xdr:spPr>
          <a:xfrm>
            <a:off x="4409782" y="7559115"/>
            <a:ext cx="2743119" cy="40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800" b="1">
                <a:solidFill>
                  <a:schemeClr val="bg1"/>
                </a:solidFill>
              </a:rPr>
              <a:t>Cuadro de clasificación</a:t>
            </a:r>
          </a:p>
        </xdr:txBody>
      </xdr:sp>
    </xdr:grpSp>
    <xdr:clientData/>
  </xdr:twoCellAnchor>
  <xdr:oneCellAnchor>
    <xdr:from>
      <xdr:col>7</xdr:col>
      <xdr:colOff>86468</xdr:colOff>
      <xdr:row>59</xdr:row>
      <xdr:rowOff>52921</xdr:rowOff>
    </xdr:from>
    <xdr:ext cx="3997248" cy="311496"/>
    <xdr:sp macro="" textlink="">
      <xdr:nvSpPr>
        <xdr:cNvPr id="25" name="CuadroTexto 24">
          <a:extLst>
            <a:ext uri="{FF2B5EF4-FFF2-40B4-BE49-F238E27FC236}">
              <a16:creationId xmlns:a16="http://schemas.microsoft.com/office/drawing/2014/main" id="{F5FD4DAB-1C92-41CA-B7DE-23B62925EB52}"/>
            </a:ext>
          </a:extLst>
        </xdr:cNvPr>
        <xdr:cNvSpPr txBox="1"/>
      </xdr:nvSpPr>
      <xdr:spPr>
        <a:xfrm>
          <a:off x="4161051" y="11292421"/>
          <a:ext cx="39972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400" b="1">
              <a:solidFill>
                <a:schemeClr val="bg1"/>
              </a:solidFill>
            </a:rPr>
            <a:t>Fecha</a:t>
          </a:r>
          <a:r>
            <a:rPr lang="es-ES" sz="1400" b="1" baseline="0">
              <a:solidFill>
                <a:schemeClr val="bg1"/>
              </a:solidFill>
            </a:rPr>
            <a:t> de actualización del documento: 2026/07/08</a:t>
          </a:r>
          <a:endParaRPr lang="es-ES" sz="1400" b="1">
            <a:solidFill>
              <a:schemeClr val="bg1"/>
            </a:solidFill>
          </a:endParaRPr>
        </a:p>
      </xdr:txBody>
    </xdr:sp>
    <xdr:clientData/>
  </xdr:oneCellAnchor>
  <xdr:twoCellAnchor editAs="oneCell">
    <xdr:from>
      <xdr:col>7</xdr:col>
      <xdr:colOff>504783</xdr:colOff>
      <xdr:row>63</xdr:row>
      <xdr:rowOff>137583</xdr:rowOff>
    </xdr:from>
    <xdr:to>
      <xdr:col>13</xdr:col>
      <xdr:colOff>172902</xdr:colOff>
      <xdr:row>68</xdr:row>
      <xdr:rowOff>89879</xdr:rowOff>
    </xdr:to>
    <xdr:pic>
      <xdr:nvPicPr>
        <xdr:cNvPr id="30" name="Imagen 29">
          <a:extLst>
            <a:ext uri="{FF2B5EF4-FFF2-40B4-BE49-F238E27FC236}">
              <a16:creationId xmlns:a16="http://schemas.microsoft.com/office/drawing/2014/main" id="{5F6D923C-BD42-4B81-9B0B-827453DE7A3E}"/>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579366" y="12139083"/>
          <a:ext cx="3160619" cy="904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63500</xdr:colOff>
      <xdr:row>3</xdr:row>
      <xdr:rowOff>209550</xdr:rowOff>
    </xdr:from>
    <xdr:to>
      <xdr:col>1</xdr:col>
      <xdr:colOff>630002</xdr:colOff>
      <xdr:row>7</xdr:row>
      <xdr:rowOff>152400</xdr:rowOff>
    </xdr:to>
    <xdr:grpSp>
      <xdr:nvGrpSpPr>
        <xdr:cNvPr id="4" name="Grupo 3">
          <a:extLst>
            <a:ext uri="{FF2B5EF4-FFF2-40B4-BE49-F238E27FC236}">
              <a16:creationId xmlns:a16="http://schemas.microsoft.com/office/drawing/2014/main" id="{A3DE60A1-4CAD-0D3D-3371-A86E971E41F7}"/>
            </a:ext>
          </a:extLst>
        </xdr:cNvPr>
        <xdr:cNvGrpSpPr/>
      </xdr:nvGrpSpPr>
      <xdr:grpSpPr>
        <a:xfrm>
          <a:off x="787400" y="781050"/>
          <a:ext cx="566502" cy="1085850"/>
          <a:chOff x="1638300" y="1041400"/>
          <a:chExt cx="566502" cy="632860"/>
        </a:xfrm>
      </xdr:grpSpPr>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D95ECD20-7C8B-4791-8529-0F4D7AFDA93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51000" y="1041400"/>
            <a:ext cx="552450" cy="368300"/>
          </a:xfrm>
          <a:prstGeom prst="rect">
            <a:avLst/>
          </a:prstGeom>
        </xdr:spPr>
      </xdr:pic>
      <xdr:sp macro="" textlink="">
        <xdr:nvSpPr>
          <xdr:cNvPr id="3" name="CuadroTexto 2">
            <a:hlinkClick xmlns:r="http://schemas.openxmlformats.org/officeDocument/2006/relationships" r:id="rId1"/>
            <a:extLst>
              <a:ext uri="{FF2B5EF4-FFF2-40B4-BE49-F238E27FC236}">
                <a16:creationId xmlns:a16="http://schemas.microsoft.com/office/drawing/2014/main" id="{23EED8D0-A081-4CD4-8EFC-F74775C9AB1B}"/>
              </a:ext>
            </a:extLst>
          </xdr:cNvPr>
          <xdr:cNvSpPr txBox="1"/>
        </xdr:nvSpPr>
        <xdr:spPr>
          <a:xfrm>
            <a:off x="1638300" y="1409700"/>
            <a:ext cx="56650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b="1">
                <a:solidFill>
                  <a:srgbClr val="2B6EAB"/>
                </a:solidFill>
              </a:rPr>
              <a:t>Volver</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6350</xdr:colOff>
      <xdr:row>3</xdr:row>
      <xdr:rowOff>228600</xdr:rowOff>
    </xdr:from>
    <xdr:to>
      <xdr:col>1</xdr:col>
      <xdr:colOff>572852</xdr:colOff>
      <xdr:row>7</xdr:row>
      <xdr:rowOff>461410</xdr:rowOff>
    </xdr:to>
    <xdr:grpSp>
      <xdr:nvGrpSpPr>
        <xdr:cNvPr id="6" name="Grupo 5">
          <a:extLst>
            <a:ext uri="{FF2B5EF4-FFF2-40B4-BE49-F238E27FC236}">
              <a16:creationId xmlns:a16="http://schemas.microsoft.com/office/drawing/2014/main" id="{7ABDE2E7-8A69-ED4A-20AA-4F892A90D063}"/>
            </a:ext>
          </a:extLst>
        </xdr:cNvPr>
        <xdr:cNvGrpSpPr/>
      </xdr:nvGrpSpPr>
      <xdr:grpSpPr>
        <a:xfrm>
          <a:off x="768350" y="800100"/>
          <a:ext cx="566502" cy="1185310"/>
          <a:chOff x="762000" y="920750"/>
          <a:chExt cx="566502" cy="632860"/>
        </a:xfrm>
      </xdr:grpSpPr>
      <xdr:pic>
        <xdr:nvPicPr>
          <xdr:cNvPr id="4" name="Gráfico 3" descr="Flecha: vuelta en U horizontal con relleno sólido">
            <a:hlinkClick xmlns:r="http://schemas.openxmlformats.org/officeDocument/2006/relationships" r:id="rId1"/>
            <a:extLst>
              <a:ext uri="{FF2B5EF4-FFF2-40B4-BE49-F238E27FC236}">
                <a16:creationId xmlns:a16="http://schemas.microsoft.com/office/drawing/2014/main" id="{5E1D49FF-4808-48BD-8B03-7737727CAE1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69026" y="920750"/>
            <a:ext cx="552450" cy="368300"/>
          </a:xfrm>
          <a:prstGeom prst="rect">
            <a:avLst/>
          </a:prstGeom>
        </xdr:spPr>
      </xdr:pic>
      <xdr:sp macro="" textlink="">
        <xdr:nvSpPr>
          <xdr:cNvPr id="5" name="CuadroTexto 4">
            <a:hlinkClick xmlns:r="http://schemas.openxmlformats.org/officeDocument/2006/relationships" r:id="rId1"/>
            <a:extLst>
              <a:ext uri="{FF2B5EF4-FFF2-40B4-BE49-F238E27FC236}">
                <a16:creationId xmlns:a16="http://schemas.microsoft.com/office/drawing/2014/main" id="{6D214A41-195F-4B35-B115-3ACF8637C05B}"/>
              </a:ext>
            </a:extLst>
          </xdr:cNvPr>
          <xdr:cNvSpPr txBox="1"/>
        </xdr:nvSpPr>
        <xdr:spPr>
          <a:xfrm>
            <a:off x="762000" y="1289050"/>
            <a:ext cx="56650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b="1">
                <a:solidFill>
                  <a:srgbClr val="2B6EAB"/>
                </a:solidFill>
              </a:rPr>
              <a:t>Volver</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88900</xdr:colOff>
      <xdr:row>2</xdr:row>
      <xdr:rowOff>165100</xdr:rowOff>
    </xdr:from>
    <xdr:to>
      <xdr:col>1</xdr:col>
      <xdr:colOff>655402</xdr:colOff>
      <xdr:row>6</xdr:row>
      <xdr:rowOff>61360</xdr:rowOff>
    </xdr:to>
    <xdr:grpSp>
      <xdr:nvGrpSpPr>
        <xdr:cNvPr id="2" name="Grupo 1">
          <a:hlinkClick xmlns:r="http://schemas.openxmlformats.org/officeDocument/2006/relationships" r:id="rId1"/>
          <a:extLst>
            <a:ext uri="{FF2B5EF4-FFF2-40B4-BE49-F238E27FC236}">
              <a16:creationId xmlns:a16="http://schemas.microsoft.com/office/drawing/2014/main" id="{08AAC05C-84E2-4CFC-AD64-590770EC77D9}"/>
            </a:ext>
          </a:extLst>
        </xdr:cNvPr>
        <xdr:cNvGrpSpPr/>
      </xdr:nvGrpSpPr>
      <xdr:grpSpPr>
        <a:xfrm>
          <a:off x="850900" y="546100"/>
          <a:ext cx="566502" cy="1229760"/>
          <a:chOff x="762000" y="920750"/>
          <a:chExt cx="566502" cy="632860"/>
        </a:xfrm>
      </xdr:grpSpPr>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6BD8131F-50B2-7EA8-919C-260D047397E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69026" y="920750"/>
            <a:ext cx="552450" cy="368300"/>
          </a:xfrm>
          <a:prstGeom prst="rect">
            <a:avLst/>
          </a:prstGeom>
        </xdr:spPr>
      </xdr:pic>
      <xdr:sp macro="" textlink="">
        <xdr:nvSpPr>
          <xdr:cNvPr id="4" name="CuadroTexto 3">
            <a:hlinkClick xmlns:r="http://schemas.openxmlformats.org/officeDocument/2006/relationships" r:id="rId1"/>
            <a:extLst>
              <a:ext uri="{FF2B5EF4-FFF2-40B4-BE49-F238E27FC236}">
                <a16:creationId xmlns:a16="http://schemas.microsoft.com/office/drawing/2014/main" id="{28FF9521-F5AC-D7B1-ABE7-DD541D9E80AF}"/>
              </a:ext>
            </a:extLst>
          </xdr:cNvPr>
          <xdr:cNvSpPr txBox="1"/>
        </xdr:nvSpPr>
        <xdr:spPr>
          <a:xfrm>
            <a:off x="762000" y="1289050"/>
            <a:ext cx="56650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b="1">
                <a:solidFill>
                  <a:srgbClr val="2B6EAB"/>
                </a:solidFill>
              </a:rPr>
              <a:t>Volver</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566502</xdr:colOff>
      <xdr:row>7</xdr:row>
      <xdr:rowOff>63500</xdr:rowOff>
    </xdr:to>
    <xdr:grpSp>
      <xdr:nvGrpSpPr>
        <xdr:cNvPr id="4" name="Grupo 3">
          <a:extLst>
            <a:ext uri="{FF2B5EF4-FFF2-40B4-BE49-F238E27FC236}">
              <a16:creationId xmlns:a16="http://schemas.microsoft.com/office/drawing/2014/main" id="{E60DC0BE-A117-CBC4-09F5-34EF774A8BC9}"/>
            </a:ext>
          </a:extLst>
        </xdr:cNvPr>
        <xdr:cNvGrpSpPr/>
      </xdr:nvGrpSpPr>
      <xdr:grpSpPr>
        <a:xfrm>
          <a:off x="762000" y="571500"/>
          <a:ext cx="566502" cy="825500"/>
          <a:chOff x="762000" y="552450"/>
          <a:chExt cx="566502" cy="632860"/>
        </a:xfrm>
      </xdr:grpSpPr>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FF575806-BD02-4CCB-9AF3-D7196B0AC1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74700" y="552450"/>
            <a:ext cx="552450" cy="368300"/>
          </a:xfrm>
          <a:prstGeom prst="rect">
            <a:avLst/>
          </a:prstGeom>
        </xdr:spPr>
      </xdr:pic>
      <xdr:sp macro="" textlink="">
        <xdr:nvSpPr>
          <xdr:cNvPr id="3" name="CuadroTexto 2">
            <a:hlinkClick xmlns:r="http://schemas.openxmlformats.org/officeDocument/2006/relationships" r:id="rId1"/>
            <a:extLst>
              <a:ext uri="{FF2B5EF4-FFF2-40B4-BE49-F238E27FC236}">
                <a16:creationId xmlns:a16="http://schemas.microsoft.com/office/drawing/2014/main" id="{E04790AF-6985-42AD-890A-06C9D4A786BB}"/>
              </a:ext>
            </a:extLst>
          </xdr:cNvPr>
          <xdr:cNvSpPr txBox="1"/>
        </xdr:nvSpPr>
        <xdr:spPr>
          <a:xfrm>
            <a:off x="762000" y="920750"/>
            <a:ext cx="56650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b="1">
                <a:solidFill>
                  <a:srgbClr val="2B6EAB"/>
                </a:solidFill>
              </a:rPr>
              <a:t>Volver</a:t>
            </a:r>
          </a:p>
        </xdr:txBody>
      </xdr:sp>
    </xdr:grpSp>
    <xdr:clientData/>
  </xdr:twoCellAnchor>
  <xdr:twoCellAnchor editAs="oneCell">
    <xdr:from>
      <xdr:col>2</xdr:col>
      <xdr:colOff>7965771</xdr:colOff>
      <xdr:row>4</xdr:row>
      <xdr:rowOff>88900</xdr:rowOff>
    </xdr:from>
    <xdr:to>
      <xdr:col>2</xdr:col>
      <xdr:colOff>8268715</xdr:colOff>
      <xdr:row>6</xdr:row>
      <xdr:rowOff>34969</xdr:rowOff>
    </xdr:to>
    <xdr:pic>
      <xdr:nvPicPr>
        <xdr:cNvPr id="5" name="Imagen 4">
          <a:extLst>
            <a:ext uri="{FF2B5EF4-FFF2-40B4-BE49-F238E27FC236}">
              <a16:creationId xmlns:a16="http://schemas.microsoft.com/office/drawing/2014/main" id="{CAE24BE0-71DA-0343-2218-0DC0E4D9E537}"/>
            </a:ext>
          </a:extLst>
        </xdr:cNvPr>
        <xdr:cNvPicPr>
          <a:picLocks noChangeAspect="1"/>
        </xdr:cNvPicPr>
      </xdr:nvPicPr>
      <xdr:blipFill rotWithShape="1">
        <a:blip xmlns:r="http://schemas.openxmlformats.org/officeDocument/2006/relationships" r:embed="rId4"/>
        <a:srcRect l="14052" r="-1"/>
        <a:stretch>
          <a:fillRect/>
        </a:stretch>
      </xdr:blipFill>
      <xdr:spPr>
        <a:xfrm>
          <a:off x="9489771" y="850900"/>
          <a:ext cx="302944" cy="327069"/>
        </a:xfrm>
        <a:prstGeom prst="rect">
          <a:avLst/>
        </a:prstGeom>
      </xdr:spPr>
    </xdr:pic>
    <xdr:clientData/>
  </xdr:twoCellAnchor>
  <xdr:twoCellAnchor editAs="oneCell">
    <xdr:from>
      <xdr:col>2</xdr:col>
      <xdr:colOff>4019550</xdr:colOff>
      <xdr:row>7</xdr:row>
      <xdr:rowOff>180975</xdr:rowOff>
    </xdr:from>
    <xdr:to>
      <xdr:col>2</xdr:col>
      <xdr:colOff>4524445</xdr:colOff>
      <xdr:row>8</xdr:row>
      <xdr:rowOff>142875</xdr:rowOff>
    </xdr:to>
    <xdr:pic>
      <xdr:nvPicPr>
        <xdr:cNvPr id="6" name="Imagen 5">
          <a:extLst>
            <a:ext uri="{FF2B5EF4-FFF2-40B4-BE49-F238E27FC236}">
              <a16:creationId xmlns:a16="http://schemas.microsoft.com/office/drawing/2014/main" id="{C0CFE53D-A2AC-407A-9935-538FE0B1C11E}"/>
            </a:ext>
          </a:extLst>
        </xdr:cNvPr>
        <xdr:cNvPicPr>
          <a:picLocks noChangeAspect="1"/>
        </xdr:cNvPicPr>
      </xdr:nvPicPr>
      <xdr:blipFill rotWithShape="1">
        <a:blip xmlns:r="http://schemas.openxmlformats.org/officeDocument/2006/relationships" r:embed="rId5"/>
        <a:srcRect t="19228" b="14114"/>
        <a:stretch>
          <a:fillRect/>
        </a:stretch>
      </xdr:blipFill>
      <xdr:spPr>
        <a:xfrm>
          <a:off x="5543550" y="1514475"/>
          <a:ext cx="504895" cy="3429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566502</xdr:colOff>
      <xdr:row>6</xdr:row>
      <xdr:rowOff>80410</xdr:rowOff>
    </xdr:to>
    <xdr:grpSp>
      <xdr:nvGrpSpPr>
        <xdr:cNvPr id="4" name="Grupo 3">
          <a:extLst>
            <a:ext uri="{FF2B5EF4-FFF2-40B4-BE49-F238E27FC236}">
              <a16:creationId xmlns:a16="http://schemas.microsoft.com/office/drawing/2014/main" id="{0D2EF66D-47C1-42BE-5ECC-46C14641AE00}"/>
            </a:ext>
          </a:extLst>
        </xdr:cNvPr>
        <xdr:cNvGrpSpPr/>
      </xdr:nvGrpSpPr>
      <xdr:grpSpPr>
        <a:xfrm>
          <a:off x="762000" y="571500"/>
          <a:ext cx="566502" cy="1032910"/>
          <a:chOff x="762000" y="552450"/>
          <a:chExt cx="566502" cy="632860"/>
        </a:xfrm>
      </xdr:grpSpPr>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F52A1C59-9604-4E7B-99E5-F52FE7FC015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74700" y="552450"/>
            <a:ext cx="552450" cy="368300"/>
          </a:xfrm>
          <a:prstGeom prst="rect">
            <a:avLst/>
          </a:prstGeom>
        </xdr:spPr>
      </xdr:pic>
      <xdr:sp macro="" textlink="">
        <xdr:nvSpPr>
          <xdr:cNvPr id="3" name="CuadroTexto 2">
            <a:hlinkClick xmlns:r="http://schemas.openxmlformats.org/officeDocument/2006/relationships" r:id="rId4"/>
            <a:extLst>
              <a:ext uri="{FF2B5EF4-FFF2-40B4-BE49-F238E27FC236}">
                <a16:creationId xmlns:a16="http://schemas.microsoft.com/office/drawing/2014/main" id="{2D58168C-6855-4CF4-9A70-1B7994086B94}"/>
              </a:ext>
            </a:extLst>
          </xdr:cNvPr>
          <xdr:cNvSpPr txBox="1"/>
        </xdr:nvSpPr>
        <xdr:spPr>
          <a:xfrm>
            <a:off x="762000" y="920750"/>
            <a:ext cx="56650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b="1">
                <a:solidFill>
                  <a:srgbClr val="2B6EAB"/>
                </a:solidFill>
              </a:rPr>
              <a:t>Volver</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259998</xdr:colOff>
      <xdr:row>6</xdr:row>
      <xdr:rowOff>69144</xdr:rowOff>
    </xdr:from>
    <xdr:to>
      <xdr:col>0</xdr:col>
      <xdr:colOff>1199798</xdr:colOff>
      <xdr:row>8</xdr:row>
      <xdr:rowOff>543278</xdr:rowOff>
    </xdr:to>
    <xdr:grpSp>
      <xdr:nvGrpSpPr>
        <xdr:cNvPr id="2" name="Grupo 1">
          <a:hlinkClick xmlns:r="http://schemas.openxmlformats.org/officeDocument/2006/relationships" r:id="rId1"/>
          <a:extLst>
            <a:ext uri="{FF2B5EF4-FFF2-40B4-BE49-F238E27FC236}">
              <a16:creationId xmlns:a16="http://schemas.microsoft.com/office/drawing/2014/main" id="{5A713FF8-A41E-70C2-D129-1FA7551F7156}"/>
            </a:ext>
          </a:extLst>
        </xdr:cNvPr>
        <xdr:cNvGrpSpPr/>
      </xdr:nvGrpSpPr>
      <xdr:grpSpPr>
        <a:xfrm>
          <a:off x="259998" y="1324203"/>
          <a:ext cx="939800" cy="832722"/>
          <a:chOff x="8724900" y="76200"/>
          <a:chExt cx="768350" cy="714376"/>
        </a:xfrm>
      </xdr:grpSpPr>
      <xdr:pic>
        <xdr:nvPicPr>
          <xdr:cNvPr id="170" name="Gráfico 169" descr="Ayuda con relleno sólido">
            <a:extLst>
              <a:ext uri="{FF2B5EF4-FFF2-40B4-BE49-F238E27FC236}">
                <a16:creationId xmlns:a16="http://schemas.microsoft.com/office/drawing/2014/main" id="{43DF1FB7-AFB0-4D4F-A3C6-456AD1F368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802688" y="76200"/>
            <a:ext cx="612774" cy="603064"/>
          </a:xfrm>
          <a:prstGeom prst="rect">
            <a:avLst/>
          </a:prstGeom>
        </xdr:spPr>
      </xdr:pic>
      <xdr:sp macro="" textlink="">
        <xdr:nvSpPr>
          <xdr:cNvPr id="171" name="CuadroTexto 170">
            <a:extLst>
              <a:ext uri="{FF2B5EF4-FFF2-40B4-BE49-F238E27FC236}">
                <a16:creationId xmlns:a16="http://schemas.microsoft.com/office/drawing/2014/main" id="{7D9BC0DE-D7F1-4488-A118-5FE42A45850F}"/>
              </a:ext>
            </a:extLst>
          </xdr:cNvPr>
          <xdr:cNvSpPr txBox="1"/>
        </xdr:nvSpPr>
        <xdr:spPr>
          <a:xfrm>
            <a:off x="8724900" y="619126"/>
            <a:ext cx="76835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1">
                <a:solidFill>
                  <a:srgbClr val="2B6EAB"/>
                </a:solidFill>
              </a:rPr>
              <a:t>Ayuda</a:t>
            </a:r>
          </a:p>
        </xdr:txBody>
      </xdr:sp>
    </xdr:grpSp>
    <xdr:clientData/>
  </xdr:twoCellAnchor>
  <xdr:twoCellAnchor>
    <xdr:from>
      <xdr:col>0</xdr:col>
      <xdr:colOff>0</xdr:colOff>
      <xdr:row>0</xdr:row>
      <xdr:rowOff>0</xdr:rowOff>
    </xdr:from>
    <xdr:to>
      <xdr:col>3</xdr:col>
      <xdr:colOff>1668992</xdr:colOff>
      <xdr:row>5</xdr:row>
      <xdr:rowOff>283882</xdr:rowOff>
    </xdr:to>
    <xdr:sp macro="" textlink="">
      <xdr:nvSpPr>
        <xdr:cNvPr id="55" name="Rectángulo 54">
          <a:extLst>
            <a:ext uri="{FF2B5EF4-FFF2-40B4-BE49-F238E27FC236}">
              <a16:creationId xmlns:a16="http://schemas.microsoft.com/office/drawing/2014/main" id="{E637CE58-6FF0-40B8-BDFF-256E546A792F}"/>
            </a:ext>
          </a:extLst>
        </xdr:cNvPr>
        <xdr:cNvSpPr/>
      </xdr:nvSpPr>
      <xdr:spPr>
        <a:xfrm>
          <a:off x="0" y="0"/>
          <a:ext cx="7593542" cy="1236382"/>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814293</xdr:colOff>
      <xdr:row>0</xdr:row>
      <xdr:rowOff>0</xdr:rowOff>
    </xdr:from>
    <xdr:to>
      <xdr:col>1</xdr:col>
      <xdr:colOff>179293</xdr:colOff>
      <xdr:row>5</xdr:row>
      <xdr:rowOff>254000</xdr:rowOff>
    </xdr:to>
    <xdr:sp macro="" textlink="">
      <xdr:nvSpPr>
        <xdr:cNvPr id="56" name="Rectángulo 55">
          <a:extLst>
            <a:ext uri="{FF2B5EF4-FFF2-40B4-BE49-F238E27FC236}">
              <a16:creationId xmlns:a16="http://schemas.microsoft.com/office/drawing/2014/main" id="{856571EC-5522-40BB-A5E8-5B22E7656839}"/>
            </a:ext>
          </a:extLst>
        </xdr:cNvPr>
        <xdr:cNvSpPr/>
      </xdr:nvSpPr>
      <xdr:spPr>
        <a:xfrm>
          <a:off x="814293" y="0"/>
          <a:ext cx="917575" cy="1206500"/>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1</xdr:row>
      <xdr:rowOff>25129</xdr:rowOff>
    </xdr:from>
    <xdr:to>
      <xdr:col>0</xdr:col>
      <xdr:colOff>769726</xdr:colOff>
      <xdr:row>5</xdr:row>
      <xdr:rowOff>174068</xdr:rowOff>
    </xdr:to>
    <xdr:grpSp>
      <xdr:nvGrpSpPr>
        <xdr:cNvPr id="57" name="Grupo 56">
          <a:extLst>
            <a:ext uri="{FF2B5EF4-FFF2-40B4-BE49-F238E27FC236}">
              <a16:creationId xmlns:a16="http://schemas.microsoft.com/office/drawing/2014/main" id="{720CF7FE-5F19-470D-9F14-45F539F13E05}"/>
            </a:ext>
          </a:extLst>
        </xdr:cNvPr>
        <xdr:cNvGrpSpPr/>
      </xdr:nvGrpSpPr>
      <xdr:grpSpPr>
        <a:xfrm>
          <a:off x="187325" y="215629"/>
          <a:ext cx="582401" cy="910939"/>
          <a:chOff x="187325" y="148616"/>
          <a:chExt cx="585576" cy="906021"/>
        </a:xfrm>
      </xdr:grpSpPr>
      <xdr:pic>
        <xdr:nvPicPr>
          <xdr:cNvPr id="58" name="Gráfico 57" descr="Hogar con relleno sólido">
            <a:hlinkClick xmlns:r="http://schemas.openxmlformats.org/officeDocument/2006/relationships" r:id="rId4"/>
            <a:extLst>
              <a:ext uri="{FF2B5EF4-FFF2-40B4-BE49-F238E27FC236}">
                <a16:creationId xmlns:a16="http://schemas.microsoft.com/office/drawing/2014/main" id="{7496A687-8A37-6F25-CDF4-AB4EE076C443}"/>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1812" y="148616"/>
            <a:ext cx="550285" cy="517078"/>
          </a:xfrm>
          <a:prstGeom prst="rect">
            <a:avLst/>
          </a:prstGeom>
        </xdr:spPr>
      </xdr:pic>
      <xdr:sp macro="" textlink="">
        <xdr:nvSpPr>
          <xdr:cNvPr id="59" name="CuadroTexto 58">
            <a:hlinkClick xmlns:r="http://schemas.openxmlformats.org/officeDocument/2006/relationships" r:id="rId4"/>
            <a:extLst>
              <a:ext uri="{FF2B5EF4-FFF2-40B4-BE49-F238E27FC236}">
                <a16:creationId xmlns:a16="http://schemas.microsoft.com/office/drawing/2014/main" id="{94CBBA15-2D68-D4E0-EAD9-10BDBB7201B8}"/>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0</xdr:col>
      <xdr:colOff>868499</xdr:colOff>
      <xdr:row>1</xdr:row>
      <xdr:rowOff>30855</xdr:rowOff>
    </xdr:from>
    <xdr:to>
      <xdr:col>1</xdr:col>
      <xdr:colOff>116664</xdr:colOff>
      <xdr:row>5</xdr:row>
      <xdr:rowOff>171517</xdr:rowOff>
    </xdr:to>
    <xdr:grpSp>
      <xdr:nvGrpSpPr>
        <xdr:cNvPr id="60" name="Grupo 59">
          <a:extLst>
            <a:ext uri="{FF2B5EF4-FFF2-40B4-BE49-F238E27FC236}">
              <a16:creationId xmlns:a16="http://schemas.microsoft.com/office/drawing/2014/main" id="{94685362-5813-4F74-949B-0B175AC42336}"/>
            </a:ext>
          </a:extLst>
        </xdr:cNvPr>
        <xdr:cNvGrpSpPr/>
      </xdr:nvGrpSpPr>
      <xdr:grpSpPr>
        <a:xfrm>
          <a:off x="868499" y="221355"/>
          <a:ext cx="805783" cy="902662"/>
          <a:chOff x="791469" y="157484"/>
          <a:chExt cx="883103" cy="897744"/>
        </a:xfrm>
      </xdr:grpSpPr>
      <xdr:pic>
        <xdr:nvPicPr>
          <xdr:cNvPr id="61" name="Gráfico 60" descr="Lupa con relleno sólido">
            <a:hlinkClick xmlns:r="http://schemas.openxmlformats.org/officeDocument/2006/relationships" r:id="rId7"/>
            <a:extLst>
              <a:ext uri="{FF2B5EF4-FFF2-40B4-BE49-F238E27FC236}">
                <a16:creationId xmlns:a16="http://schemas.microsoft.com/office/drawing/2014/main" id="{EDE10370-38A9-95BF-8A43-2E1B03B264F1}"/>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983380" y="157484"/>
            <a:ext cx="505697" cy="499342"/>
          </a:xfrm>
          <a:prstGeom prst="rect">
            <a:avLst/>
          </a:prstGeom>
        </xdr:spPr>
      </xdr:pic>
      <xdr:sp macro="" textlink="">
        <xdr:nvSpPr>
          <xdr:cNvPr id="62" name="CuadroTexto 61">
            <a:hlinkClick xmlns:r="http://schemas.openxmlformats.org/officeDocument/2006/relationships" r:id="rId7"/>
            <a:extLst>
              <a:ext uri="{FF2B5EF4-FFF2-40B4-BE49-F238E27FC236}">
                <a16:creationId xmlns:a16="http://schemas.microsoft.com/office/drawing/2014/main" id="{CDABACE3-9356-E33C-4199-FCC81DACCAC0}"/>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ysClr val="windowText" lastClr="000000"/>
                </a:solidFill>
              </a:rPr>
              <a:t>Buscador</a:t>
            </a:r>
          </a:p>
        </xdr:txBody>
      </xdr:sp>
    </xdr:grpSp>
    <xdr:clientData/>
  </xdr:twoCellAnchor>
  <xdr:twoCellAnchor>
    <xdr:from>
      <xdr:col>1</xdr:col>
      <xdr:colOff>2461057</xdr:colOff>
      <xdr:row>1</xdr:row>
      <xdr:rowOff>16817</xdr:rowOff>
    </xdr:from>
    <xdr:to>
      <xdr:col>1</xdr:col>
      <xdr:colOff>3090909</xdr:colOff>
      <xdr:row>5</xdr:row>
      <xdr:rowOff>179205</xdr:rowOff>
    </xdr:to>
    <xdr:grpSp>
      <xdr:nvGrpSpPr>
        <xdr:cNvPr id="63" name="Grupo 62">
          <a:extLst>
            <a:ext uri="{FF2B5EF4-FFF2-40B4-BE49-F238E27FC236}">
              <a16:creationId xmlns:a16="http://schemas.microsoft.com/office/drawing/2014/main" id="{C4D69DE2-A379-4CAA-863B-CA8F14AD1C7C}"/>
            </a:ext>
          </a:extLst>
        </xdr:cNvPr>
        <xdr:cNvGrpSpPr/>
      </xdr:nvGrpSpPr>
      <xdr:grpSpPr>
        <a:xfrm>
          <a:off x="4018675" y="207317"/>
          <a:ext cx="629852" cy="924388"/>
          <a:chOff x="3165751" y="138987"/>
          <a:chExt cx="629852" cy="916295"/>
        </a:xfrm>
      </xdr:grpSpPr>
      <xdr:pic>
        <xdr:nvPicPr>
          <xdr:cNvPr id="128" name="Gráfico 127" descr="Narración con relleno sólido">
            <a:hlinkClick xmlns:r="http://schemas.openxmlformats.org/officeDocument/2006/relationships" r:id="rId10"/>
            <a:extLst>
              <a:ext uri="{FF2B5EF4-FFF2-40B4-BE49-F238E27FC236}">
                <a16:creationId xmlns:a16="http://schemas.microsoft.com/office/drawing/2014/main" id="{C125F3AD-0C78-437D-B87C-317C2E8E463F}"/>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3202071" y="138987"/>
            <a:ext cx="550862" cy="536337"/>
          </a:xfrm>
          <a:prstGeom prst="rect">
            <a:avLst/>
          </a:prstGeom>
        </xdr:spPr>
      </xdr:pic>
      <xdr:sp macro="" textlink="">
        <xdr:nvSpPr>
          <xdr:cNvPr id="129" name="CuadroTexto 128">
            <a:hlinkClick xmlns:r="http://schemas.openxmlformats.org/officeDocument/2006/relationships" r:id="rId10"/>
            <a:extLst>
              <a:ext uri="{FF2B5EF4-FFF2-40B4-BE49-F238E27FC236}">
                <a16:creationId xmlns:a16="http://schemas.microsoft.com/office/drawing/2014/main" id="{CF2185A3-246E-9E7F-A539-F667F32432A8}"/>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Series</a:t>
            </a:r>
          </a:p>
        </xdr:txBody>
      </xdr:sp>
    </xdr:grpSp>
    <xdr:clientData/>
  </xdr:twoCellAnchor>
  <xdr:twoCellAnchor>
    <xdr:from>
      <xdr:col>2</xdr:col>
      <xdr:colOff>452991</xdr:colOff>
      <xdr:row>1</xdr:row>
      <xdr:rowOff>20139</xdr:rowOff>
    </xdr:from>
    <xdr:to>
      <xdr:col>3</xdr:col>
      <xdr:colOff>515872</xdr:colOff>
      <xdr:row>5</xdr:row>
      <xdr:rowOff>182232</xdr:rowOff>
    </xdr:to>
    <xdr:grpSp>
      <xdr:nvGrpSpPr>
        <xdr:cNvPr id="130" name="Grupo 129">
          <a:extLst>
            <a:ext uri="{FF2B5EF4-FFF2-40B4-BE49-F238E27FC236}">
              <a16:creationId xmlns:a16="http://schemas.microsoft.com/office/drawing/2014/main" id="{22DF02D3-573B-4A61-80CB-9E16534053A3}"/>
            </a:ext>
          </a:extLst>
        </xdr:cNvPr>
        <xdr:cNvGrpSpPr/>
      </xdr:nvGrpSpPr>
      <xdr:grpSpPr>
        <a:xfrm>
          <a:off x="5663726" y="210639"/>
          <a:ext cx="791264" cy="924093"/>
          <a:chOff x="4785951" y="142447"/>
          <a:chExt cx="807947" cy="912825"/>
        </a:xfrm>
      </xdr:grpSpPr>
      <xdr:pic>
        <xdr:nvPicPr>
          <xdr:cNvPr id="131" name="Gráfico 130" descr="Insignia de portapapeles con relleno sólido">
            <a:hlinkClick xmlns:r="http://schemas.openxmlformats.org/officeDocument/2006/relationships" r:id="rId13"/>
            <a:extLst>
              <a:ext uri="{FF2B5EF4-FFF2-40B4-BE49-F238E27FC236}">
                <a16:creationId xmlns:a16="http://schemas.microsoft.com/office/drawing/2014/main" id="{056229D7-09B6-E0D0-340A-81B544AF1EF1}"/>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4879266" y="142447"/>
            <a:ext cx="614943" cy="529417"/>
          </a:xfrm>
          <a:prstGeom prst="rect">
            <a:avLst/>
          </a:prstGeom>
        </xdr:spPr>
      </xdr:pic>
      <xdr:sp macro="" textlink="">
        <xdr:nvSpPr>
          <xdr:cNvPr id="132" name="CuadroTexto 131">
            <a:hlinkClick xmlns:r="http://schemas.openxmlformats.org/officeDocument/2006/relationships" r:id="rId13"/>
            <a:extLst>
              <a:ext uri="{FF2B5EF4-FFF2-40B4-BE49-F238E27FC236}">
                <a16:creationId xmlns:a16="http://schemas.microsoft.com/office/drawing/2014/main" id="{F4F7043D-3C8B-5D03-0B33-FEF99806A5B4}"/>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Créditos</a:t>
            </a:r>
          </a:p>
        </xdr:txBody>
      </xdr:sp>
    </xdr:grpSp>
    <xdr:clientData/>
  </xdr:twoCellAnchor>
  <xdr:twoCellAnchor>
    <xdr:from>
      <xdr:col>3</xdr:col>
      <xdr:colOff>608293</xdr:colOff>
      <xdr:row>1</xdr:row>
      <xdr:rowOff>26996</xdr:rowOff>
    </xdr:from>
    <xdr:to>
      <xdr:col>3</xdr:col>
      <xdr:colOff>1587563</xdr:colOff>
      <xdr:row>5</xdr:row>
      <xdr:rowOff>172201</xdr:rowOff>
    </xdr:to>
    <xdr:grpSp>
      <xdr:nvGrpSpPr>
        <xdr:cNvPr id="133" name="Grupo 132">
          <a:extLst>
            <a:ext uri="{FF2B5EF4-FFF2-40B4-BE49-F238E27FC236}">
              <a16:creationId xmlns:a16="http://schemas.microsoft.com/office/drawing/2014/main" id="{B135F0EA-3BFE-4AF8-954D-D0003F7F3985}"/>
            </a:ext>
          </a:extLst>
        </xdr:cNvPr>
        <xdr:cNvGrpSpPr/>
      </xdr:nvGrpSpPr>
      <xdr:grpSpPr>
        <a:xfrm>
          <a:off x="6547411" y="217496"/>
          <a:ext cx="979270" cy="907205"/>
          <a:chOff x="5612466" y="156130"/>
          <a:chExt cx="971613" cy="899112"/>
        </a:xfrm>
      </xdr:grpSpPr>
      <xdr:pic>
        <xdr:nvPicPr>
          <xdr:cNvPr id="134" name="Gráfico 133" descr="Advertencia con relleno sólido">
            <a:hlinkClick xmlns:r="http://schemas.openxmlformats.org/officeDocument/2006/relationships" r:id="rId16"/>
            <a:extLst>
              <a:ext uri="{FF2B5EF4-FFF2-40B4-BE49-F238E27FC236}">
                <a16:creationId xmlns:a16="http://schemas.microsoft.com/office/drawing/2014/main" id="{75025494-53EE-F445-DFC7-FD27F9E46135}"/>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5818816" y="156130"/>
            <a:ext cx="565262" cy="502050"/>
          </a:xfrm>
          <a:prstGeom prst="rect">
            <a:avLst/>
          </a:prstGeom>
        </xdr:spPr>
      </xdr:pic>
      <xdr:sp macro="" textlink="">
        <xdr:nvSpPr>
          <xdr:cNvPr id="135" name="CuadroTexto 134">
            <a:hlinkClick xmlns:r="http://schemas.openxmlformats.org/officeDocument/2006/relationships" r:id="rId16"/>
            <a:extLst>
              <a:ext uri="{FF2B5EF4-FFF2-40B4-BE49-F238E27FC236}">
                <a16:creationId xmlns:a16="http://schemas.microsoft.com/office/drawing/2014/main" id="{630172D9-3AE0-7A16-FF09-623DA121D513}"/>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¡Atención!</a:t>
            </a:r>
          </a:p>
        </xdr:txBody>
      </xdr:sp>
    </xdr:grpSp>
    <xdr:clientData/>
  </xdr:twoCellAnchor>
  <xdr:twoCellAnchor>
    <xdr:from>
      <xdr:col>1</xdr:col>
      <xdr:colOff>212262</xdr:colOff>
      <xdr:row>0</xdr:row>
      <xdr:rowOff>77489</xdr:rowOff>
    </xdr:from>
    <xdr:to>
      <xdr:col>1</xdr:col>
      <xdr:colOff>1137444</xdr:colOff>
      <xdr:row>5</xdr:row>
      <xdr:rowOff>298449</xdr:rowOff>
    </xdr:to>
    <xdr:grpSp>
      <xdr:nvGrpSpPr>
        <xdr:cNvPr id="136" name="Grupo 135">
          <a:hlinkClick xmlns:r="http://schemas.openxmlformats.org/officeDocument/2006/relationships" r:id="rId19"/>
          <a:extLst>
            <a:ext uri="{FF2B5EF4-FFF2-40B4-BE49-F238E27FC236}">
              <a16:creationId xmlns:a16="http://schemas.microsoft.com/office/drawing/2014/main" id="{04741135-77C7-48A5-B95D-93377DA27162}"/>
            </a:ext>
          </a:extLst>
        </xdr:cNvPr>
        <xdr:cNvGrpSpPr/>
      </xdr:nvGrpSpPr>
      <xdr:grpSpPr>
        <a:xfrm>
          <a:off x="1769880" y="77489"/>
          <a:ext cx="925182" cy="1173460"/>
          <a:chOff x="1830345" y="71061"/>
          <a:chExt cx="918832" cy="1162997"/>
        </a:xfrm>
      </xdr:grpSpPr>
      <xdr:sp macro="" textlink="">
        <xdr:nvSpPr>
          <xdr:cNvPr id="137" name="CuadroTexto 136">
            <a:hlinkClick xmlns:r="http://schemas.openxmlformats.org/officeDocument/2006/relationships" r:id="rId19"/>
            <a:extLst>
              <a:ext uri="{FF2B5EF4-FFF2-40B4-BE49-F238E27FC236}">
                <a16:creationId xmlns:a16="http://schemas.microsoft.com/office/drawing/2014/main" id="{34ECD4D4-57C1-E10C-19B8-DB1373A8BBE2}"/>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Buscador</a:t>
            </a:r>
          </a:p>
          <a:p>
            <a:pPr algn="ctr"/>
            <a:r>
              <a:rPr lang="es-ES" sz="1400" b="1">
                <a:solidFill>
                  <a:srgbClr val="FFFF00"/>
                </a:solidFill>
              </a:rPr>
              <a:t>avanzado</a:t>
            </a:r>
          </a:p>
        </xdr:txBody>
      </xdr:sp>
      <xdr:pic>
        <xdr:nvPicPr>
          <xdr:cNvPr id="138" name="Gráfico 137" descr="Búsqueda de carpetas con relleno sólido">
            <a:hlinkClick xmlns:r="http://schemas.openxmlformats.org/officeDocument/2006/relationships" r:id="rId19"/>
            <a:extLst>
              <a:ext uri="{FF2B5EF4-FFF2-40B4-BE49-F238E27FC236}">
                <a16:creationId xmlns:a16="http://schemas.microsoft.com/office/drawing/2014/main" id="{E937C46B-6764-F1AA-9EE5-A597807E9881}"/>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957294" y="71061"/>
            <a:ext cx="687294" cy="672189"/>
          </a:xfrm>
          <a:prstGeom prst="rect">
            <a:avLst/>
          </a:prstGeom>
        </xdr:spPr>
      </xdr:pic>
    </xdr:grpSp>
    <xdr:clientData/>
  </xdr:twoCellAnchor>
  <xdr:twoCellAnchor>
    <xdr:from>
      <xdr:col>1</xdr:col>
      <xdr:colOff>1233042</xdr:colOff>
      <xdr:row>0</xdr:row>
      <xdr:rowOff>73140</xdr:rowOff>
    </xdr:from>
    <xdr:to>
      <xdr:col>1</xdr:col>
      <xdr:colOff>2365459</xdr:colOff>
      <xdr:row>6</xdr:row>
      <xdr:rowOff>1173</xdr:rowOff>
    </xdr:to>
    <xdr:grpSp>
      <xdr:nvGrpSpPr>
        <xdr:cNvPr id="139" name="Grupo 138">
          <a:hlinkClick xmlns:r="http://schemas.openxmlformats.org/officeDocument/2006/relationships" r:id="rId22"/>
          <a:extLst>
            <a:ext uri="{FF2B5EF4-FFF2-40B4-BE49-F238E27FC236}">
              <a16:creationId xmlns:a16="http://schemas.microsoft.com/office/drawing/2014/main" id="{0003EAE0-768A-4B32-B725-7AB469200913}"/>
            </a:ext>
          </a:extLst>
        </xdr:cNvPr>
        <xdr:cNvGrpSpPr/>
      </xdr:nvGrpSpPr>
      <xdr:grpSpPr>
        <a:xfrm>
          <a:off x="2790660" y="73140"/>
          <a:ext cx="1132417" cy="1183092"/>
          <a:chOff x="2776007" y="92075"/>
          <a:chExt cx="1132417" cy="1132416"/>
        </a:xfrm>
      </xdr:grpSpPr>
      <xdr:pic>
        <xdr:nvPicPr>
          <xdr:cNvPr id="140" name="Gráfico 139" descr="Dirección con relleno sólido">
            <a:hlinkClick xmlns:r="http://schemas.openxmlformats.org/officeDocument/2006/relationships" r:id="rId22"/>
            <a:extLst>
              <a:ext uri="{FF2B5EF4-FFF2-40B4-BE49-F238E27FC236}">
                <a16:creationId xmlns:a16="http://schemas.microsoft.com/office/drawing/2014/main" id="{3DDC2F4A-FCC4-34AF-17AD-FF7CFC6BC80D}"/>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3026903" y="92075"/>
            <a:ext cx="624275" cy="609427"/>
          </a:xfrm>
          <a:prstGeom prst="rect">
            <a:avLst/>
          </a:prstGeom>
        </xdr:spPr>
      </xdr:pic>
      <xdr:sp macro="" textlink="">
        <xdr:nvSpPr>
          <xdr:cNvPr id="141" name="CuadroTexto 140">
            <a:hlinkClick xmlns:r="http://schemas.openxmlformats.org/officeDocument/2006/relationships" r:id="rId22"/>
            <a:extLst>
              <a:ext uri="{FF2B5EF4-FFF2-40B4-BE49-F238E27FC236}">
                <a16:creationId xmlns:a16="http://schemas.microsoft.com/office/drawing/2014/main" id="{824A2200-DCEF-8AE7-B3C8-C848116E4BC3}"/>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Cuadro</a:t>
            </a:r>
            <a:r>
              <a:rPr lang="es-ES" sz="1400" b="1" baseline="0">
                <a:solidFill>
                  <a:srgbClr val="FFFF00"/>
                </a:solidFill>
              </a:rPr>
              <a:t> de clasificación</a:t>
            </a:r>
          </a:p>
        </xdr:txBody>
      </xdr:sp>
    </xdr:grpSp>
    <xdr:clientData/>
  </xdr:twoCellAnchor>
  <xdr:twoCellAnchor>
    <xdr:from>
      <xdr:col>1</xdr:col>
      <xdr:colOff>3133725</xdr:colOff>
      <xdr:row>1</xdr:row>
      <xdr:rowOff>28575</xdr:rowOff>
    </xdr:from>
    <xdr:to>
      <xdr:col>2</xdr:col>
      <xdr:colOff>470770</xdr:colOff>
      <xdr:row>5</xdr:row>
      <xdr:rowOff>174967</xdr:rowOff>
    </xdr:to>
    <xdr:grpSp>
      <xdr:nvGrpSpPr>
        <xdr:cNvPr id="142" name="Grupo 141">
          <a:extLst>
            <a:ext uri="{FF2B5EF4-FFF2-40B4-BE49-F238E27FC236}">
              <a16:creationId xmlns:a16="http://schemas.microsoft.com/office/drawing/2014/main" id="{A3CF880B-2974-4216-9AEF-B693E8FDEBAE}"/>
            </a:ext>
          </a:extLst>
        </xdr:cNvPr>
        <xdr:cNvGrpSpPr/>
      </xdr:nvGrpSpPr>
      <xdr:grpSpPr>
        <a:xfrm>
          <a:off x="4691343" y="219075"/>
          <a:ext cx="990162" cy="908392"/>
          <a:chOff x="3775913" y="130063"/>
          <a:chExt cx="991470" cy="924641"/>
        </a:xfrm>
      </xdr:grpSpPr>
      <xdr:pic>
        <xdr:nvPicPr>
          <xdr:cNvPr id="143" name="Gráfico 142" descr="Gráfico circular con relleno sólido">
            <a:hlinkClick xmlns:r="http://schemas.openxmlformats.org/officeDocument/2006/relationships" r:id="rId25"/>
            <a:extLst>
              <a:ext uri="{FF2B5EF4-FFF2-40B4-BE49-F238E27FC236}">
                <a16:creationId xmlns:a16="http://schemas.microsoft.com/office/drawing/2014/main" id="{3C2756DE-225D-B816-2776-6A0C20A787E4}"/>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4010553" y="130063"/>
            <a:ext cx="522191" cy="554184"/>
          </a:xfrm>
          <a:prstGeom prst="rect">
            <a:avLst/>
          </a:prstGeom>
        </xdr:spPr>
      </xdr:pic>
      <xdr:sp macro="" textlink="">
        <xdr:nvSpPr>
          <xdr:cNvPr id="144" name="CuadroTexto 143">
            <a:hlinkClick xmlns:r="http://schemas.openxmlformats.org/officeDocument/2006/relationships" r:id="rId25"/>
            <a:extLst>
              <a:ext uri="{FF2B5EF4-FFF2-40B4-BE49-F238E27FC236}">
                <a16:creationId xmlns:a16="http://schemas.microsoft.com/office/drawing/2014/main" id="{E1B4450C-8E57-3D5E-AB62-23E1CA2DE188}"/>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Estadísticas</a:t>
            </a:r>
          </a:p>
        </xdr:txBody>
      </xdr:sp>
    </xdr:grpSp>
    <xdr:clientData/>
  </xdr:twoCellAnchor>
  <xdr:twoCellAnchor>
    <xdr:from>
      <xdr:col>4</xdr:col>
      <xdr:colOff>62566</xdr:colOff>
      <xdr:row>2</xdr:row>
      <xdr:rowOff>110938</xdr:rowOff>
    </xdr:from>
    <xdr:to>
      <xdr:col>7</xdr:col>
      <xdr:colOff>33991</xdr:colOff>
      <xdr:row>5</xdr:row>
      <xdr:rowOff>101413</xdr:rowOff>
    </xdr:to>
    <xdr:sp macro="" textlink="">
      <xdr:nvSpPr>
        <xdr:cNvPr id="3" name="Rectángulo 2">
          <a:extLst>
            <a:ext uri="{FF2B5EF4-FFF2-40B4-BE49-F238E27FC236}">
              <a16:creationId xmlns:a16="http://schemas.microsoft.com/office/drawing/2014/main" id="{200A25E5-DEC0-4D12-828B-8455ED801780}"/>
            </a:ext>
          </a:extLst>
        </xdr:cNvPr>
        <xdr:cNvSpPr/>
      </xdr:nvSpPr>
      <xdr:spPr>
        <a:xfrm>
          <a:off x="10080625" y="484467"/>
          <a:ext cx="1966072" cy="550770"/>
        </a:xfrm>
        <a:prstGeom prst="rect">
          <a:avLst/>
        </a:prstGeom>
        <a:solidFill>
          <a:schemeClr val="accent1">
            <a:lumMod val="40000"/>
            <a:lumOff val="60000"/>
            <a:alpha val="27000"/>
          </a:schemeClr>
        </a:solidFill>
        <a:ln w="38100">
          <a:solidFill>
            <a:srgbClr val="2B6EAB"/>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1030466</xdr:colOff>
      <xdr:row>5</xdr:row>
      <xdr:rowOff>66676</xdr:rowOff>
    </xdr:from>
    <xdr:to>
      <xdr:col>0</xdr:col>
      <xdr:colOff>1980143</xdr:colOff>
      <xdr:row>8</xdr:row>
      <xdr:rowOff>82903</xdr:rowOff>
    </xdr:to>
    <xdr:grpSp>
      <xdr:nvGrpSpPr>
        <xdr:cNvPr id="6" name="Grupo 5">
          <a:hlinkClick xmlns:r="http://schemas.openxmlformats.org/officeDocument/2006/relationships" r:id="rId1"/>
          <a:extLst>
            <a:ext uri="{FF2B5EF4-FFF2-40B4-BE49-F238E27FC236}">
              <a16:creationId xmlns:a16="http://schemas.microsoft.com/office/drawing/2014/main" id="{67FC1601-9221-4E4B-A5B2-820A1331DC6C}"/>
            </a:ext>
          </a:extLst>
        </xdr:cNvPr>
        <xdr:cNvGrpSpPr/>
      </xdr:nvGrpSpPr>
      <xdr:grpSpPr>
        <a:xfrm>
          <a:off x="1030466" y="1366558"/>
          <a:ext cx="949677" cy="800639"/>
          <a:chOff x="8724900" y="76200"/>
          <a:chExt cx="768350" cy="714376"/>
        </a:xfrm>
      </xdr:grpSpPr>
      <xdr:pic>
        <xdr:nvPicPr>
          <xdr:cNvPr id="7" name="Gráfico 6" descr="Ayuda con relleno sólido">
            <a:extLst>
              <a:ext uri="{FF2B5EF4-FFF2-40B4-BE49-F238E27FC236}">
                <a16:creationId xmlns:a16="http://schemas.microsoft.com/office/drawing/2014/main" id="{ADEA8C91-0FDF-F576-3CA2-126380A8CF2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802688" y="76200"/>
            <a:ext cx="612774" cy="603064"/>
          </a:xfrm>
          <a:prstGeom prst="rect">
            <a:avLst/>
          </a:prstGeom>
        </xdr:spPr>
      </xdr:pic>
      <xdr:sp macro="" textlink="">
        <xdr:nvSpPr>
          <xdr:cNvPr id="8" name="CuadroTexto 7">
            <a:extLst>
              <a:ext uri="{FF2B5EF4-FFF2-40B4-BE49-F238E27FC236}">
                <a16:creationId xmlns:a16="http://schemas.microsoft.com/office/drawing/2014/main" id="{53DDBF01-6434-6FCA-A593-F9D1AA4E621A}"/>
              </a:ext>
            </a:extLst>
          </xdr:cNvPr>
          <xdr:cNvSpPr txBox="1"/>
        </xdr:nvSpPr>
        <xdr:spPr>
          <a:xfrm>
            <a:off x="8724900" y="619126"/>
            <a:ext cx="76835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1">
                <a:solidFill>
                  <a:srgbClr val="2B6EAB"/>
                </a:solidFill>
              </a:rPr>
              <a:t>Ayuda</a:t>
            </a:r>
          </a:p>
        </xdr:txBody>
      </xdr:sp>
    </xdr:grpSp>
    <xdr:clientData/>
  </xdr:twoCellAnchor>
  <xdr:twoCellAnchor>
    <xdr:from>
      <xdr:col>6</xdr:col>
      <xdr:colOff>1333500</xdr:colOff>
      <xdr:row>14</xdr:row>
      <xdr:rowOff>42333</xdr:rowOff>
    </xdr:from>
    <xdr:to>
      <xdr:col>9</xdr:col>
      <xdr:colOff>518583</xdr:colOff>
      <xdr:row>18</xdr:row>
      <xdr:rowOff>86783</xdr:rowOff>
    </xdr:to>
    <xdr:graphicFrame macro="">
      <xdr:nvGraphicFramePr>
        <xdr:cNvPr id="2" name="Gráfico 1">
          <a:extLst>
            <a:ext uri="{FF2B5EF4-FFF2-40B4-BE49-F238E27FC236}">
              <a16:creationId xmlns:a16="http://schemas.microsoft.com/office/drawing/2014/main" id="{92DB1C13-4C22-4674-AE5F-1A4927633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285749</xdr:colOff>
      <xdr:row>15</xdr:row>
      <xdr:rowOff>304800</xdr:rowOff>
    </xdr:from>
    <xdr:to>
      <xdr:col>3</xdr:col>
      <xdr:colOff>2133600</xdr:colOff>
      <xdr:row>18</xdr:row>
      <xdr:rowOff>550716</xdr:rowOff>
    </xdr:to>
    <xdr:grpSp>
      <xdr:nvGrpSpPr>
        <xdr:cNvPr id="18" name="Grupo 17">
          <a:extLst>
            <a:ext uri="{FF2B5EF4-FFF2-40B4-BE49-F238E27FC236}">
              <a16:creationId xmlns:a16="http://schemas.microsoft.com/office/drawing/2014/main" id="{72B93424-46AC-FE8A-9603-63225A99FC32}"/>
            </a:ext>
          </a:extLst>
        </xdr:cNvPr>
        <xdr:cNvGrpSpPr/>
      </xdr:nvGrpSpPr>
      <xdr:grpSpPr>
        <a:xfrm>
          <a:off x="7760073" y="6176682"/>
          <a:ext cx="1847851" cy="1444946"/>
          <a:chOff x="7609418" y="5352280"/>
          <a:chExt cx="2159000" cy="1835244"/>
        </a:xfrm>
      </xdr:grpSpPr>
      <xdr:sp macro="" textlink="">
        <xdr:nvSpPr>
          <xdr:cNvPr id="73" name="Rectángulo 72">
            <a:extLst>
              <a:ext uri="{FF2B5EF4-FFF2-40B4-BE49-F238E27FC236}">
                <a16:creationId xmlns:a16="http://schemas.microsoft.com/office/drawing/2014/main" id="{9B7DA23F-DC6E-4272-A2DE-41C27ADB1752}"/>
              </a:ext>
            </a:extLst>
          </xdr:cNvPr>
          <xdr:cNvSpPr/>
        </xdr:nvSpPr>
        <xdr:spPr>
          <a:xfrm>
            <a:off x="7609418" y="5352280"/>
            <a:ext cx="2159000" cy="1835244"/>
          </a:xfrm>
          <a:prstGeom prst="rect">
            <a:avLst/>
          </a:prstGeom>
          <a:solidFill>
            <a:schemeClr val="accent1">
              <a:lumMod val="20000"/>
              <a:lumOff val="80000"/>
            </a:schemeClr>
          </a:solidFill>
          <a:ln w="38100">
            <a:solidFill>
              <a:srgbClr val="2B6EAB"/>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ES" sz="1100"/>
          </a:p>
        </xdr:txBody>
      </xdr:sp>
      <xdr:pic>
        <xdr:nvPicPr>
          <xdr:cNvPr id="16" name="Gráfico 15" descr="Inteligencia artificial con relleno sólido">
            <a:extLst>
              <a:ext uri="{FF2B5EF4-FFF2-40B4-BE49-F238E27FC236}">
                <a16:creationId xmlns:a16="http://schemas.microsoft.com/office/drawing/2014/main" id="{C9A83D83-FB23-2413-39B5-B2C3FC018F4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8068736" y="5649720"/>
            <a:ext cx="1240365" cy="1240365"/>
          </a:xfrm>
          <a:prstGeom prst="rect">
            <a:avLst/>
          </a:prstGeom>
        </xdr:spPr>
      </xdr:pic>
    </xdr:grpSp>
    <xdr:clientData/>
  </xdr:twoCellAnchor>
  <xdr:twoCellAnchor>
    <xdr:from>
      <xdr:col>0</xdr:col>
      <xdr:colOff>0</xdr:colOff>
      <xdr:row>0</xdr:row>
      <xdr:rowOff>0</xdr:rowOff>
    </xdr:from>
    <xdr:to>
      <xdr:col>3</xdr:col>
      <xdr:colOff>21167</xdr:colOff>
      <xdr:row>4</xdr:row>
      <xdr:rowOff>40465</xdr:rowOff>
    </xdr:to>
    <xdr:sp macro="" textlink="">
      <xdr:nvSpPr>
        <xdr:cNvPr id="3" name="Rectángulo 2">
          <a:extLst>
            <a:ext uri="{FF2B5EF4-FFF2-40B4-BE49-F238E27FC236}">
              <a16:creationId xmlns:a16="http://schemas.microsoft.com/office/drawing/2014/main" id="{155696EA-4859-42FF-AD44-0090D5473A58}"/>
            </a:ext>
          </a:extLst>
        </xdr:cNvPr>
        <xdr:cNvSpPr/>
      </xdr:nvSpPr>
      <xdr:spPr>
        <a:xfrm>
          <a:off x="0" y="0"/>
          <a:ext cx="7874000" cy="118346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1754840</xdr:colOff>
      <xdr:row>0</xdr:row>
      <xdr:rowOff>0</xdr:rowOff>
    </xdr:from>
    <xdr:to>
      <xdr:col>0</xdr:col>
      <xdr:colOff>2759198</xdr:colOff>
      <xdr:row>4</xdr:row>
      <xdr:rowOff>10583</xdr:rowOff>
    </xdr:to>
    <xdr:sp macro="" textlink="">
      <xdr:nvSpPr>
        <xdr:cNvPr id="4" name="Rectángulo 3">
          <a:extLst>
            <a:ext uri="{FF2B5EF4-FFF2-40B4-BE49-F238E27FC236}">
              <a16:creationId xmlns:a16="http://schemas.microsoft.com/office/drawing/2014/main" id="{95B2052D-72A2-4669-905E-003C25BB0CC5}"/>
            </a:ext>
          </a:extLst>
        </xdr:cNvPr>
        <xdr:cNvSpPr/>
      </xdr:nvSpPr>
      <xdr:spPr>
        <a:xfrm>
          <a:off x="1754840" y="0"/>
          <a:ext cx="1004358" cy="1168524"/>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1</xdr:row>
      <xdr:rowOff>20490</xdr:rowOff>
    </xdr:from>
    <xdr:to>
      <xdr:col>0</xdr:col>
      <xdr:colOff>772901</xdr:colOff>
      <xdr:row>3</xdr:row>
      <xdr:rowOff>526087</xdr:rowOff>
    </xdr:to>
    <xdr:grpSp>
      <xdr:nvGrpSpPr>
        <xdr:cNvPr id="5" name="Grupo 4">
          <a:extLst>
            <a:ext uri="{FF2B5EF4-FFF2-40B4-BE49-F238E27FC236}">
              <a16:creationId xmlns:a16="http://schemas.microsoft.com/office/drawing/2014/main" id="{27347774-C936-40BA-9659-30B6DAE947E6}"/>
            </a:ext>
          </a:extLst>
        </xdr:cNvPr>
        <xdr:cNvGrpSpPr/>
      </xdr:nvGrpSpPr>
      <xdr:grpSpPr>
        <a:xfrm>
          <a:off x="187325" y="210990"/>
          <a:ext cx="585576" cy="886597"/>
          <a:chOff x="187325" y="148616"/>
          <a:chExt cx="585576" cy="906021"/>
        </a:xfrm>
      </xdr:grpSpPr>
      <xdr:pic>
        <xdr:nvPicPr>
          <xdr:cNvPr id="9" name="Gráfico 8" descr="Hogar con relleno sólido">
            <a:hlinkClick xmlns:r="http://schemas.openxmlformats.org/officeDocument/2006/relationships" r:id="rId7"/>
            <a:extLst>
              <a:ext uri="{FF2B5EF4-FFF2-40B4-BE49-F238E27FC236}">
                <a16:creationId xmlns:a16="http://schemas.microsoft.com/office/drawing/2014/main" id="{052353D6-232F-E416-C4DC-AC0421519BDA}"/>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201812" y="148616"/>
            <a:ext cx="550285" cy="517078"/>
          </a:xfrm>
          <a:prstGeom prst="rect">
            <a:avLst/>
          </a:prstGeom>
        </xdr:spPr>
      </xdr:pic>
      <xdr:sp macro="" textlink="">
        <xdr:nvSpPr>
          <xdr:cNvPr id="10" name="CuadroTexto 9">
            <a:hlinkClick xmlns:r="http://schemas.openxmlformats.org/officeDocument/2006/relationships" r:id="rId7"/>
            <a:extLst>
              <a:ext uri="{FF2B5EF4-FFF2-40B4-BE49-F238E27FC236}">
                <a16:creationId xmlns:a16="http://schemas.microsoft.com/office/drawing/2014/main" id="{05976A4A-F1CF-DFC5-6BD7-85DDB6F97EA4}"/>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0</xdr:col>
      <xdr:colOff>843232</xdr:colOff>
      <xdr:row>1</xdr:row>
      <xdr:rowOff>21454</xdr:rowOff>
    </xdr:from>
    <xdr:to>
      <xdr:col>0</xdr:col>
      <xdr:colOff>1724405</xdr:colOff>
      <xdr:row>3</xdr:row>
      <xdr:rowOff>525124</xdr:rowOff>
    </xdr:to>
    <xdr:grpSp>
      <xdr:nvGrpSpPr>
        <xdr:cNvPr id="11" name="Grupo 10">
          <a:extLst>
            <a:ext uri="{FF2B5EF4-FFF2-40B4-BE49-F238E27FC236}">
              <a16:creationId xmlns:a16="http://schemas.microsoft.com/office/drawing/2014/main" id="{FC1C5E6B-70A3-4294-806F-A8E692F17029}"/>
            </a:ext>
          </a:extLst>
        </xdr:cNvPr>
        <xdr:cNvGrpSpPr/>
      </xdr:nvGrpSpPr>
      <xdr:grpSpPr>
        <a:xfrm>
          <a:off x="843232" y="211954"/>
          <a:ext cx="881173" cy="884670"/>
          <a:chOff x="791469" y="157484"/>
          <a:chExt cx="883103" cy="897744"/>
        </a:xfrm>
      </xdr:grpSpPr>
      <xdr:pic>
        <xdr:nvPicPr>
          <xdr:cNvPr id="15" name="Gráfico 14" descr="Lupa con relleno sólido">
            <a:hlinkClick xmlns:r="http://schemas.openxmlformats.org/officeDocument/2006/relationships" r:id="rId10"/>
            <a:extLst>
              <a:ext uri="{FF2B5EF4-FFF2-40B4-BE49-F238E27FC236}">
                <a16:creationId xmlns:a16="http://schemas.microsoft.com/office/drawing/2014/main" id="{8C643C80-F7AE-67A4-63D2-F19E564C7782}"/>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983380" y="157484"/>
            <a:ext cx="505697" cy="499342"/>
          </a:xfrm>
          <a:prstGeom prst="rect">
            <a:avLst/>
          </a:prstGeom>
        </xdr:spPr>
      </xdr:pic>
      <xdr:sp macro="" textlink="">
        <xdr:nvSpPr>
          <xdr:cNvPr id="17" name="CuadroTexto 16">
            <a:hlinkClick xmlns:r="http://schemas.openxmlformats.org/officeDocument/2006/relationships" r:id="rId10"/>
            <a:extLst>
              <a:ext uri="{FF2B5EF4-FFF2-40B4-BE49-F238E27FC236}">
                <a16:creationId xmlns:a16="http://schemas.microsoft.com/office/drawing/2014/main" id="{FA3CC1B7-4FFB-6FB9-914F-9A382AF1CBD0}"/>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Buscador</a:t>
            </a:r>
          </a:p>
        </xdr:txBody>
      </xdr:sp>
    </xdr:grpSp>
    <xdr:clientData/>
  </xdr:twoCellAnchor>
  <xdr:twoCellAnchor>
    <xdr:from>
      <xdr:col>1</xdr:col>
      <xdr:colOff>1085755</xdr:colOff>
      <xdr:row>1</xdr:row>
      <xdr:rowOff>10591</xdr:rowOff>
    </xdr:from>
    <xdr:to>
      <xdr:col>1</xdr:col>
      <xdr:colOff>1715607</xdr:colOff>
      <xdr:row>3</xdr:row>
      <xdr:rowOff>535987</xdr:rowOff>
    </xdr:to>
    <xdr:grpSp>
      <xdr:nvGrpSpPr>
        <xdr:cNvPr id="19" name="Grupo 18">
          <a:extLst>
            <a:ext uri="{FF2B5EF4-FFF2-40B4-BE49-F238E27FC236}">
              <a16:creationId xmlns:a16="http://schemas.microsoft.com/office/drawing/2014/main" id="{133B105F-B0F8-4310-A06F-116A051776FB}"/>
            </a:ext>
          </a:extLst>
        </xdr:cNvPr>
        <xdr:cNvGrpSpPr/>
      </xdr:nvGrpSpPr>
      <xdr:grpSpPr>
        <a:xfrm>
          <a:off x="3853608" y="201091"/>
          <a:ext cx="629852" cy="906396"/>
          <a:chOff x="3165751" y="138987"/>
          <a:chExt cx="629852" cy="916295"/>
        </a:xfrm>
      </xdr:grpSpPr>
      <xdr:pic>
        <xdr:nvPicPr>
          <xdr:cNvPr id="20" name="Gráfico 19" descr="Narración con relleno sólido">
            <a:hlinkClick xmlns:r="http://schemas.openxmlformats.org/officeDocument/2006/relationships" r:id="rId13"/>
            <a:extLst>
              <a:ext uri="{FF2B5EF4-FFF2-40B4-BE49-F238E27FC236}">
                <a16:creationId xmlns:a16="http://schemas.microsoft.com/office/drawing/2014/main" id="{A7E478C9-741A-FD8C-3695-94CCECC678EA}"/>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3202071" y="138987"/>
            <a:ext cx="550862" cy="536337"/>
          </a:xfrm>
          <a:prstGeom prst="rect">
            <a:avLst/>
          </a:prstGeom>
        </xdr:spPr>
      </xdr:pic>
      <xdr:sp macro="" textlink="">
        <xdr:nvSpPr>
          <xdr:cNvPr id="21" name="CuadroTexto 20">
            <a:hlinkClick xmlns:r="http://schemas.openxmlformats.org/officeDocument/2006/relationships" r:id="rId13"/>
            <a:extLst>
              <a:ext uri="{FF2B5EF4-FFF2-40B4-BE49-F238E27FC236}">
                <a16:creationId xmlns:a16="http://schemas.microsoft.com/office/drawing/2014/main" id="{938D6248-3E68-F68B-2107-704D28EA9219}"/>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Series</a:t>
            </a:r>
          </a:p>
        </xdr:txBody>
      </xdr:sp>
    </xdr:grpSp>
    <xdr:clientData/>
  </xdr:twoCellAnchor>
  <xdr:twoCellAnchor>
    <xdr:from>
      <xdr:col>2</xdr:col>
      <xdr:colOff>731059</xdr:colOff>
      <xdr:row>1</xdr:row>
      <xdr:rowOff>22357</xdr:rowOff>
    </xdr:from>
    <xdr:to>
      <xdr:col>2</xdr:col>
      <xdr:colOff>1707154</xdr:colOff>
      <xdr:row>3</xdr:row>
      <xdr:rowOff>524220</xdr:rowOff>
    </xdr:to>
    <xdr:grpSp>
      <xdr:nvGrpSpPr>
        <xdr:cNvPr id="28" name="Grupo 27">
          <a:extLst>
            <a:ext uri="{FF2B5EF4-FFF2-40B4-BE49-F238E27FC236}">
              <a16:creationId xmlns:a16="http://schemas.microsoft.com/office/drawing/2014/main" id="{3405FB84-FD8F-40D4-B1B0-C5770FB14873}"/>
            </a:ext>
          </a:extLst>
        </xdr:cNvPr>
        <xdr:cNvGrpSpPr/>
      </xdr:nvGrpSpPr>
      <xdr:grpSpPr>
        <a:xfrm>
          <a:off x="6524500" y="212857"/>
          <a:ext cx="957045" cy="882863"/>
          <a:chOff x="5612466" y="156130"/>
          <a:chExt cx="971613" cy="899112"/>
        </a:xfrm>
      </xdr:grpSpPr>
      <xdr:pic>
        <xdr:nvPicPr>
          <xdr:cNvPr id="29" name="Gráfico 28" descr="Advertencia con relleno sólido">
            <a:hlinkClick xmlns:r="http://schemas.openxmlformats.org/officeDocument/2006/relationships" r:id="rId16"/>
            <a:extLst>
              <a:ext uri="{FF2B5EF4-FFF2-40B4-BE49-F238E27FC236}">
                <a16:creationId xmlns:a16="http://schemas.microsoft.com/office/drawing/2014/main" id="{B905C775-B8A2-3312-12C7-E7CEDAE1952B}"/>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5818816" y="156130"/>
            <a:ext cx="565262" cy="502050"/>
          </a:xfrm>
          <a:prstGeom prst="rect">
            <a:avLst/>
          </a:prstGeom>
        </xdr:spPr>
      </xdr:pic>
      <xdr:sp macro="" textlink="">
        <xdr:nvSpPr>
          <xdr:cNvPr id="30" name="CuadroTexto 29">
            <a:hlinkClick xmlns:r="http://schemas.openxmlformats.org/officeDocument/2006/relationships" r:id="rId16"/>
            <a:extLst>
              <a:ext uri="{FF2B5EF4-FFF2-40B4-BE49-F238E27FC236}">
                <a16:creationId xmlns:a16="http://schemas.microsoft.com/office/drawing/2014/main" id="{EA3E70B1-3B9D-BE0C-BFC9-0B005F60844F}"/>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¡Atención!</a:t>
            </a:r>
          </a:p>
        </xdr:txBody>
      </xdr:sp>
    </xdr:grpSp>
    <xdr:clientData/>
  </xdr:twoCellAnchor>
  <xdr:twoCellAnchor>
    <xdr:from>
      <xdr:col>0</xdr:col>
      <xdr:colOff>1794736</xdr:colOff>
      <xdr:row>0</xdr:row>
      <xdr:rowOff>80664</xdr:rowOff>
    </xdr:from>
    <xdr:to>
      <xdr:col>0</xdr:col>
      <xdr:colOff>2716743</xdr:colOff>
      <xdr:row>4</xdr:row>
      <xdr:rowOff>55032</xdr:rowOff>
    </xdr:to>
    <xdr:grpSp>
      <xdr:nvGrpSpPr>
        <xdr:cNvPr id="31" name="Grupo 30">
          <a:hlinkClick xmlns:r="http://schemas.openxmlformats.org/officeDocument/2006/relationships" r:id="rId19"/>
          <a:extLst>
            <a:ext uri="{FF2B5EF4-FFF2-40B4-BE49-F238E27FC236}">
              <a16:creationId xmlns:a16="http://schemas.microsoft.com/office/drawing/2014/main" id="{8AE352D6-D811-462E-B4DF-EAAB1F685EBA}"/>
            </a:ext>
          </a:extLst>
        </xdr:cNvPr>
        <xdr:cNvGrpSpPr/>
      </xdr:nvGrpSpPr>
      <xdr:grpSpPr>
        <a:xfrm>
          <a:off x="1794736" y="80664"/>
          <a:ext cx="922007" cy="1139780"/>
          <a:chOff x="1830345" y="71061"/>
          <a:chExt cx="918832" cy="1162997"/>
        </a:xfrm>
      </xdr:grpSpPr>
      <xdr:sp macro="" textlink="">
        <xdr:nvSpPr>
          <xdr:cNvPr id="32" name="CuadroTexto 31">
            <a:hlinkClick xmlns:r="http://schemas.openxmlformats.org/officeDocument/2006/relationships" r:id="rId19"/>
            <a:extLst>
              <a:ext uri="{FF2B5EF4-FFF2-40B4-BE49-F238E27FC236}">
                <a16:creationId xmlns:a16="http://schemas.microsoft.com/office/drawing/2014/main" id="{922E716E-60F4-4898-A4EF-1552DD0149F1}"/>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ysClr val="windowText" lastClr="000000"/>
                </a:solidFill>
              </a:rPr>
              <a:t>Buscador</a:t>
            </a:r>
          </a:p>
          <a:p>
            <a:pPr algn="ctr"/>
            <a:r>
              <a:rPr lang="es-ES" sz="1400" b="1">
                <a:solidFill>
                  <a:sysClr val="windowText" lastClr="000000"/>
                </a:solidFill>
              </a:rPr>
              <a:t>avanzado</a:t>
            </a:r>
          </a:p>
        </xdr:txBody>
      </xdr:sp>
      <xdr:pic>
        <xdr:nvPicPr>
          <xdr:cNvPr id="33" name="Gráfico 32" descr="Búsqueda de carpetas con relleno sólido">
            <a:hlinkClick xmlns:r="http://schemas.openxmlformats.org/officeDocument/2006/relationships" r:id="rId19"/>
            <a:extLst>
              <a:ext uri="{FF2B5EF4-FFF2-40B4-BE49-F238E27FC236}">
                <a16:creationId xmlns:a16="http://schemas.microsoft.com/office/drawing/2014/main" id="{8D300242-3BEC-ED8C-FBA6-62EA17B9C26D}"/>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957294" y="71061"/>
            <a:ext cx="687294" cy="672189"/>
          </a:xfrm>
          <a:prstGeom prst="rect">
            <a:avLst/>
          </a:prstGeom>
        </xdr:spPr>
      </xdr:pic>
    </xdr:grpSp>
    <xdr:clientData/>
  </xdr:twoCellAnchor>
  <xdr:twoCellAnchor>
    <xdr:from>
      <xdr:col>0</xdr:col>
      <xdr:colOff>2787074</xdr:colOff>
      <xdr:row>0</xdr:row>
      <xdr:rowOff>73140</xdr:rowOff>
    </xdr:from>
    <xdr:to>
      <xdr:col>1</xdr:col>
      <xdr:colOff>1015424</xdr:colOff>
      <xdr:row>4</xdr:row>
      <xdr:rowOff>62556</xdr:rowOff>
    </xdr:to>
    <xdr:grpSp>
      <xdr:nvGrpSpPr>
        <xdr:cNvPr id="34" name="Grupo 33">
          <a:hlinkClick xmlns:r="http://schemas.openxmlformats.org/officeDocument/2006/relationships" r:id="rId22"/>
          <a:extLst>
            <a:ext uri="{FF2B5EF4-FFF2-40B4-BE49-F238E27FC236}">
              <a16:creationId xmlns:a16="http://schemas.microsoft.com/office/drawing/2014/main" id="{1FAF532B-6FEF-436F-ADB2-F72614785178}"/>
            </a:ext>
          </a:extLst>
        </xdr:cNvPr>
        <xdr:cNvGrpSpPr/>
      </xdr:nvGrpSpPr>
      <xdr:grpSpPr>
        <a:xfrm>
          <a:off x="2768024" y="73140"/>
          <a:ext cx="1015253" cy="1154828"/>
          <a:chOff x="2776007" y="92075"/>
          <a:chExt cx="1132417" cy="1132416"/>
        </a:xfrm>
      </xdr:grpSpPr>
      <xdr:pic>
        <xdr:nvPicPr>
          <xdr:cNvPr id="35" name="Gráfico 34" descr="Dirección con relleno sólido">
            <a:hlinkClick xmlns:r="http://schemas.openxmlformats.org/officeDocument/2006/relationships" r:id="rId22"/>
            <a:extLst>
              <a:ext uri="{FF2B5EF4-FFF2-40B4-BE49-F238E27FC236}">
                <a16:creationId xmlns:a16="http://schemas.microsoft.com/office/drawing/2014/main" id="{D883E65A-D519-F36B-1C0B-E9C56180BDBF}"/>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3026903" y="92075"/>
            <a:ext cx="624275" cy="609427"/>
          </a:xfrm>
          <a:prstGeom prst="rect">
            <a:avLst/>
          </a:prstGeom>
        </xdr:spPr>
      </xdr:pic>
      <xdr:sp macro="" textlink="">
        <xdr:nvSpPr>
          <xdr:cNvPr id="36" name="CuadroTexto 35">
            <a:hlinkClick xmlns:r="http://schemas.openxmlformats.org/officeDocument/2006/relationships" r:id="rId22"/>
            <a:extLst>
              <a:ext uri="{FF2B5EF4-FFF2-40B4-BE49-F238E27FC236}">
                <a16:creationId xmlns:a16="http://schemas.microsoft.com/office/drawing/2014/main" id="{A93AFFD7-A9F0-46BE-46EE-F74DD207C6F8}"/>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Cuadro</a:t>
            </a:r>
            <a:r>
              <a:rPr lang="es-ES" sz="1400" b="1" baseline="0">
                <a:solidFill>
                  <a:srgbClr val="FFFF00"/>
                </a:solidFill>
              </a:rPr>
              <a:t> de clasificación</a:t>
            </a:r>
          </a:p>
        </xdr:txBody>
      </xdr:sp>
    </xdr:grpSp>
    <xdr:clientData/>
  </xdr:twoCellAnchor>
  <xdr:twoCellAnchor>
    <xdr:from>
      <xdr:col>1</xdr:col>
      <xdr:colOff>1785938</xdr:colOff>
      <xdr:row>1</xdr:row>
      <xdr:rowOff>13328</xdr:rowOff>
    </xdr:from>
    <xdr:to>
      <xdr:col>1</xdr:col>
      <xdr:colOff>2947924</xdr:colOff>
      <xdr:row>3</xdr:row>
      <xdr:rowOff>533250</xdr:rowOff>
    </xdr:to>
    <xdr:grpSp>
      <xdr:nvGrpSpPr>
        <xdr:cNvPr id="12" name="Grupo 11">
          <a:extLst>
            <a:ext uri="{FF2B5EF4-FFF2-40B4-BE49-F238E27FC236}">
              <a16:creationId xmlns:a16="http://schemas.microsoft.com/office/drawing/2014/main" id="{70979CEF-1165-4142-BE84-9A0AADF7E496}"/>
            </a:ext>
          </a:extLst>
        </xdr:cNvPr>
        <xdr:cNvGrpSpPr/>
      </xdr:nvGrpSpPr>
      <xdr:grpSpPr>
        <a:xfrm>
          <a:off x="4553791" y="203828"/>
          <a:ext cx="1161986" cy="900922"/>
          <a:chOff x="3775913" y="130063"/>
          <a:chExt cx="991470" cy="924641"/>
        </a:xfrm>
      </xdr:grpSpPr>
      <xdr:pic>
        <xdr:nvPicPr>
          <xdr:cNvPr id="13" name="Gráfico 12" descr="Gráfico circular con relleno sólido">
            <a:hlinkClick xmlns:r="http://schemas.openxmlformats.org/officeDocument/2006/relationships" r:id="rId25"/>
            <a:extLst>
              <a:ext uri="{FF2B5EF4-FFF2-40B4-BE49-F238E27FC236}">
                <a16:creationId xmlns:a16="http://schemas.microsoft.com/office/drawing/2014/main" id="{30988F46-89A9-5075-1235-FDAE8550775D}"/>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4010553" y="130063"/>
            <a:ext cx="522191" cy="554184"/>
          </a:xfrm>
          <a:prstGeom prst="rect">
            <a:avLst/>
          </a:prstGeom>
        </xdr:spPr>
      </xdr:pic>
      <xdr:sp macro="" textlink="">
        <xdr:nvSpPr>
          <xdr:cNvPr id="14" name="CuadroTexto 13">
            <a:hlinkClick xmlns:r="http://schemas.openxmlformats.org/officeDocument/2006/relationships" r:id="rId25"/>
            <a:extLst>
              <a:ext uri="{FF2B5EF4-FFF2-40B4-BE49-F238E27FC236}">
                <a16:creationId xmlns:a16="http://schemas.microsoft.com/office/drawing/2014/main" id="{08C7D3AA-C904-ED08-44C2-488EDE4A10AE}"/>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Estadísticas</a:t>
            </a:r>
          </a:p>
        </xdr:txBody>
      </xdr:sp>
    </xdr:grpSp>
    <xdr:clientData/>
  </xdr:twoCellAnchor>
  <xdr:twoCellAnchor>
    <xdr:from>
      <xdr:col>1</xdr:col>
      <xdr:colOff>3018255</xdr:colOff>
      <xdr:row>1</xdr:row>
      <xdr:rowOff>20761</xdr:rowOff>
    </xdr:from>
    <xdr:to>
      <xdr:col>2</xdr:col>
      <xdr:colOff>660727</xdr:colOff>
      <xdr:row>3</xdr:row>
      <xdr:rowOff>525816</xdr:rowOff>
    </xdr:to>
    <xdr:grpSp>
      <xdr:nvGrpSpPr>
        <xdr:cNvPr id="25" name="Grupo 24">
          <a:extLst>
            <a:ext uri="{FF2B5EF4-FFF2-40B4-BE49-F238E27FC236}">
              <a16:creationId xmlns:a16="http://schemas.microsoft.com/office/drawing/2014/main" id="{575BB3E4-3252-4149-9CF8-D148DAD6688E}"/>
            </a:ext>
          </a:extLst>
        </xdr:cNvPr>
        <xdr:cNvGrpSpPr/>
      </xdr:nvGrpSpPr>
      <xdr:grpSpPr>
        <a:xfrm>
          <a:off x="5786108" y="211261"/>
          <a:ext cx="668060" cy="886055"/>
          <a:chOff x="4785951" y="142447"/>
          <a:chExt cx="807947" cy="912825"/>
        </a:xfrm>
      </xdr:grpSpPr>
      <xdr:pic>
        <xdr:nvPicPr>
          <xdr:cNvPr id="26" name="Gráfico 25" descr="Insignia de portapapeles con relleno sólido">
            <a:hlinkClick xmlns:r="http://schemas.openxmlformats.org/officeDocument/2006/relationships" r:id="rId28"/>
            <a:extLst>
              <a:ext uri="{FF2B5EF4-FFF2-40B4-BE49-F238E27FC236}">
                <a16:creationId xmlns:a16="http://schemas.microsoft.com/office/drawing/2014/main" id="{76EA12FB-6B12-9F20-0035-D92B87986E82}"/>
              </a:ext>
            </a:extLst>
          </xdr:cNvPr>
          <xdr:cNvPicPr>
            <a:picLocks noChangeAspect="1"/>
          </xdr:cNvPicPr>
        </xdr:nvPicPr>
        <xdr:blipFill>
          <a:blip xmlns:r="http://schemas.openxmlformats.org/officeDocument/2006/relationships" r:embed="rId29">
            <a:extLst>
              <a:ext uri="{96DAC541-7B7A-43D3-8B79-37D633B846F1}">
                <asvg:svgBlip xmlns:asvg="http://schemas.microsoft.com/office/drawing/2016/SVG/main" r:embed="rId30"/>
              </a:ext>
            </a:extLst>
          </a:blip>
          <a:stretch>
            <a:fillRect/>
          </a:stretch>
        </xdr:blipFill>
        <xdr:spPr>
          <a:xfrm>
            <a:off x="4879266" y="142447"/>
            <a:ext cx="614943" cy="529417"/>
          </a:xfrm>
          <a:prstGeom prst="rect">
            <a:avLst/>
          </a:prstGeom>
        </xdr:spPr>
      </xdr:pic>
      <xdr:sp macro="" textlink="">
        <xdr:nvSpPr>
          <xdr:cNvPr id="27" name="CuadroTexto 26">
            <a:hlinkClick xmlns:r="http://schemas.openxmlformats.org/officeDocument/2006/relationships" r:id="rId28"/>
            <a:extLst>
              <a:ext uri="{FF2B5EF4-FFF2-40B4-BE49-F238E27FC236}">
                <a16:creationId xmlns:a16="http://schemas.microsoft.com/office/drawing/2014/main" id="{BADEC104-759A-1736-13D8-A16A40154CA7}"/>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Créditos</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180975</xdr:colOff>
      <xdr:row>6</xdr:row>
      <xdr:rowOff>97615</xdr:rowOff>
    </xdr:to>
    <xdr:sp macro="" textlink="">
      <xdr:nvSpPr>
        <xdr:cNvPr id="2" name="Rectángulo 1">
          <a:extLst>
            <a:ext uri="{FF2B5EF4-FFF2-40B4-BE49-F238E27FC236}">
              <a16:creationId xmlns:a16="http://schemas.microsoft.com/office/drawing/2014/main" id="{626DA559-6541-4A57-AE1A-308A00EEBF18}"/>
            </a:ext>
          </a:extLst>
        </xdr:cNvPr>
        <xdr:cNvSpPr/>
      </xdr:nvSpPr>
      <xdr:spPr>
        <a:xfrm>
          <a:off x="0" y="0"/>
          <a:ext cx="7629525" cy="124061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1</xdr:col>
      <xdr:colOff>1388968</xdr:colOff>
      <xdr:row>0</xdr:row>
      <xdr:rowOff>0</xdr:rowOff>
    </xdr:from>
    <xdr:to>
      <xdr:col>1</xdr:col>
      <xdr:colOff>2393326</xdr:colOff>
      <xdr:row>6</xdr:row>
      <xdr:rowOff>64558</xdr:rowOff>
    </xdr:to>
    <xdr:sp macro="" textlink="">
      <xdr:nvSpPr>
        <xdr:cNvPr id="3" name="Rectángulo 2">
          <a:extLst>
            <a:ext uri="{FF2B5EF4-FFF2-40B4-BE49-F238E27FC236}">
              <a16:creationId xmlns:a16="http://schemas.microsoft.com/office/drawing/2014/main" id="{59E85F9E-C19E-4CB8-A982-E4E3FBDA1DFF}"/>
            </a:ext>
          </a:extLst>
        </xdr:cNvPr>
        <xdr:cNvSpPr/>
      </xdr:nvSpPr>
      <xdr:spPr>
        <a:xfrm>
          <a:off x="2922493" y="0"/>
          <a:ext cx="1004358" cy="1150408"/>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1</xdr:row>
      <xdr:rowOff>27246</xdr:rowOff>
    </xdr:from>
    <xdr:to>
      <xdr:col>0</xdr:col>
      <xdr:colOff>772901</xdr:colOff>
      <xdr:row>5</xdr:row>
      <xdr:rowOff>168776</xdr:rowOff>
    </xdr:to>
    <xdr:grpSp>
      <xdr:nvGrpSpPr>
        <xdr:cNvPr id="4" name="Grupo 3">
          <a:extLst>
            <a:ext uri="{FF2B5EF4-FFF2-40B4-BE49-F238E27FC236}">
              <a16:creationId xmlns:a16="http://schemas.microsoft.com/office/drawing/2014/main" id="{ABCB1FB7-091C-498A-B73D-B5BA79528F9E}"/>
            </a:ext>
          </a:extLst>
        </xdr:cNvPr>
        <xdr:cNvGrpSpPr/>
      </xdr:nvGrpSpPr>
      <xdr:grpSpPr>
        <a:xfrm>
          <a:off x="187325" y="217746"/>
          <a:ext cx="585576" cy="903530"/>
          <a:chOff x="187325" y="148616"/>
          <a:chExt cx="585576" cy="906021"/>
        </a:xfrm>
      </xdr:grpSpPr>
      <xdr:pic>
        <xdr:nvPicPr>
          <xdr:cNvPr id="5" name="Gráfico 4" descr="Hogar con relleno sólido">
            <a:hlinkClick xmlns:r="http://schemas.openxmlformats.org/officeDocument/2006/relationships" r:id="rId1"/>
            <a:extLst>
              <a:ext uri="{FF2B5EF4-FFF2-40B4-BE49-F238E27FC236}">
                <a16:creationId xmlns:a16="http://schemas.microsoft.com/office/drawing/2014/main" id="{2C376A00-B3A3-E76A-63FC-1A47195BCD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1812" y="148616"/>
            <a:ext cx="550285" cy="517078"/>
          </a:xfrm>
          <a:prstGeom prst="rect">
            <a:avLst/>
          </a:prstGeom>
        </xdr:spPr>
      </xdr:pic>
      <xdr:sp macro="" textlink="">
        <xdr:nvSpPr>
          <xdr:cNvPr id="6" name="CuadroTexto 5">
            <a:hlinkClick xmlns:r="http://schemas.openxmlformats.org/officeDocument/2006/relationships" r:id="rId1"/>
            <a:extLst>
              <a:ext uri="{FF2B5EF4-FFF2-40B4-BE49-F238E27FC236}">
                <a16:creationId xmlns:a16="http://schemas.microsoft.com/office/drawing/2014/main" id="{9CF5867A-ABE6-73D9-2A68-03D1FDB084B0}"/>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0</xdr:col>
      <xdr:colOff>865324</xdr:colOff>
      <xdr:row>1</xdr:row>
      <xdr:rowOff>26622</xdr:rowOff>
    </xdr:from>
    <xdr:to>
      <xdr:col>1</xdr:col>
      <xdr:colOff>212972</xdr:colOff>
      <xdr:row>5</xdr:row>
      <xdr:rowOff>166225</xdr:rowOff>
    </xdr:to>
    <xdr:grpSp>
      <xdr:nvGrpSpPr>
        <xdr:cNvPr id="7" name="Grupo 6">
          <a:extLst>
            <a:ext uri="{FF2B5EF4-FFF2-40B4-BE49-F238E27FC236}">
              <a16:creationId xmlns:a16="http://schemas.microsoft.com/office/drawing/2014/main" id="{D905EDF2-BD23-4BC7-9351-92B7E7B778E4}"/>
            </a:ext>
          </a:extLst>
        </xdr:cNvPr>
        <xdr:cNvGrpSpPr/>
      </xdr:nvGrpSpPr>
      <xdr:grpSpPr>
        <a:xfrm>
          <a:off x="865324" y="217122"/>
          <a:ext cx="815619" cy="901603"/>
          <a:chOff x="791469" y="157484"/>
          <a:chExt cx="883103" cy="897744"/>
        </a:xfrm>
      </xdr:grpSpPr>
      <xdr:pic>
        <xdr:nvPicPr>
          <xdr:cNvPr id="8" name="Gráfico 7" descr="Lupa con relleno sólido">
            <a:hlinkClick xmlns:r="http://schemas.openxmlformats.org/officeDocument/2006/relationships" r:id="rId4"/>
            <a:extLst>
              <a:ext uri="{FF2B5EF4-FFF2-40B4-BE49-F238E27FC236}">
                <a16:creationId xmlns:a16="http://schemas.microsoft.com/office/drawing/2014/main" id="{F6116AE1-D66D-F72B-C5B3-F53D3D3C597F}"/>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983380" y="157484"/>
            <a:ext cx="505697" cy="499342"/>
          </a:xfrm>
          <a:prstGeom prst="rect">
            <a:avLst/>
          </a:prstGeom>
        </xdr:spPr>
      </xdr:pic>
      <xdr:sp macro="" textlink="">
        <xdr:nvSpPr>
          <xdr:cNvPr id="9" name="CuadroTexto 8">
            <a:hlinkClick xmlns:r="http://schemas.openxmlformats.org/officeDocument/2006/relationships" r:id="rId4"/>
            <a:extLst>
              <a:ext uri="{FF2B5EF4-FFF2-40B4-BE49-F238E27FC236}">
                <a16:creationId xmlns:a16="http://schemas.microsoft.com/office/drawing/2014/main" id="{E6BD2D59-F6E6-D5DC-097C-BB3402C00183}"/>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Buscador</a:t>
            </a:r>
          </a:p>
        </xdr:txBody>
      </xdr:sp>
    </xdr:grpSp>
    <xdr:clientData/>
  </xdr:twoCellAnchor>
  <xdr:twoCellAnchor>
    <xdr:from>
      <xdr:col>2</xdr:col>
      <xdr:colOff>45940</xdr:colOff>
      <xdr:row>1</xdr:row>
      <xdr:rowOff>15759</xdr:rowOff>
    </xdr:from>
    <xdr:to>
      <xdr:col>2</xdr:col>
      <xdr:colOff>675792</xdr:colOff>
      <xdr:row>5</xdr:row>
      <xdr:rowOff>177088</xdr:rowOff>
    </xdr:to>
    <xdr:grpSp>
      <xdr:nvGrpSpPr>
        <xdr:cNvPr id="10" name="Grupo 9">
          <a:extLst>
            <a:ext uri="{FF2B5EF4-FFF2-40B4-BE49-F238E27FC236}">
              <a16:creationId xmlns:a16="http://schemas.microsoft.com/office/drawing/2014/main" id="{B1888388-CB7A-4A43-AF12-E88823DF4EEC}"/>
            </a:ext>
          </a:extLst>
        </xdr:cNvPr>
        <xdr:cNvGrpSpPr/>
      </xdr:nvGrpSpPr>
      <xdr:grpSpPr>
        <a:xfrm>
          <a:off x="3911969" y="206259"/>
          <a:ext cx="629852" cy="923329"/>
          <a:chOff x="3165751" y="138987"/>
          <a:chExt cx="629852" cy="916295"/>
        </a:xfrm>
      </xdr:grpSpPr>
      <xdr:pic>
        <xdr:nvPicPr>
          <xdr:cNvPr id="11" name="Gráfico 10" descr="Narración con relleno sólido">
            <a:hlinkClick xmlns:r="http://schemas.openxmlformats.org/officeDocument/2006/relationships" r:id="rId7"/>
            <a:extLst>
              <a:ext uri="{FF2B5EF4-FFF2-40B4-BE49-F238E27FC236}">
                <a16:creationId xmlns:a16="http://schemas.microsoft.com/office/drawing/2014/main" id="{EA37D9F6-9AB1-E7F6-392C-55045E21C16A}"/>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3202071" y="138987"/>
            <a:ext cx="550862" cy="536337"/>
          </a:xfrm>
          <a:prstGeom prst="rect">
            <a:avLst/>
          </a:prstGeom>
        </xdr:spPr>
      </xdr:pic>
      <xdr:sp macro="" textlink="">
        <xdr:nvSpPr>
          <xdr:cNvPr id="12" name="CuadroTexto 11">
            <a:hlinkClick xmlns:r="http://schemas.openxmlformats.org/officeDocument/2006/relationships" r:id="rId7"/>
            <a:extLst>
              <a:ext uri="{FF2B5EF4-FFF2-40B4-BE49-F238E27FC236}">
                <a16:creationId xmlns:a16="http://schemas.microsoft.com/office/drawing/2014/main" id="{76E69E9C-DE29-1DFA-9115-02FF10B09BED}"/>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Series</a:t>
            </a:r>
          </a:p>
        </xdr:txBody>
      </xdr:sp>
    </xdr:grpSp>
    <xdr:clientData/>
  </xdr:twoCellAnchor>
  <xdr:twoCellAnchor>
    <xdr:from>
      <xdr:col>2</xdr:col>
      <xdr:colOff>771390</xdr:colOff>
      <xdr:row>1</xdr:row>
      <xdr:rowOff>11586</xdr:rowOff>
    </xdr:from>
    <xdr:to>
      <xdr:col>2</xdr:col>
      <xdr:colOff>1756510</xdr:colOff>
      <xdr:row>5</xdr:row>
      <xdr:rowOff>174911</xdr:rowOff>
    </xdr:to>
    <xdr:grpSp>
      <xdr:nvGrpSpPr>
        <xdr:cNvPr id="13" name="Grupo 12">
          <a:extLst>
            <a:ext uri="{FF2B5EF4-FFF2-40B4-BE49-F238E27FC236}">
              <a16:creationId xmlns:a16="http://schemas.microsoft.com/office/drawing/2014/main" id="{5E8E9ECF-30DC-47B5-947D-CEA037027233}"/>
            </a:ext>
          </a:extLst>
        </xdr:cNvPr>
        <xdr:cNvGrpSpPr/>
      </xdr:nvGrpSpPr>
      <xdr:grpSpPr>
        <a:xfrm>
          <a:off x="4637419" y="202086"/>
          <a:ext cx="985120" cy="925325"/>
          <a:chOff x="3775913" y="130063"/>
          <a:chExt cx="991470" cy="924641"/>
        </a:xfrm>
      </xdr:grpSpPr>
      <xdr:pic>
        <xdr:nvPicPr>
          <xdr:cNvPr id="14" name="Gráfico 13" descr="Gráfico circular con relleno sólido">
            <a:hlinkClick xmlns:r="http://schemas.openxmlformats.org/officeDocument/2006/relationships" r:id="rId10"/>
            <a:extLst>
              <a:ext uri="{FF2B5EF4-FFF2-40B4-BE49-F238E27FC236}">
                <a16:creationId xmlns:a16="http://schemas.microsoft.com/office/drawing/2014/main" id="{8FF03C6C-2D2A-822E-0625-C427B26637F6}"/>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4010553" y="130063"/>
            <a:ext cx="522191" cy="554184"/>
          </a:xfrm>
          <a:prstGeom prst="rect">
            <a:avLst/>
          </a:prstGeom>
        </xdr:spPr>
      </xdr:pic>
      <xdr:sp macro="" textlink="">
        <xdr:nvSpPr>
          <xdr:cNvPr id="15" name="CuadroTexto 14">
            <a:hlinkClick xmlns:r="http://schemas.openxmlformats.org/officeDocument/2006/relationships" r:id="rId10"/>
            <a:extLst>
              <a:ext uri="{FF2B5EF4-FFF2-40B4-BE49-F238E27FC236}">
                <a16:creationId xmlns:a16="http://schemas.microsoft.com/office/drawing/2014/main" id="{7FC4460E-1FD6-D73D-FC21-68C834BA67A9}"/>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Estadísticas</a:t>
            </a:r>
          </a:p>
        </xdr:txBody>
      </xdr:sp>
    </xdr:grpSp>
    <xdr:clientData/>
  </xdr:twoCellAnchor>
  <xdr:twoCellAnchor>
    <xdr:from>
      <xdr:col>2</xdr:col>
      <xdr:colOff>1852108</xdr:colOff>
      <xdr:row>1</xdr:row>
      <xdr:rowOff>19081</xdr:rowOff>
    </xdr:from>
    <xdr:to>
      <xdr:col>2</xdr:col>
      <xdr:colOff>2669580</xdr:colOff>
      <xdr:row>5</xdr:row>
      <xdr:rowOff>173765</xdr:rowOff>
    </xdr:to>
    <xdr:grpSp>
      <xdr:nvGrpSpPr>
        <xdr:cNvPr id="16" name="Grupo 15">
          <a:extLst>
            <a:ext uri="{FF2B5EF4-FFF2-40B4-BE49-F238E27FC236}">
              <a16:creationId xmlns:a16="http://schemas.microsoft.com/office/drawing/2014/main" id="{6C36878E-72B4-4BBD-A649-4F631F75D912}"/>
            </a:ext>
          </a:extLst>
        </xdr:cNvPr>
        <xdr:cNvGrpSpPr/>
      </xdr:nvGrpSpPr>
      <xdr:grpSpPr>
        <a:xfrm>
          <a:off x="5718137" y="209581"/>
          <a:ext cx="817472" cy="916684"/>
          <a:chOff x="4785951" y="142447"/>
          <a:chExt cx="807947" cy="912825"/>
        </a:xfrm>
      </xdr:grpSpPr>
      <xdr:pic>
        <xdr:nvPicPr>
          <xdr:cNvPr id="17" name="Gráfico 16" descr="Insignia de portapapeles con relleno sólido">
            <a:hlinkClick xmlns:r="http://schemas.openxmlformats.org/officeDocument/2006/relationships" r:id="rId13"/>
            <a:extLst>
              <a:ext uri="{FF2B5EF4-FFF2-40B4-BE49-F238E27FC236}">
                <a16:creationId xmlns:a16="http://schemas.microsoft.com/office/drawing/2014/main" id="{3D8DE539-98A5-1AD1-1993-66BAA6EEA39C}"/>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4879266" y="142447"/>
            <a:ext cx="614943" cy="529417"/>
          </a:xfrm>
          <a:prstGeom prst="rect">
            <a:avLst/>
          </a:prstGeom>
        </xdr:spPr>
      </xdr:pic>
      <xdr:sp macro="" textlink="">
        <xdr:nvSpPr>
          <xdr:cNvPr id="18" name="CuadroTexto 17">
            <a:hlinkClick xmlns:r="http://schemas.openxmlformats.org/officeDocument/2006/relationships" r:id="rId13"/>
            <a:extLst>
              <a:ext uri="{FF2B5EF4-FFF2-40B4-BE49-F238E27FC236}">
                <a16:creationId xmlns:a16="http://schemas.microsoft.com/office/drawing/2014/main" id="{18A32117-EDA5-ECBB-3220-CADF8115B663}"/>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Créditos</a:t>
            </a:r>
          </a:p>
        </xdr:txBody>
      </xdr:sp>
    </xdr:grpSp>
    <xdr:clientData/>
  </xdr:twoCellAnchor>
  <xdr:twoCellAnchor>
    <xdr:from>
      <xdr:col>2</xdr:col>
      <xdr:colOff>2768350</xdr:colOff>
      <xdr:row>1</xdr:row>
      <xdr:rowOff>29113</xdr:rowOff>
    </xdr:from>
    <xdr:to>
      <xdr:col>3</xdr:col>
      <xdr:colOff>95249</xdr:colOff>
      <xdr:row>5</xdr:row>
      <xdr:rowOff>166909</xdr:rowOff>
    </xdr:to>
    <xdr:grpSp>
      <xdr:nvGrpSpPr>
        <xdr:cNvPr id="19" name="Grupo 18">
          <a:extLst>
            <a:ext uri="{FF2B5EF4-FFF2-40B4-BE49-F238E27FC236}">
              <a16:creationId xmlns:a16="http://schemas.microsoft.com/office/drawing/2014/main" id="{4FAB4018-CCFA-47BB-9775-EFA6FD505D8B}"/>
            </a:ext>
          </a:extLst>
        </xdr:cNvPr>
        <xdr:cNvGrpSpPr/>
      </xdr:nvGrpSpPr>
      <xdr:grpSpPr>
        <a:xfrm>
          <a:off x="6634379" y="219613"/>
          <a:ext cx="912782" cy="899796"/>
          <a:chOff x="5612466" y="156130"/>
          <a:chExt cx="971613" cy="899112"/>
        </a:xfrm>
      </xdr:grpSpPr>
      <xdr:pic>
        <xdr:nvPicPr>
          <xdr:cNvPr id="20" name="Gráfico 19" descr="Advertencia con relleno sólido">
            <a:hlinkClick xmlns:r="http://schemas.openxmlformats.org/officeDocument/2006/relationships" r:id="rId16"/>
            <a:extLst>
              <a:ext uri="{FF2B5EF4-FFF2-40B4-BE49-F238E27FC236}">
                <a16:creationId xmlns:a16="http://schemas.microsoft.com/office/drawing/2014/main" id="{B2B2A39F-2512-387C-D342-088357C03DE8}"/>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5818816" y="156130"/>
            <a:ext cx="565262" cy="502050"/>
          </a:xfrm>
          <a:prstGeom prst="rect">
            <a:avLst/>
          </a:prstGeom>
        </xdr:spPr>
      </xdr:pic>
      <xdr:sp macro="" textlink="">
        <xdr:nvSpPr>
          <xdr:cNvPr id="21" name="CuadroTexto 20">
            <a:hlinkClick xmlns:r="http://schemas.openxmlformats.org/officeDocument/2006/relationships" r:id="rId16"/>
            <a:extLst>
              <a:ext uri="{FF2B5EF4-FFF2-40B4-BE49-F238E27FC236}">
                <a16:creationId xmlns:a16="http://schemas.microsoft.com/office/drawing/2014/main" id="{8B12E37D-B389-2BBA-5808-189540E6B82E}"/>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¡Atención!</a:t>
            </a:r>
          </a:p>
        </xdr:txBody>
      </xdr:sp>
    </xdr:grpSp>
    <xdr:clientData/>
  </xdr:twoCellAnchor>
  <xdr:twoCellAnchor>
    <xdr:from>
      <xdr:col>1</xdr:col>
      <xdr:colOff>308570</xdr:colOff>
      <xdr:row>0</xdr:row>
      <xdr:rowOff>77489</xdr:rowOff>
    </xdr:from>
    <xdr:to>
      <xdr:col>1</xdr:col>
      <xdr:colOff>1230577</xdr:colOff>
      <xdr:row>6</xdr:row>
      <xdr:rowOff>109007</xdr:rowOff>
    </xdr:to>
    <xdr:grpSp>
      <xdr:nvGrpSpPr>
        <xdr:cNvPr id="22" name="Grupo 21">
          <a:hlinkClick xmlns:r="http://schemas.openxmlformats.org/officeDocument/2006/relationships" r:id="rId19"/>
          <a:extLst>
            <a:ext uri="{FF2B5EF4-FFF2-40B4-BE49-F238E27FC236}">
              <a16:creationId xmlns:a16="http://schemas.microsoft.com/office/drawing/2014/main" id="{35EE09BC-0571-455E-9541-1DE93A7C508C}"/>
            </a:ext>
          </a:extLst>
        </xdr:cNvPr>
        <xdr:cNvGrpSpPr/>
      </xdr:nvGrpSpPr>
      <xdr:grpSpPr>
        <a:xfrm>
          <a:off x="1776541" y="77489"/>
          <a:ext cx="922007" cy="1174518"/>
          <a:chOff x="1830345" y="71061"/>
          <a:chExt cx="918832" cy="1162997"/>
        </a:xfrm>
      </xdr:grpSpPr>
      <xdr:sp macro="" textlink="">
        <xdr:nvSpPr>
          <xdr:cNvPr id="23" name="CuadroTexto 22">
            <a:hlinkClick xmlns:r="http://schemas.openxmlformats.org/officeDocument/2006/relationships" r:id="rId19"/>
            <a:extLst>
              <a:ext uri="{FF2B5EF4-FFF2-40B4-BE49-F238E27FC236}">
                <a16:creationId xmlns:a16="http://schemas.microsoft.com/office/drawing/2014/main" id="{0AF9434D-328F-83FE-BF8A-F00316F56518}"/>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Buscador</a:t>
            </a:r>
          </a:p>
          <a:p>
            <a:pPr algn="ctr"/>
            <a:r>
              <a:rPr lang="es-ES" sz="1400" b="1">
                <a:solidFill>
                  <a:srgbClr val="FFFF00"/>
                </a:solidFill>
              </a:rPr>
              <a:t>avanzado</a:t>
            </a:r>
          </a:p>
        </xdr:txBody>
      </xdr:sp>
      <xdr:pic>
        <xdr:nvPicPr>
          <xdr:cNvPr id="24" name="Gráfico 23" descr="Búsqueda de carpetas con relleno sólido">
            <a:hlinkClick xmlns:r="http://schemas.openxmlformats.org/officeDocument/2006/relationships" r:id="rId19"/>
            <a:extLst>
              <a:ext uri="{FF2B5EF4-FFF2-40B4-BE49-F238E27FC236}">
                <a16:creationId xmlns:a16="http://schemas.microsoft.com/office/drawing/2014/main" id="{BE671574-E3BC-DF25-4B9E-999AD937D5D6}"/>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957294" y="71061"/>
            <a:ext cx="687294" cy="672189"/>
          </a:xfrm>
          <a:prstGeom prst="rect">
            <a:avLst/>
          </a:prstGeom>
        </xdr:spPr>
      </xdr:pic>
    </xdr:grpSp>
    <xdr:clientData/>
  </xdr:twoCellAnchor>
  <xdr:twoCellAnchor>
    <xdr:from>
      <xdr:col>1</xdr:col>
      <xdr:colOff>1326175</xdr:colOff>
      <xdr:row>0</xdr:row>
      <xdr:rowOff>73140</xdr:rowOff>
    </xdr:from>
    <xdr:to>
      <xdr:col>1</xdr:col>
      <xdr:colOff>2464942</xdr:colOff>
      <xdr:row>6</xdr:row>
      <xdr:rowOff>119706</xdr:rowOff>
    </xdr:to>
    <xdr:grpSp>
      <xdr:nvGrpSpPr>
        <xdr:cNvPr id="48" name="Grupo 47">
          <a:hlinkClick xmlns:r="http://schemas.openxmlformats.org/officeDocument/2006/relationships" r:id="rId22"/>
          <a:extLst>
            <a:ext uri="{FF2B5EF4-FFF2-40B4-BE49-F238E27FC236}">
              <a16:creationId xmlns:a16="http://schemas.microsoft.com/office/drawing/2014/main" id="{35FE5F25-59FC-44A2-A9C5-36F1E8D68028}"/>
            </a:ext>
          </a:extLst>
        </xdr:cNvPr>
        <xdr:cNvGrpSpPr/>
      </xdr:nvGrpSpPr>
      <xdr:grpSpPr>
        <a:xfrm>
          <a:off x="2794146" y="73140"/>
          <a:ext cx="1072092" cy="1189566"/>
          <a:chOff x="2776007" y="92075"/>
          <a:chExt cx="1132417" cy="1132416"/>
        </a:xfrm>
      </xdr:grpSpPr>
      <xdr:pic>
        <xdr:nvPicPr>
          <xdr:cNvPr id="49" name="Gráfico 48" descr="Dirección con relleno sólido">
            <a:hlinkClick xmlns:r="http://schemas.openxmlformats.org/officeDocument/2006/relationships" r:id="rId22"/>
            <a:extLst>
              <a:ext uri="{FF2B5EF4-FFF2-40B4-BE49-F238E27FC236}">
                <a16:creationId xmlns:a16="http://schemas.microsoft.com/office/drawing/2014/main" id="{73DDCAEF-E2EB-4DAE-2F69-6407D1E567DE}"/>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3026903" y="92075"/>
            <a:ext cx="624275" cy="609427"/>
          </a:xfrm>
          <a:prstGeom prst="rect">
            <a:avLst/>
          </a:prstGeom>
        </xdr:spPr>
      </xdr:pic>
      <xdr:sp macro="" textlink="">
        <xdr:nvSpPr>
          <xdr:cNvPr id="50" name="CuadroTexto 49">
            <a:hlinkClick xmlns:r="http://schemas.openxmlformats.org/officeDocument/2006/relationships" r:id="rId22"/>
            <a:extLst>
              <a:ext uri="{FF2B5EF4-FFF2-40B4-BE49-F238E27FC236}">
                <a16:creationId xmlns:a16="http://schemas.microsoft.com/office/drawing/2014/main" id="{F91C1C97-718E-82C8-C4CD-7B2F5DE6B93B}"/>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ysClr val="windowText" lastClr="000000"/>
                </a:solidFill>
              </a:rPr>
              <a:t>Cuadro</a:t>
            </a:r>
            <a:r>
              <a:rPr lang="es-ES" sz="1400" b="1" baseline="0">
                <a:solidFill>
                  <a:sysClr val="windowText" lastClr="000000"/>
                </a:solidFill>
              </a:rPr>
              <a:t> de clasificación</a:t>
            </a:r>
          </a:p>
        </xdr:txBody>
      </xdr:sp>
    </xdr:grpSp>
    <xdr:clientData/>
  </xdr:twoCellAnchor>
  <xdr:twoCellAnchor>
    <xdr:from>
      <xdr:col>3</xdr:col>
      <xdr:colOff>485588</xdr:colOff>
      <xdr:row>0</xdr:row>
      <xdr:rowOff>171823</xdr:rowOff>
    </xdr:from>
    <xdr:to>
      <xdr:col>3</xdr:col>
      <xdr:colOff>1435265</xdr:colOff>
      <xdr:row>5</xdr:row>
      <xdr:rowOff>52512</xdr:rowOff>
    </xdr:to>
    <xdr:grpSp>
      <xdr:nvGrpSpPr>
        <xdr:cNvPr id="25" name="Grupo 24">
          <a:hlinkClick xmlns:r="http://schemas.openxmlformats.org/officeDocument/2006/relationships" r:id="rId25"/>
          <a:extLst>
            <a:ext uri="{FF2B5EF4-FFF2-40B4-BE49-F238E27FC236}">
              <a16:creationId xmlns:a16="http://schemas.microsoft.com/office/drawing/2014/main" id="{EE7DE028-AC1D-4CC5-A3DE-5244CA6DFA98}"/>
            </a:ext>
          </a:extLst>
        </xdr:cNvPr>
        <xdr:cNvGrpSpPr/>
      </xdr:nvGrpSpPr>
      <xdr:grpSpPr>
        <a:xfrm>
          <a:off x="7937500" y="171823"/>
          <a:ext cx="949677" cy="833189"/>
          <a:chOff x="8724900" y="76200"/>
          <a:chExt cx="768350" cy="714376"/>
        </a:xfrm>
      </xdr:grpSpPr>
      <xdr:pic>
        <xdr:nvPicPr>
          <xdr:cNvPr id="26" name="Gráfico 25" descr="Ayuda con relleno sólido">
            <a:hlinkClick xmlns:r="http://schemas.openxmlformats.org/officeDocument/2006/relationships" r:id="rId25"/>
            <a:extLst>
              <a:ext uri="{FF2B5EF4-FFF2-40B4-BE49-F238E27FC236}">
                <a16:creationId xmlns:a16="http://schemas.microsoft.com/office/drawing/2014/main" id="{6D260915-4996-8356-82AA-C16FA2D0D6DC}"/>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8802688" y="76200"/>
            <a:ext cx="612774" cy="603064"/>
          </a:xfrm>
          <a:prstGeom prst="rect">
            <a:avLst/>
          </a:prstGeom>
        </xdr:spPr>
      </xdr:pic>
      <xdr:sp macro="" textlink="">
        <xdr:nvSpPr>
          <xdr:cNvPr id="27" name="CuadroTexto 26">
            <a:hlinkClick xmlns:r="http://schemas.openxmlformats.org/officeDocument/2006/relationships" r:id="rId25"/>
            <a:extLst>
              <a:ext uri="{FF2B5EF4-FFF2-40B4-BE49-F238E27FC236}">
                <a16:creationId xmlns:a16="http://schemas.microsoft.com/office/drawing/2014/main" id="{87F61901-E8C9-9C21-E132-0C48878D79EE}"/>
              </a:ext>
            </a:extLst>
          </xdr:cNvPr>
          <xdr:cNvSpPr txBox="1"/>
        </xdr:nvSpPr>
        <xdr:spPr>
          <a:xfrm>
            <a:off x="8724900" y="619126"/>
            <a:ext cx="76835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1">
                <a:solidFill>
                  <a:srgbClr val="2B6EAB"/>
                </a:solidFill>
              </a:rPr>
              <a:t>Ayuda</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1958975</xdr:colOff>
      <xdr:row>1</xdr:row>
      <xdr:rowOff>1588</xdr:rowOff>
    </xdr:from>
    <xdr:to>
      <xdr:col>2</xdr:col>
      <xdr:colOff>304800</xdr:colOff>
      <xdr:row>7</xdr:row>
      <xdr:rowOff>53975</xdr:rowOff>
    </xdr:to>
    <mc:AlternateContent xmlns:mc="http://schemas.openxmlformats.org/markup-compatibility/2006" xmlns:sle15="http://schemas.microsoft.com/office/drawing/2012/slicer">
      <mc:Choice Requires="sle15">
        <xdr:graphicFrame macro="">
          <xdr:nvGraphicFramePr>
            <xdr:cNvPr id="62" name="Código de clasificación">
              <a:extLst>
                <a:ext uri="{FF2B5EF4-FFF2-40B4-BE49-F238E27FC236}">
                  <a16:creationId xmlns:a16="http://schemas.microsoft.com/office/drawing/2014/main" id="{1180CA96-CBCD-E311-9C92-BC3460D6A796}"/>
                </a:ext>
              </a:extLst>
            </xdr:cNvPr>
            <xdr:cNvGraphicFramePr/>
          </xdr:nvGraphicFramePr>
          <xdr:xfrm>
            <a:off x="0" y="0"/>
            <a:ext cx="0" cy="0"/>
          </xdr:xfrm>
          <a:graphic>
            <a:graphicData uri="http://schemas.microsoft.com/office/drawing/2010/slicer">
              <sle:slicer xmlns:sle="http://schemas.microsoft.com/office/drawing/2010/slicer" name="Código de clasificación"/>
            </a:graphicData>
          </a:graphic>
        </xdr:graphicFrame>
      </mc:Choice>
      <mc:Fallback xmlns="">
        <xdr:sp macro="" textlink="">
          <xdr:nvSpPr>
            <xdr:cNvPr id="0" name=""/>
            <xdr:cNvSpPr>
              <a:spLocks noTextEdit="1"/>
            </xdr:cNvSpPr>
          </xdr:nvSpPr>
          <xdr:spPr>
            <a:xfrm>
              <a:off x="3487561" y="1264532"/>
              <a:ext cx="1918406" cy="1443037"/>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2</xdr:col>
      <xdr:colOff>320675</xdr:colOff>
      <xdr:row>1</xdr:row>
      <xdr:rowOff>2852</xdr:rowOff>
    </xdr:from>
    <xdr:to>
      <xdr:col>3</xdr:col>
      <xdr:colOff>1387475</xdr:colOff>
      <xdr:row>7</xdr:row>
      <xdr:rowOff>54674</xdr:rowOff>
    </xdr:to>
    <mc:AlternateContent xmlns:mc="http://schemas.openxmlformats.org/markup-compatibility/2006" xmlns:sle15="http://schemas.microsoft.com/office/drawing/2012/slicer">
      <mc:Choice Requires="sle15">
        <xdr:graphicFrame macro="">
          <xdr:nvGraphicFramePr>
            <xdr:cNvPr id="65" name="RGP">
              <a:extLst>
                <a:ext uri="{FF2B5EF4-FFF2-40B4-BE49-F238E27FC236}">
                  <a16:creationId xmlns:a16="http://schemas.microsoft.com/office/drawing/2014/main" id="{5CBE0A5E-8B21-EF08-969E-D1125B9E1827}"/>
                </a:ext>
              </a:extLst>
            </xdr:cNvPr>
            <xdr:cNvGraphicFramePr/>
          </xdr:nvGraphicFramePr>
          <xdr:xfrm>
            <a:off x="0" y="0"/>
            <a:ext cx="0" cy="0"/>
          </xdr:xfrm>
          <a:graphic>
            <a:graphicData uri="http://schemas.microsoft.com/office/drawing/2010/slicer">
              <sle:slicer xmlns:sle="http://schemas.microsoft.com/office/drawing/2010/slicer" name="RGP"/>
            </a:graphicData>
          </a:graphic>
        </xdr:graphicFrame>
      </mc:Choice>
      <mc:Fallback xmlns="">
        <xdr:sp macro="" textlink="">
          <xdr:nvSpPr>
            <xdr:cNvPr id="0" name=""/>
            <xdr:cNvSpPr>
              <a:spLocks noTextEdit="1"/>
            </xdr:cNvSpPr>
          </xdr:nvSpPr>
          <xdr:spPr>
            <a:xfrm>
              <a:off x="5412317" y="1265796"/>
              <a:ext cx="1831975" cy="1442472"/>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3</xdr:col>
      <xdr:colOff>1387475</xdr:colOff>
      <xdr:row>1</xdr:row>
      <xdr:rowOff>1688</xdr:rowOff>
    </xdr:from>
    <xdr:to>
      <xdr:col>3</xdr:col>
      <xdr:colOff>3140075</xdr:colOff>
      <xdr:row>7</xdr:row>
      <xdr:rowOff>55318</xdr:rowOff>
    </xdr:to>
    <mc:AlternateContent xmlns:mc="http://schemas.openxmlformats.org/markup-compatibility/2006" xmlns:sle15="http://schemas.microsoft.com/office/drawing/2012/slicer">
      <mc:Choice Requires="sle15">
        <xdr:graphicFrame macro="">
          <xdr:nvGraphicFramePr>
            <xdr:cNvPr id="66" name="ENS">
              <a:extLst>
                <a:ext uri="{FF2B5EF4-FFF2-40B4-BE49-F238E27FC236}">
                  <a16:creationId xmlns:a16="http://schemas.microsoft.com/office/drawing/2014/main" id="{28E1F291-6F34-02B6-E617-CC4AD20F910C}"/>
                </a:ext>
              </a:extLst>
            </xdr:cNvPr>
            <xdr:cNvGraphicFramePr/>
          </xdr:nvGraphicFramePr>
          <xdr:xfrm>
            <a:off x="0" y="0"/>
            <a:ext cx="0" cy="0"/>
          </xdr:xfrm>
          <a:graphic>
            <a:graphicData uri="http://schemas.microsoft.com/office/drawing/2010/slicer">
              <sle:slicer xmlns:sle="http://schemas.microsoft.com/office/drawing/2010/slicer" name="ENS"/>
            </a:graphicData>
          </a:graphic>
        </xdr:graphicFrame>
      </mc:Choice>
      <mc:Fallback xmlns="">
        <xdr:sp macro="" textlink="">
          <xdr:nvSpPr>
            <xdr:cNvPr id="0" name=""/>
            <xdr:cNvSpPr>
              <a:spLocks noTextEdit="1"/>
            </xdr:cNvSpPr>
          </xdr:nvSpPr>
          <xdr:spPr>
            <a:xfrm>
              <a:off x="7244292" y="1264632"/>
              <a:ext cx="1758950" cy="1444280"/>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3</xdr:col>
      <xdr:colOff>3140075</xdr:colOff>
      <xdr:row>1</xdr:row>
      <xdr:rowOff>1607</xdr:rowOff>
    </xdr:from>
    <xdr:to>
      <xdr:col>3</xdr:col>
      <xdr:colOff>4740275</xdr:colOff>
      <xdr:row>7</xdr:row>
      <xdr:rowOff>53258</xdr:rowOff>
    </xdr:to>
    <mc:AlternateContent xmlns:mc="http://schemas.openxmlformats.org/markup-compatibility/2006" xmlns:sle15="http://schemas.microsoft.com/office/drawing/2012/slicer">
      <mc:Choice Requires="sle15">
        <xdr:graphicFrame macro="">
          <xdr:nvGraphicFramePr>
            <xdr:cNvPr id="67" name="Acceso">
              <a:extLst>
                <a:ext uri="{FF2B5EF4-FFF2-40B4-BE49-F238E27FC236}">
                  <a16:creationId xmlns:a16="http://schemas.microsoft.com/office/drawing/2014/main" id="{D4CFB09A-13B7-8B4F-8A06-0DB7AD5F08B8}"/>
                </a:ext>
              </a:extLst>
            </xdr:cNvPr>
            <xdr:cNvGraphicFramePr/>
          </xdr:nvGraphicFramePr>
          <xdr:xfrm>
            <a:off x="0" y="0"/>
            <a:ext cx="0" cy="0"/>
          </xdr:xfrm>
          <a:graphic>
            <a:graphicData uri="http://schemas.microsoft.com/office/drawing/2010/slicer">
              <sle:slicer xmlns:sle="http://schemas.microsoft.com/office/drawing/2010/slicer" name="Acceso"/>
            </a:graphicData>
          </a:graphic>
        </xdr:graphicFrame>
      </mc:Choice>
      <mc:Fallback xmlns="">
        <xdr:sp macro="" textlink="">
          <xdr:nvSpPr>
            <xdr:cNvPr id="0" name=""/>
            <xdr:cNvSpPr>
              <a:spLocks noTextEdit="1"/>
            </xdr:cNvSpPr>
          </xdr:nvSpPr>
          <xdr:spPr>
            <a:xfrm>
              <a:off x="9003242" y="1264551"/>
              <a:ext cx="1593850" cy="1445476"/>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3</xdr:col>
      <xdr:colOff>4740275</xdr:colOff>
      <xdr:row>1</xdr:row>
      <xdr:rowOff>2852</xdr:rowOff>
    </xdr:from>
    <xdr:to>
      <xdr:col>5</xdr:col>
      <xdr:colOff>225425</xdr:colOff>
      <xdr:row>7</xdr:row>
      <xdr:rowOff>54674</xdr:rowOff>
    </xdr:to>
    <mc:AlternateContent xmlns:mc="http://schemas.openxmlformats.org/markup-compatibility/2006" xmlns:sle15="http://schemas.microsoft.com/office/drawing/2012/slicer">
      <mc:Choice Requires="sle15">
        <xdr:graphicFrame macro="">
          <xdr:nvGraphicFramePr>
            <xdr:cNvPr id="68" name="Dictamen">
              <a:extLst>
                <a:ext uri="{FF2B5EF4-FFF2-40B4-BE49-F238E27FC236}">
                  <a16:creationId xmlns:a16="http://schemas.microsoft.com/office/drawing/2014/main" id="{C8EBDD12-3C17-2523-64CB-D3353D3CBB01}"/>
                </a:ext>
              </a:extLst>
            </xdr:cNvPr>
            <xdr:cNvGraphicFramePr/>
          </xdr:nvGraphicFramePr>
          <xdr:xfrm>
            <a:off x="0" y="0"/>
            <a:ext cx="0" cy="0"/>
          </xdr:xfrm>
          <a:graphic>
            <a:graphicData uri="http://schemas.microsoft.com/office/drawing/2010/slicer">
              <sle:slicer xmlns:sle="http://schemas.microsoft.com/office/drawing/2010/slicer" name="Dictamen"/>
            </a:graphicData>
          </a:graphic>
        </xdr:graphicFrame>
      </mc:Choice>
      <mc:Fallback xmlns="">
        <xdr:sp macro="" textlink="">
          <xdr:nvSpPr>
            <xdr:cNvPr id="0" name=""/>
            <xdr:cNvSpPr>
              <a:spLocks noTextEdit="1"/>
            </xdr:cNvSpPr>
          </xdr:nvSpPr>
          <xdr:spPr>
            <a:xfrm>
              <a:off x="10593917" y="1265796"/>
              <a:ext cx="2128308" cy="1442472"/>
            </a:xfrm>
            <a:prstGeom prst="rect">
              <a:avLst/>
            </a:prstGeom>
            <a:solidFill>
              <a:prstClr val="white"/>
            </a:solidFill>
            <a:ln w="1">
              <a:solidFill>
                <a:prstClr val="green"/>
              </a:solidFill>
            </a:ln>
          </xdr:spPr>
          <xdr:txBody>
            <a:bodyPr vertOverflow="clip" horzOverflow="clip"/>
            <a:lstStyle/>
            <a:p>
              <a:r>
                <a:rPr lang="es-ES"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0</xdr:col>
      <xdr:colOff>85725</xdr:colOff>
      <xdr:row>2</xdr:row>
      <xdr:rowOff>47625</xdr:rowOff>
    </xdr:from>
    <xdr:to>
      <xdr:col>1</xdr:col>
      <xdr:colOff>1819275</xdr:colOff>
      <xdr:row>5</xdr:row>
      <xdr:rowOff>152400</xdr:rowOff>
    </xdr:to>
    <xdr:sp macro="" textlink="">
      <xdr:nvSpPr>
        <xdr:cNvPr id="63" name="Rectángulo 62">
          <a:extLst>
            <a:ext uri="{FF2B5EF4-FFF2-40B4-BE49-F238E27FC236}">
              <a16:creationId xmlns:a16="http://schemas.microsoft.com/office/drawing/2014/main" id="{BDE1109B-F231-EA75-264F-EB86F153C512}"/>
            </a:ext>
          </a:extLst>
        </xdr:cNvPr>
        <xdr:cNvSpPr/>
      </xdr:nvSpPr>
      <xdr:spPr>
        <a:xfrm>
          <a:off x="85725" y="1238250"/>
          <a:ext cx="3200400" cy="942975"/>
        </a:xfrm>
        <a:prstGeom prst="rect">
          <a:avLst/>
        </a:prstGeom>
        <a:solidFill>
          <a:schemeClr val="accent4">
            <a:lumMod val="20000"/>
            <a:lumOff val="80000"/>
          </a:scheme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algn="ctr"/>
          <a:r>
            <a:rPr lang="es-ES" sz="2800" b="1">
              <a:solidFill>
                <a:sysClr val="windowText" lastClr="000000"/>
              </a:solidFill>
            </a:rPr>
            <a:t>Filtros de búsqueda:</a:t>
          </a:r>
        </a:p>
      </xdr:txBody>
    </xdr:sp>
    <xdr:clientData/>
  </xdr:twoCellAnchor>
  <xdr:twoCellAnchor>
    <xdr:from>
      <xdr:col>3</xdr:col>
      <xdr:colOff>2562930</xdr:colOff>
      <xdr:row>0</xdr:row>
      <xdr:rowOff>183797</xdr:rowOff>
    </xdr:from>
    <xdr:to>
      <xdr:col>3</xdr:col>
      <xdr:colOff>3505905</xdr:colOff>
      <xdr:row>0</xdr:row>
      <xdr:rowOff>1017764</xdr:rowOff>
    </xdr:to>
    <xdr:grpSp>
      <xdr:nvGrpSpPr>
        <xdr:cNvPr id="2" name="Grupo 1">
          <a:hlinkClick xmlns:r="http://schemas.openxmlformats.org/officeDocument/2006/relationships" r:id="rId1"/>
          <a:extLst>
            <a:ext uri="{FF2B5EF4-FFF2-40B4-BE49-F238E27FC236}">
              <a16:creationId xmlns:a16="http://schemas.microsoft.com/office/drawing/2014/main" id="{7EEE005F-CE90-4305-9830-C46045AC614B}"/>
            </a:ext>
          </a:extLst>
        </xdr:cNvPr>
        <xdr:cNvGrpSpPr/>
      </xdr:nvGrpSpPr>
      <xdr:grpSpPr>
        <a:xfrm>
          <a:off x="8188283" y="183797"/>
          <a:ext cx="942975" cy="833967"/>
          <a:chOff x="8724900" y="76200"/>
          <a:chExt cx="768350" cy="714376"/>
        </a:xfrm>
      </xdr:grpSpPr>
      <xdr:pic>
        <xdr:nvPicPr>
          <xdr:cNvPr id="3" name="Gráfico 2" descr="Ayuda con relleno sólido">
            <a:extLst>
              <a:ext uri="{FF2B5EF4-FFF2-40B4-BE49-F238E27FC236}">
                <a16:creationId xmlns:a16="http://schemas.microsoft.com/office/drawing/2014/main" id="{FACE8B2F-148F-A25E-F07F-CDBFB50CDE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802688" y="76200"/>
            <a:ext cx="612774" cy="603064"/>
          </a:xfrm>
          <a:prstGeom prst="rect">
            <a:avLst/>
          </a:prstGeom>
        </xdr:spPr>
      </xdr:pic>
      <xdr:sp macro="" textlink="">
        <xdr:nvSpPr>
          <xdr:cNvPr id="4" name="CuadroTexto 3">
            <a:extLst>
              <a:ext uri="{FF2B5EF4-FFF2-40B4-BE49-F238E27FC236}">
                <a16:creationId xmlns:a16="http://schemas.microsoft.com/office/drawing/2014/main" id="{33A9C2E5-54A3-324C-8222-1AF7C3C8121B}"/>
              </a:ext>
            </a:extLst>
          </xdr:cNvPr>
          <xdr:cNvSpPr txBox="1"/>
        </xdr:nvSpPr>
        <xdr:spPr>
          <a:xfrm>
            <a:off x="8724900" y="619126"/>
            <a:ext cx="76835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1">
                <a:solidFill>
                  <a:srgbClr val="2B6EAB"/>
                </a:solidFill>
              </a:rPr>
              <a:t>Ayuda</a:t>
            </a:r>
          </a:p>
        </xdr:txBody>
      </xdr:sp>
    </xdr:grpSp>
    <xdr:clientData/>
  </xdr:twoCellAnchor>
  <xdr:twoCellAnchor>
    <xdr:from>
      <xdr:col>0</xdr:col>
      <xdr:colOff>0</xdr:colOff>
      <xdr:row>0</xdr:row>
      <xdr:rowOff>0</xdr:rowOff>
    </xdr:from>
    <xdr:to>
      <xdr:col>3</xdr:col>
      <xdr:colOff>2105025</xdr:colOff>
      <xdr:row>0</xdr:row>
      <xdr:rowOff>1183465</xdr:rowOff>
    </xdr:to>
    <xdr:sp macro="" textlink="">
      <xdr:nvSpPr>
        <xdr:cNvPr id="5" name="Rectángulo 4">
          <a:extLst>
            <a:ext uri="{FF2B5EF4-FFF2-40B4-BE49-F238E27FC236}">
              <a16:creationId xmlns:a16="http://schemas.microsoft.com/office/drawing/2014/main" id="{EB82DFBB-CDFE-454F-B201-5EF92DB2171B}"/>
            </a:ext>
          </a:extLst>
        </xdr:cNvPr>
        <xdr:cNvSpPr/>
      </xdr:nvSpPr>
      <xdr:spPr>
        <a:xfrm>
          <a:off x="0" y="0"/>
          <a:ext cx="7734300" cy="118346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1</xdr:col>
      <xdr:colOff>2455768</xdr:colOff>
      <xdr:row>0</xdr:row>
      <xdr:rowOff>0</xdr:rowOff>
    </xdr:from>
    <xdr:to>
      <xdr:col>1</xdr:col>
      <xdr:colOff>3292475</xdr:colOff>
      <xdr:row>0</xdr:row>
      <xdr:rowOff>1153583</xdr:rowOff>
    </xdr:to>
    <xdr:sp macro="" textlink="">
      <xdr:nvSpPr>
        <xdr:cNvPr id="6" name="Rectángulo 5">
          <a:extLst>
            <a:ext uri="{FF2B5EF4-FFF2-40B4-BE49-F238E27FC236}">
              <a16:creationId xmlns:a16="http://schemas.microsoft.com/office/drawing/2014/main" id="{7CC6716E-D84F-495A-9B67-02ACC9CC220A}"/>
            </a:ext>
          </a:extLst>
        </xdr:cNvPr>
        <xdr:cNvSpPr/>
      </xdr:nvSpPr>
      <xdr:spPr>
        <a:xfrm>
          <a:off x="3989293" y="0"/>
          <a:ext cx="836707" cy="1153583"/>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0</xdr:row>
      <xdr:rowOff>208221</xdr:rowOff>
    </xdr:from>
    <xdr:to>
      <xdr:col>0</xdr:col>
      <xdr:colOff>772901</xdr:colOff>
      <xdr:row>0</xdr:row>
      <xdr:rowOff>1073651</xdr:rowOff>
    </xdr:to>
    <xdr:grpSp>
      <xdr:nvGrpSpPr>
        <xdr:cNvPr id="7" name="Grupo 6">
          <a:extLst>
            <a:ext uri="{FF2B5EF4-FFF2-40B4-BE49-F238E27FC236}">
              <a16:creationId xmlns:a16="http://schemas.microsoft.com/office/drawing/2014/main" id="{DCF53F54-C102-47A7-BF2F-C462C11281A7}"/>
            </a:ext>
          </a:extLst>
        </xdr:cNvPr>
        <xdr:cNvGrpSpPr/>
      </xdr:nvGrpSpPr>
      <xdr:grpSpPr>
        <a:xfrm>
          <a:off x="187325" y="208221"/>
          <a:ext cx="585576" cy="865430"/>
          <a:chOff x="187325" y="148616"/>
          <a:chExt cx="585576" cy="906021"/>
        </a:xfrm>
      </xdr:grpSpPr>
      <xdr:pic>
        <xdr:nvPicPr>
          <xdr:cNvPr id="8" name="Gráfico 7" descr="Hogar con relleno sólido">
            <a:hlinkClick xmlns:r="http://schemas.openxmlformats.org/officeDocument/2006/relationships" r:id="rId4"/>
            <a:extLst>
              <a:ext uri="{FF2B5EF4-FFF2-40B4-BE49-F238E27FC236}">
                <a16:creationId xmlns:a16="http://schemas.microsoft.com/office/drawing/2014/main" id="{F6D59549-67F2-5DB0-2AD8-A732C5ABAD6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1812" y="148616"/>
            <a:ext cx="550285" cy="517078"/>
          </a:xfrm>
          <a:prstGeom prst="rect">
            <a:avLst/>
          </a:prstGeom>
        </xdr:spPr>
      </xdr:pic>
      <xdr:sp macro="" textlink="">
        <xdr:nvSpPr>
          <xdr:cNvPr id="9" name="CuadroTexto 8">
            <a:hlinkClick xmlns:r="http://schemas.openxmlformats.org/officeDocument/2006/relationships" r:id="rId4"/>
            <a:extLst>
              <a:ext uri="{FF2B5EF4-FFF2-40B4-BE49-F238E27FC236}">
                <a16:creationId xmlns:a16="http://schemas.microsoft.com/office/drawing/2014/main" id="{47825D3F-8AF2-5DFB-0FCE-F905AFCE1CC7}"/>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0</xdr:col>
      <xdr:colOff>865324</xdr:colOff>
      <xdr:row>0</xdr:row>
      <xdr:rowOff>207597</xdr:rowOff>
    </xdr:from>
    <xdr:to>
      <xdr:col>1</xdr:col>
      <xdr:colOff>212972</xdr:colOff>
      <xdr:row>0</xdr:row>
      <xdr:rowOff>1071100</xdr:rowOff>
    </xdr:to>
    <xdr:grpSp>
      <xdr:nvGrpSpPr>
        <xdr:cNvPr id="10" name="Grupo 9">
          <a:extLst>
            <a:ext uri="{FF2B5EF4-FFF2-40B4-BE49-F238E27FC236}">
              <a16:creationId xmlns:a16="http://schemas.microsoft.com/office/drawing/2014/main" id="{1EA9C549-2B42-4AFE-9EBB-072B63451377}"/>
            </a:ext>
          </a:extLst>
        </xdr:cNvPr>
        <xdr:cNvGrpSpPr/>
      </xdr:nvGrpSpPr>
      <xdr:grpSpPr>
        <a:xfrm>
          <a:off x="865324" y="207597"/>
          <a:ext cx="815619" cy="863503"/>
          <a:chOff x="791469" y="157484"/>
          <a:chExt cx="883103" cy="897744"/>
        </a:xfrm>
      </xdr:grpSpPr>
      <xdr:pic>
        <xdr:nvPicPr>
          <xdr:cNvPr id="11" name="Gráfico 10" descr="Lupa con relleno sólido">
            <a:hlinkClick xmlns:r="http://schemas.openxmlformats.org/officeDocument/2006/relationships" r:id="rId7"/>
            <a:extLst>
              <a:ext uri="{FF2B5EF4-FFF2-40B4-BE49-F238E27FC236}">
                <a16:creationId xmlns:a16="http://schemas.microsoft.com/office/drawing/2014/main" id="{C6D9B83F-5252-A83D-4F7B-68A72A7CD64C}"/>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983380" y="157484"/>
            <a:ext cx="505697" cy="499342"/>
          </a:xfrm>
          <a:prstGeom prst="rect">
            <a:avLst/>
          </a:prstGeom>
        </xdr:spPr>
      </xdr:pic>
      <xdr:sp macro="" textlink="">
        <xdr:nvSpPr>
          <xdr:cNvPr id="12" name="CuadroTexto 11">
            <a:hlinkClick xmlns:r="http://schemas.openxmlformats.org/officeDocument/2006/relationships" r:id="rId7"/>
            <a:extLst>
              <a:ext uri="{FF2B5EF4-FFF2-40B4-BE49-F238E27FC236}">
                <a16:creationId xmlns:a16="http://schemas.microsoft.com/office/drawing/2014/main" id="{7949E5B1-AB06-3F0C-46F4-E4DC707FC328}"/>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Buscador</a:t>
            </a:r>
          </a:p>
        </xdr:txBody>
      </xdr:sp>
    </xdr:grpSp>
    <xdr:clientData/>
  </xdr:twoCellAnchor>
  <xdr:twoCellAnchor>
    <xdr:from>
      <xdr:col>1</xdr:col>
      <xdr:colOff>2560540</xdr:colOff>
      <xdr:row>0</xdr:row>
      <xdr:rowOff>196734</xdr:rowOff>
    </xdr:from>
    <xdr:to>
      <xdr:col>1</xdr:col>
      <xdr:colOff>3190392</xdr:colOff>
      <xdr:row>0</xdr:row>
      <xdr:rowOff>1081963</xdr:rowOff>
    </xdr:to>
    <xdr:grpSp>
      <xdr:nvGrpSpPr>
        <xdr:cNvPr id="13" name="Grupo 12">
          <a:extLst>
            <a:ext uri="{FF2B5EF4-FFF2-40B4-BE49-F238E27FC236}">
              <a16:creationId xmlns:a16="http://schemas.microsoft.com/office/drawing/2014/main" id="{5638CDA4-701D-4657-ADC1-15E263A2955F}"/>
            </a:ext>
          </a:extLst>
        </xdr:cNvPr>
        <xdr:cNvGrpSpPr/>
      </xdr:nvGrpSpPr>
      <xdr:grpSpPr>
        <a:xfrm>
          <a:off x="4028511" y="196734"/>
          <a:ext cx="629852" cy="885229"/>
          <a:chOff x="3165751" y="138987"/>
          <a:chExt cx="629852" cy="916295"/>
        </a:xfrm>
      </xdr:grpSpPr>
      <xdr:pic>
        <xdr:nvPicPr>
          <xdr:cNvPr id="14" name="Gráfico 13" descr="Narración con relleno sólido">
            <a:hlinkClick xmlns:r="http://schemas.openxmlformats.org/officeDocument/2006/relationships" r:id="rId10"/>
            <a:extLst>
              <a:ext uri="{FF2B5EF4-FFF2-40B4-BE49-F238E27FC236}">
                <a16:creationId xmlns:a16="http://schemas.microsoft.com/office/drawing/2014/main" id="{C4899F5B-0893-A646-5FE7-41E1A9316D79}"/>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3202071" y="138987"/>
            <a:ext cx="550862" cy="536337"/>
          </a:xfrm>
          <a:prstGeom prst="rect">
            <a:avLst/>
          </a:prstGeom>
        </xdr:spPr>
      </xdr:pic>
      <xdr:sp macro="" textlink="">
        <xdr:nvSpPr>
          <xdr:cNvPr id="15" name="CuadroTexto 14">
            <a:hlinkClick xmlns:r="http://schemas.openxmlformats.org/officeDocument/2006/relationships" r:id="rId10"/>
            <a:extLst>
              <a:ext uri="{FF2B5EF4-FFF2-40B4-BE49-F238E27FC236}">
                <a16:creationId xmlns:a16="http://schemas.microsoft.com/office/drawing/2014/main" id="{C08BA927-B764-161D-3826-D146B899C52C}"/>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ysClr val="windowText" lastClr="000000"/>
                </a:solidFill>
              </a:rPr>
              <a:t>Series</a:t>
            </a:r>
          </a:p>
        </xdr:txBody>
      </xdr:sp>
    </xdr:grpSp>
    <xdr:clientData/>
  </xdr:twoCellAnchor>
  <xdr:twoCellAnchor>
    <xdr:from>
      <xdr:col>3</xdr:col>
      <xdr:colOff>118558</xdr:colOff>
      <xdr:row>0</xdr:row>
      <xdr:rowOff>200056</xdr:rowOff>
    </xdr:from>
    <xdr:to>
      <xdr:col>3</xdr:col>
      <xdr:colOff>936030</xdr:colOff>
      <xdr:row>0</xdr:row>
      <xdr:rowOff>1078640</xdr:rowOff>
    </xdr:to>
    <xdr:grpSp>
      <xdr:nvGrpSpPr>
        <xdr:cNvPr id="19" name="Grupo 18">
          <a:extLst>
            <a:ext uri="{FF2B5EF4-FFF2-40B4-BE49-F238E27FC236}">
              <a16:creationId xmlns:a16="http://schemas.microsoft.com/office/drawing/2014/main" id="{6B3A9682-3AB4-4283-971C-326E6601266C}"/>
            </a:ext>
          </a:extLst>
        </xdr:cNvPr>
        <xdr:cNvGrpSpPr/>
      </xdr:nvGrpSpPr>
      <xdr:grpSpPr>
        <a:xfrm>
          <a:off x="5743911" y="200056"/>
          <a:ext cx="817472" cy="878584"/>
          <a:chOff x="4785951" y="142447"/>
          <a:chExt cx="807947" cy="912825"/>
        </a:xfrm>
      </xdr:grpSpPr>
      <xdr:pic>
        <xdr:nvPicPr>
          <xdr:cNvPr id="20" name="Gráfico 19" descr="Insignia de portapapeles con relleno sólido">
            <a:hlinkClick xmlns:r="http://schemas.openxmlformats.org/officeDocument/2006/relationships" r:id="rId13"/>
            <a:extLst>
              <a:ext uri="{FF2B5EF4-FFF2-40B4-BE49-F238E27FC236}">
                <a16:creationId xmlns:a16="http://schemas.microsoft.com/office/drawing/2014/main" id="{B2837A77-54E5-5A2D-2B07-57ADEB907704}"/>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4879266" y="142447"/>
            <a:ext cx="614943" cy="529417"/>
          </a:xfrm>
          <a:prstGeom prst="rect">
            <a:avLst/>
          </a:prstGeom>
        </xdr:spPr>
      </xdr:pic>
      <xdr:sp macro="" textlink="">
        <xdr:nvSpPr>
          <xdr:cNvPr id="21" name="CuadroTexto 20">
            <a:hlinkClick xmlns:r="http://schemas.openxmlformats.org/officeDocument/2006/relationships" r:id="rId13"/>
            <a:extLst>
              <a:ext uri="{FF2B5EF4-FFF2-40B4-BE49-F238E27FC236}">
                <a16:creationId xmlns:a16="http://schemas.microsoft.com/office/drawing/2014/main" id="{CE251A40-0AA1-A74F-0274-A127879A0D8A}"/>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Créditos</a:t>
            </a:r>
          </a:p>
        </xdr:txBody>
      </xdr:sp>
    </xdr:grpSp>
    <xdr:clientData/>
  </xdr:twoCellAnchor>
  <xdr:twoCellAnchor>
    <xdr:from>
      <xdr:col>3</xdr:col>
      <xdr:colOff>1034801</xdr:colOff>
      <xdr:row>0</xdr:row>
      <xdr:rowOff>210088</xdr:rowOff>
    </xdr:from>
    <xdr:to>
      <xdr:col>3</xdr:col>
      <xdr:colOff>2010896</xdr:colOff>
      <xdr:row>0</xdr:row>
      <xdr:rowOff>1071784</xdr:rowOff>
    </xdr:to>
    <xdr:grpSp>
      <xdr:nvGrpSpPr>
        <xdr:cNvPr id="22" name="Grupo 21">
          <a:extLst>
            <a:ext uri="{FF2B5EF4-FFF2-40B4-BE49-F238E27FC236}">
              <a16:creationId xmlns:a16="http://schemas.microsoft.com/office/drawing/2014/main" id="{46476FAE-2E2F-479E-A738-37E386D31CB1}"/>
            </a:ext>
          </a:extLst>
        </xdr:cNvPr>
        <xdr:cNvGrpSpPr/>
      </xdr:nvGrpSpPr>
      <xdr:grpSpPr>
        <a:xfrm>
          <a:off x="6660154" y="210088"/>
          <a:ext cx="976095" cy="861696"/>
          <a:chOff x="5612466" y="156130"/>
          <a:chExt cx="971613" cy="899112"/>
        </a:xfrm>
      </xdr:grpSpPr>
      <xdr:pic>
        <xdr:nvPicPr>
          <xdr:cNvPr id="23" name="Gráfico 22" descr="Advertencia con relleno sólido">
            <a:hlinkClick xmlns:r="http://schemas.openxmlformats.org/officeDocument/2006/relationships" r:id="rId16"/>
            <a:extLst>
              <a:ext uri="{FF2B5EF4-FFF2-40B4-BE49-F238E27FC236}">
                <a16:creationId xmlns:a16="http://schemas.microsoft.com/office/drawing/2014/main" id="{A41F2057-1E1D-EFA2-929D-F63066DB9F3B}"/>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5818816" y="156130"/>
            <a:ext cx="565262" cy="502050"/>
          </a:xfrm>
          <a:prstGeom prst="rect">
            <a:avLst/>
          </a:prstGeom>
        </xdr:spPr>
      </xdr:pic>
      <xdr:sp macro="" textlink="">
        <xdr:nvSpPr>
          <xdr:cNvPr id="24" name="CuadroTexto 23">
            <a:hlinkClick xmlns:r="http://schemas.openxmlformats.org/officeDocument/2006/relationships" r:id="rId16"/>
            <a:extLst>
              <a:ext uri="{FF2B5EF4-FFF2-40B4-BE49-F238E27FC236}">
                <a16:creationId xmlns:a16="http://schemas.microsoft.com/office/drawing/2014/main" id="{96ECC8CB-4AAC-FC16-B7EA-9DC4D925582C}"/>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¡Atención!</a:t>
            </a:r>
          </a:p>
        </xdr:txBody>
      </xdr:sp>
    </xdr:grpSp>
    <xdr:clientData/>
  </xdr:twoCellAnchor>
  <xdr:twoCellAnchor>
    <xdr:from>
      <xdr:col>1</xdr:col>
      <xdr:colOff>308570</xdr:colOff>
      <xdr:row>0</xdr:row>
      <xdr:rowOff>77489</xdr:rowOff>
    </xdr:from>
    <xdr:to>
      <xdr:col>1</xdr:col>
      <xdr:colOff>1230577</xdr:colOff>
      <xdr:row>0</xdr:row>
      <xdr:rowOff>1194857</xdr:rowOff>
    </xdr:to>
    <xdr:grpSp>
      <xdr:nvGrpSpPr>
        <xdr:cNvPr id="25" name="Grupo 24">
          <a:hlinkClick xmlns:r="http://schemas.openxmlformats.org/officeDocument/2006/relationships" r:id="rId19"/>
          <a:extLst>
            <a:ext uri="{FF2B5EF4-FFF2-40B4-BE49-F238E27FC236}">
              <a16:creationId xmlns:a16="http://schemas.microsoft.com/office/drawing/2014/main" id="{00D7D99F-5C3C-42A7-B3A2-DC93990D35B8}"/>
            </a:ext>
          </a:extLst>
        </xdr:cNvPr>
        <xdr:cNvGrpSpPr/>
      </xdr:nvGrpSpPr>
      <xdr:grpSpPr>
        <a:xfrm>
          <a:off x="1776541" y="77489"/>
          <a:ext cx="922007" cy="1117368"/>
          <a:chOff x="1830345" y="71061"/>
          <a:chExt cx="918832" cy="1162997"/>
        </a:xfrm>
      </xdr:grpSpPr>
      <xdr:sp macro="" textlink="">
        <xdr:nvSpPr>
          <xdr:cNvPr id="26" name="CuadroTexto 25">
            <a:hlinkClick xmlns:r="http://schemas.openxmlformats.org/officeDocument/2006/relationships" r:id="rId19"/>
            <a:extLst>
              <a:ext uri="{FF2B5EF4-FFF2-40B4-BE49-F238E27FC236}">
                <a16:creationId xmlns:a16="http://schemas.microsoft.com/office/drawing/2014/main" id="{B9443B9B-34EC-C3A7-E2B8-FBD9B5B63CA5}"/>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Buscador</a:t>
            </a:r>
          </a:p>
          <a:p>
            <a:pPr algn="ctr"/>
            <a:r>
              <a:rPr lang="es-ES" sz="1400" b="1">
                <a:solidFill>
                  <a:srgbClr val="FFFF00"/>
                </a:solidFill>
              </a:rPr>
              <a:t>avanzado</a:t>
            </a:r>
          </a:p>
        </xdr:txBody>
      </xdr:sp>
      <xdr:pic>
        <xdr:nvPicPr>
          <xdr:cNvPr id="27" name="Gráfico 26" descr="Búsqueda de carpetas con relleno sólido">
            <a:hlinkClick xmlns:r="http://schemas.openxmlformats.org/officeDocument/2006/relationships" r:id="rId19"/>
            <a:extLst>
              <a:ext uri="{FF2B5EF4-FFF2-40B4-BE49-F238E27FC236}">
                <a16:creationId xmlns:a16="http://schemas.microsoft.com/office/drawing/2014/main" id="{D4A034BA-7DAE-5B48-2FA0-ED9E8AB3AA0B}"/>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957294" y="71061"/>
            <a:ext cx="687294" cy="672189"/>
          </a:xfrm>
          <a:prstGeom prst="rect">
            <a:avLst/>
          </a:prstGeom>
        </xdr:spPr>
      </xdr:pic>
    </xdr:grpSp>
    <xdr:clientData/>
  </xdr:twoCellAnchor>
  <xdr:twoCellAnchor>
    <xdr:from>
      <xdr:col>1</xdr:col>
      <xdr:colOff>1326175</xdr:colOff>
      <xdr:row>0</xdr:row>
      <xdr:rowOff>73140</xdr:rowOff>
    </xdr:from>
    <xdr:to>
      <xdr:col>1</xdr:col>
      <xdr:colOff>2464942</xdr:colOff>
      <xdr:row>0</xdr:row>
      <xdr:rowOff>1205556</xdr:rowOff>
    </xdr:to>
    <xdr:grpSp>
      <xdr:nvGrpSpPr>
        <xdr:cNvPr id="28" name="Grupo 27">
          <a:hlinkClick xmlns:r="http://schemas.openxmlformats.org/officeDocument/2006/relationships" r:id="rId22"/>
          <a:extLst>
            <a:ext uri="{FF2B5EF4-FFF2-40B4-BE49-F238E27FC236}">
              <a16:creationId xmlns:a16="http://schemas.microsoft.com/office/drawing/2014/main" id="{7C38073A-5DE5-496E-A505-BFFE036B2AA7}"/>
            </a:ext>
          </a:extLst>
        </xdr:cNvPr>
        <xdr:cNvGrpSpPr/>
      </xdr:nvGrpSpPr>
      <xdr:grpSpPr>
        <a:xfrm>
          <a:off x="2794146" y="73140"/>
          <a:ext cx="1138767" cy="1132416"/>
          <a:chOff x="2776007" y="92075"/>
          <a:chExt cx="1132417" cy="1132416"/>
        </a:xfrm>
      </xdr:grpSpPr>
      <xdr:pic>
        <xdr:nvPicPr>
          <xdr:cNvPr id="29" name="Gráfico 28" descr="Dirección con relleno sólido">
            <a:hlinkClick xmlns:r="http://schemas.openxmlformats.org/officeDocument/2006/relationships" r:id="rId22"/>
            <a:extLst>
              <a:ext uri="{FF2B5EF4-FFF2-40B4-BE49-F238E27FC236}">
                <a16:creationId xmlns:a16="http://schemas.microsoft.com/office/drawing/2014/main" id="{52D7B591-3E06-2D2B-FBB4-92118739C8FA}"/>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3026903" y="92075"/>
            <a:ext cx="624275" cy="609427"/>
          </a:xfrm>
          <a:prstGeom prst="rect">
            <a:avLst/>
          </a:prstGeom>
        </xdr:spPr>
      </xdr:pic>
      <xdr:sp macro="" textlink="">
        <xdr:nvSpPr>
          <xdr:cNvPr id="30" name="CuadroTexto 29">
            <a:hlinkClick xmlns:r="http://schemas.openxmlformats.org/officeDocument/2006/relationships" r:id="rId22"/>
            <a:extLst>
              <a:ext uri="{FF2B5EF4-FFF2-40B4-BE49-F238E27FC236}">
                <a16:creationId xmlns:a16="http://schemas.microsoft.com/office/drawing/2014/main" id="{646AEF15-BF8E-46CF-E0B3-1A4E3D586C91}"/>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Cuadro</a:t>
            </a:r>
            <a:r>
              <a:rPr lang="es-ES" sz="1400" b="1" baseline="0">
                <a:solidFill>
                  <a:srgbClr val="FFFF00"/>
                </a:solidFill>
              </a:rPr>
              <a:t> de clasificación</a:t>
            </a:r>
          </a:p>
        </xdr:txBody>
      </xdr:sp>
    </xdr:grpSp>
    <xdr:clientData/>
  </xdr:twoCellAnchor>
  <xdr:twoCellAnchor>
    <xdr:from>
      <xdr:col>1</xdr:col>
      <xdr:colOff>3305175</xdr:colOff>
      <xdr:row>0</xdr:row>
      <xdr:rowOff>161925</xdr:rowOff>
    </xdr:from>
    <xdr:to>
      <xdr:col>3</xdr:col>
      <xdr:colOff>127870</xdr:colOff>
      <xdr:row>0</xdr:row>
      <xdr:rowOff>1087250</xdr:rowOff>
    </xdr:to>
    <xdr:grpSp>
      <xdr:nvGrpSpPr>
        <xdr:cNvPr id="31" name="Grupo 30">
          <a:extLst>
            <a:ext uri="{FF2B5EF4-FFF2-40B4-BE49-F238E27FC236}">
              <a16:creationId xmlns:a16="http://schemas.microsoft.com/office/drawing/2014/main" id="{6763A9DC-6909-433D-94CB-1E70F5EDC8A8}"/>
            </a:ext>
          </a:extLst>
        </xdr:cNvPr>
        <xdr:cNvGrpSpPr/>
      </xdr:nvGrpSpPr>
      <xdr:grpSpPr>
        <a:xfrm>
          <a:off x="4773146" y="161925"/>
          <a:ext cx="980077" cy="925325"/>
          <a:chOff x="3775913" y="130063"/>
          <a:chExt cx="991470" cy="924641"/>
        </a:xfrm>
      </xdr:grpSpPr>
      <xdr:pic>
        <xdr:nvPicPr>
          <xdr:cNvPr id="32" name="Gráfico 31" descr="Gráfico circular con relleno sólido">
            <a:hlinkClick xmlns:r="http://schemas.openxmlformats.org/officeDocument/2006/relationships" r:id="rId25"/>
            <a:extLst>
              <a:ext uri="{FF2B5EF4-FFF2-40B4-BE49-F238E27FC236}">
                <a16:creationId xmlns:a16="http://schemas.microsoft.com/office/drawing/2014/main" id="{484C667A-7DCE-C04B-30C9-485B2F2BC453}"/>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4010553" y="130063"/>
            <a:ext cx="522191" cy="554184"/>
          </a:xfrm>
          <a:prstGeom prst="rect">
            <a:avLst/>
          </a:prstGeom>
        </xdr:spPr>
      </xdr:pic>
      <xdr:sp macro="" textlink="">
        <xdr:nvSpPr>
          <xdr:cNvPr id="33" name="CuadroTexto 32">
            <a:hlinkClick xmlns:r="http://schemas.openxmlformats.org/officeDocument/2006/relationships" r:id="rId25"/>
            <a:extLst>
              <a:ext uri="{FF2B5EF4-FFF2-40B4-BE49-F238E27FC236}">
                <a16:creationId xmlns:a16="http://schemas.microsoft.com/office/drawing/2014/main" id="{C9914AA4-7C07-AE33-B3B3-6978FC6A8B2C}"/>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Estadísticas</a:t>
            </a:r>
          </a:p>
        </xdr:txBody>
      </xdr:sp>
    </xdr:grpSp>
    <xdr:clientData/>
  </xdr:twoCellAnchor>
  <xdr:twoCellAnchor>
    <xdr:from>
      <xdr:col>7</xdr:col>
      <xdr:colOff>149412</xdr:colOff>
      <xdr:row>2</xdr:row>
      <xdr:rowOff>22412</xdr:rowOff>
    </xdr:from>
    <xdr:to>
      <xdr:col>8</xdr:col>
      <xdr:colOff>889000</xdr:colOff>
      <xdr:row>4</xdr:row>
      <xdr:rowOff>127000</xdr:rowOff>
    </xdr:to>
    <xdr:sp macro="" textlink="">
      <xdr:nvSpPr>
        <xdr:cNvPr id="16" name="Rectángulo 15">
          <a:extLst>
            <a:ext uri="{FF2B5EF4-FFF2-40B4-BE49-F238E27FC236}">
              <a16:creationId xmlns:a16="http://schemas.microsoft.com/office/drawing/2014/main" id="{CFED80FE-7242-4F15-ADD0-B665A327DC37}"/>
            </a:ext>
          </a:extLst>
        </xdr:cNvPr>
        <xdr:cNvSpPr/>
      </xdr:nvSpPr>
      <xdr:spPr>
        <a:xfrm>
          <a:off x="14171706" y="1471706"/>
          <a:ext cx="2151529" cy="762000"/>
        </a:xfrm>
        <a:prstGeom prst="rect">
          <a:avLst/>
        </a:prstGeom>
        <a:solidFill>
          <a:schemeClr val="accent1">
            <a:lumMod val="40000"/>
            <a:lumOff val="60000"/>
            <a:alpha val="27000"/>
          </a:schemeClr>
        </a:solidFill>
        <a:ln w="38100">
          <a:solidFill>
            <a:srgbClr val="2B6EAB"/>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138546</xdr:colOff>
      <xdr:row>27</xdr:row>
      <xdr:rowOff>80818</xdr:rowOff>
    </xdr:from>
    <xdr:to>
      <xdr:col>17</xdr:col>
      <xdr:colOff>600364</xdr:colOff>
      <xdr:row>42</xdr:row>
      <xdr:rowOff>23091</xdr:rowOff>
    </xdr:to>
    <xdr:sp macro="" textlink="">
      <xdr:nvSpPr>
        <xdr:cNvPr id="24" name="Rectángulo 23">
          <a:extLst>
            <a:ext uri="{FF2B5EF4-FFF2-40B4-BE49-F238E27FC236}">
              <a16:creationId xmlns:a16="http://schemas.microsoft.com/office/drawing/2014/main" id="{F8F838D3-8058-95AD-136C-5F75A57A0EC2}"/>
            </a:ext>
          </a:extLst>
        </xdr:cNvPr>
        <xdr:cNvSpPr/>
      </xdr:nvSpPr>
      <xdr:spPr>
        <a:xfrm>
          <a:off x="15390091" y="6731000"/>
          <a:ext cx="1985818" cy="2713182"/>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3724275</xdr:colOff>
      <xdr:row>0</xdr:row>
      <xdr:rowOff>133350</xdr:rowOff>
    </xdr:from>
    <xdr:to>
      <xdr:col>5</xdr:col>
      <xdr:colOff>4487022</xdr:colOff>
      <xdr:row>0</xdr:row>
      <xdr:rowOff>1085850</xdr:rowOff>
    </xdr:to>
    <xdr:sp macro="" textlink="">
      <xdr:nvSpPr>
        <xdr:cNvPr id="70" name="Rectángulo 69">
          <a:extLst>
            <a:ext uri="{FF2B5EF4-FFF2-40B4-BE49-F238E27FC236}">
              <a16:creationId xmlns:a16="http://schemas.microsoft.com/office/drawing/2014/main" id="{B0E410D6-7ACD-4F57-97A6-FA5F09E99D1E}"/>
            </a:ext>
          </a:extLst>
        </xdr:cNvPr>
        <xdr:cNvSpPr/>
      </xdr:nvSpPr>
      <xdr:spPr>
        <a:xfrm>
          <a:off x="7524750" y="133350"/>
          <a:ext cx="762747" cy="95250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1</xdr:col>
      <xdr:colOff>735106</xdr:colOff>
      <xdr:row>25</xdr:row>
      <xdr:rowOff>36606</xdr:rowOff>
    </xdr:from>
    <xdr:to>
      <xdr:col>2</xdr:col>
      <xdr:colOff>646206</xdr:colOff>
      <xdr:row>32</xdr:row>
      <xdr:rowOff>42956</xdr:rowOff>
    </xdr:to>
    <xdr:sp macro="" textlink="">
      <xdr:nvSpPr>
        <xdr:cNvPr id="67" name="Rectángulo 66">
          <a:extLst>
            <a:ext uri="{FF2B5EF4-FFF2-40B4-BE49-F238E27FC236}">
              <a16:creationId xmlns:a16="http://schemas.microsoft.com/office/drawing/2014/main" id="{F1DA53C7-CA4A-415F-B0CD-7644AEB055F5}"/>
            </a:ext>
          </a:extLst>
        </xdr:cNvPr>
        <xdr:cNvSpPr/>
      </xdr:nvSpPr>
      <xdr:spPr>
        <a:xfrm>
          <a:off x="1497106" y="6446371"/>
          <a:ext cx="673100" cy="13398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11206</xdr:colOff>
      <xdr:row>23</xdr:row>
      <xdr:rowOff>11206</xdr:rowOff>
    </xdr:from>
    <xdr:to>
      <xdr:col>2</xdr:col>
      <xdr:colOff>189006</xdr:colOff>
      <xdr:row>34</xdr:row>
      <xdr:rowOff>11206</xdr:rowOff>
    </xdr:to>
    <xdr:sp macro="" textlink="">
      <xdr:nvSpPr>
        <xdr:cNvPr id="53" name="Rectángulo 52">
          <a:extLst>
            <a:ext uri="{FF2B5EF4-FFF2-40B4-BE49-F238E27FC236}">
              <a16:creationId xmlns:a16="http://schemas.microsoft.com/office/drawing/2014/main" id="{C14356C6-5BB8-4458-894B-F708D6F89E39}"/>
            </a:ext>
          </a:extLst>
        </xdr:cNvPr>
        <xdr:cNvSpPr/>
      </xdr:nvSpPr>
      <xdr:spPr>
        <a:xfrm>
          <a:off x="11206" y="6039971"/>
          <a:ext cx="1701800" cy="2095500"/>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11206</xdr:colOff>
      <xdr:row>25</xdr:row>
      <xdr:rowOff>150906</xdr:rowOff>
    </xdr:from>
    <xdr:to>
      <xdr:col>2</xdr:col>
      <xdr:colOff>112806</xdr:colOff>
      <xdr:row>29</xdr:row>
      <xdr:rowOff>138580</xdr:rowOff>
    </xdr:to>
    <xdr:sp macro="" textlink="">
      <xdr:nvSpPr>
        <xdr:cNvPr id="62" name="Rectángulo 61">
          <a:extLst>
            <a:ext uri="{FF2B5EF4-FFF2-40B4-BE49-F238E27FC236}">
              <a16:creationId xmlns:a16="http://schemas.microsoft.com/office/drawing/2014/main" id="{1CCC58B2-7759-42FC-AAC2-3213F641D055}"/>
            </a:ext>
          </a:extLst>
        </xdr:cNvPr>
        <xdr:cNvSpPr/>
      </xdr:nvSpPr>
      <xdr:spPr>
        <a:xfrm>
          <a:off x="11206" y="6560671"/>
          <a:ext cx="1625600" cy="749674"/>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2</xdr:col>
      <xdr:colOff>721990</xdr:colOff>
      <xdr:row>3</xdr:row>
      <xdr:rowOff>274357</xdr:rowOff>
    </xdr:from>
    <xdr:to>
      <xdr:col>4</xdr:col>
      <xdr:colOff>140965</xdr:colOff>
      <xdr:row>5</xdr:row>
      <xdr:rowOff>9774</xdr:rowOff>
    </xdr:to>
    <xdr:grpSp>
      <xdr:nvGrpSpPr>
        <xdr:cNvPr id="2" name="Grupo 1">
          <a:hlinkClick xmlns:r="http://schemas.openxmlformats.org/officeDocument/2006/relationships" r:id="rId1"/>
          <a:extLst>
            <a:ext uri="{FF2B5EF4-FFF2-40B4-BE49-F238E27FC236}">
              <a16:creationId xmlns:a16="http://schemas.microsoft.com/office/drawing/2014/main" id="{EE5C33CC-F26A-483E-A61E-98306CAAB030}"/>
            </a:ext>
          </a:extLst>
        </xdr:cNvPr>
        <xdr:cNvGrpSpPr/>
      </xdr:nvGrpSpPr>
      <xdr:grpSpPr>
        <a:xfrm>
          <a:off x="2178755" y="1708710"/>
          <a:ext cx="875739" cy="822388"/>
          <a:chOff x="8724900" y="76200"/>
          <a:chExt cx="768350" cy="714376"/>
        </a:xfrm>
      </xdr:grpSpPr>
      <xdr:pic>
        <xdr:nvPicPr>
          <xdr:cNvPr id="47" name="Gráfico 46" descr="Ayuda con relleno sólido">
            <a:extLst>
              <a:ext uri="{FF2B5EF4-FFF2-40B4-BE49-F238E27FC236}">
                <a16:creationId xmlns:a16="http://schemas.microsoft.com/office/drawing/2014/main" id="{4B30CBF5-7635-F42C-60C7-259421D94B0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802688" y="76200"/>
            <a:ext cx="612774" cy="603064"/>
          </a:xfrm>
          <a:prstGeom prst="rect">
            <a:avLst/>
          </a:prstGeom>
        </xdr:spPr>
      </xdr:pic>
      <xdr:sp macro="" textlink="">
        <xdr:nvSpPr>
          <xdr:cNvPr id="48" name="CuadroTexto 47">
            <a:extLst>
              <a:ext uri="{FF2B5EF4-FFF2-40B4-BE49-F238E27FC236}">
                <a16:creationId xmlns:a16="http://schemas.microsoft.com/office/drawing/2014/main" id="{B52870A0-A75E-2AD3-ECD1-06CC4455EEE5}"/>
              </a:ext>
            </a:extLst>
          </xdr:cNvPr>
          <xdr:cNvSpPr txBox="1"/>
        </xdr:nvSpPr>
        <xdr:spPr>
          <a:xfrm>
            <a:off x="8724900" y="619126"/>
            <a:ext cx="76835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1">
                <a:solidFill>
                  <a:srgbClr val="2B6EAB"/>
                </a:solidFill>
              </a:rPr>
              <a:t>Ayuda</a:t>
            </a:r>
          </a:p>
        </xdr:txBody>
      </xdr:sp>
    </xdr:grpSp>
    <xdr:clientData/>
  </xdr:twoCellAnchor>
  <xdr:twoCellAnchor>
    <xdr:from>
      <xdr:col>0</xdr:col>
      <xdr:colOff>11206</xdr:colOff>
      <xdr:row>26</xdr:row>
      <xdr:rowOff>42956</xdr:rowOff>
    </xdr:from>
    <xdr:to>
      <xdr:col>1</xdr:col>
      <xdr:colOff>738281</xdr:colOff>
      <xdr:row>29</xdr:row>
      <xdr:rowOff>81056</xdr:rowOff>
    </xdr:to>
    <xdr:grpSp>
      <xdr:nvGrpSpPr>
        <xdr:cNvPr id="60" name="Grupo 59">
          <a:extLst>
            <a:ext uri="{FF2B5EF4-FFF2-40B4-BE49-F238E27FC236}">
              <a16:creationId xmlns:a16="http://schemas.microsoft.com/office/drawing/2014/main" id="{E6E2E47B-A311-A652-E868-867DE1EA1E4D}"/>
            </a:ext>
          </a:extLst>
        </xdr:cNvPr>
        <xdr:cNvGrpSpPr/>
      </xdr:nvGrpSpPr>
      <xdr:grpSpPr>
        <a:xfrm>
          <a:off x="11206" y="6564780"/>
          <a:ext cx="1436407" cy="609600"/>
          <a:chOff x="0" y="3536950"/>
          <a:chExt cx="1489075" cy="590550"/>
        </a:xfrm>
      </xdr:grpSpPr>
      <xdr:sp macro="" textlink="">
        <xdr:nvSpPr>
          <xdr:cNvPr id="54" name="CuadroTexto 53">
            <a:extLst>
              <a:ext uri="{FF2B5EF4-FFF2-40B4-BE49-F238E27FC236}">
                <a16:creationId xmlns:a16="http://schemas.microsoft.com/office/drawing/2014/main" id="{630A5D34-1083-4ACF-AD4F-407DEC080966}"/>
              </a:ext>
            </a:extLst>
          </xdr:cNvPr>
          <xdr:cNvSpPr txBox="1"/>
        </xdr:nvSpPr>
        <xdr:spPr>
          <a:xfrm>
            <a:off x="492125" y="3536950"/>
            <a:ext cx="996950"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ES" sz="1400" b="1">
                <a:solidFill>
                  <a:sysClr val="windowText" lastClr="000000"/>
                </a:solidFill>
              </a:rPr>
              <a:t>Dinámicas</a:t>
            </a:r>
          </a:p>
        </xdr:txBody>
      </xdr:sp>
      <xdr:pic>
        <xdr:nvPicPr>
          <xdr:cNvPr id="57" name="Gráfico 56" descr="Gráfico de barras con relleno sólido">
            <a:extLst>
              <a:ext uri="{FF2B5EF4-FFF2-40B4-BE49-F238E27FC236}">
                <a16:creationId xmlns:a16="http://schemas.microsoft.com/office/drawing/2014/main" id="{93451EE4-2D92-BC71-F7FE-1914AFAA7272}"/>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0" y="3559175"/>
            <a:ext cx="546100" cy="546100"/>
          </a:xfrm>
          <a:prstGeom prst="rect">
            <a:avLst/>
          </a:prstGeom>
        </xdr:spPr>
      </xdr:pic>
    </xdr:grpSp>
    <xdr:clientData/>
  </xdr:twoCellAnchor>
  <xdr:twoCellAnchor>
    <xdr:from>
      <xdr:col>0</xdr:col>
      <xdr:colOff>21931</xdr:colOff>
      <xdr:row>30</xdr:row>
      <xdr:rowOff>95731</xdr:rowOff>
    </xdr:from>
    <xdr:to>
      <xdr:col>1</xdr:col>
      <xdr:colOff>738281</xdr:colOff>
      <xdr:row>33</xdr:row>
      <xdr:rowOff>133831</xdr:rowOff>
    </xdr:to>
    <xdr:grpSp>
      <xdr:nvGrpSpPr>
        <xdr:cNvPr id="61" name="Grupo 60">
          <a:extLst>
            <a:ext uri="{FF2B5EF4-FFF2-40B4-BE49-F238E27FC236}">
              <a16:creationId xmlns:a16="http://schemas.microsoft.com/office/drawing/2014/main" id="{BE1EDFC0-B767-CB23-AA09-6B998797778B}"/>
            </a:ext>
          </a:extLst>
        </xdr:cNvPr>
        <xdr:cNvGrpSpPr/>
      </xdr:nvGrpSpPr>
      <xdr:grpSpPr>
        <a:xfrm>
          <a:off x="21931" y="7379555"/>
          <a:ext cx="1425682" cy="609600"/>
          <a:chOff x="10725" y="4326325"/>
          <a:chExt cx="1478350" cy="590550"/>
        </a:xfrm>
      </xdr:grpSpPr>
      <xdr:sp macro="" textlink="">
        <xdr:nvSpPr>
          <xdr:cNvPr id="55" name="CuadroTexto 54">
            <a:hlinkClick xmlns:r="http://schemas.openxmlformats.org/officeDocument/2006/relationships" r:id="rId6"/>
            <a:extLst>
              <a:ext uri="{FF2B5EF4-FFF2-40B4-BE49-F238E27FC236}">
                <a16:creationId xmlns:a16="http://schemas.microsoft.com/office/drawing/2014/main" id="{DE4CC499-6F5E-451C-B7D8-14D0BC220E41}"/>
              </a:ext>
            </a:extLst>
          </xdr:cNvPr>
          <xdr:cNvSpPr txBox="1"/>
        </xdr:nvSpPr>
        <xdr:spPr>
          <a:xfrm>
            <a:off x="492125" y="4326325"/>
            <a:ext cx="996950"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ES" sz="1400" b="1">
                <a:solidFill>
                  <a:srgbClr val="FFFF00"/>
                </a:solidFill>
              </a:rPr>
              <a:t>Generales</a:t>
            </a:r>
          </a:p>
        </xdr:txBody>
      </xdr:sp>
      <xdr:pic>
        <xdr:nvPicPr>
          <xdr:cNvPr id="59" name="Gráfico 58" descr="Estadísticas con relleno sólido">
            <a:hlinkClick xmlns:r="http://schemas.openxmlformats.org/officeDocument/2006/relationships" r:id="rId6"/>
            <a:extLst>
              <a:ext uri="{FF2B5EF4-FFF2-40B4-BE49-F238E27FC236}">
                <a16:creationId xmlns:a16="http://schemas.microsoft.com/office/drawing/2014/main" id="{6DD572E5-D628-3DA8-2FC2-D18848B551D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0725" y="4359275"/>
            <a:ext cx="524650" cy="524650"/>
          </a:xfrm>
          <a:prstGeom prst="rect">
            <a:avLst/>
          </a:prstGeom>
        </xdr:spPr>
      </xdr:pic>
    </xdr:grpSp>
    <xdr:clientData/>
  </xdr:twoCellAnchor>
  <xdr:twoCellAnchor>
    <xdr:from>
      <xdr:col>0</xdr:col>
      <xdr:colOff>23906</xdr:colOff>
      <xdr:row>23</xdr:row>
      <xdr:rowOff>11206</xdr:rowOff>
    </xdr:from>
    <xdr:to>
      <xdr:col>2</xdr:col>
      <xdr:colOff>195356</xdr:colOff>
      <xdr:row>25</xdr:row>
      <xdr:rowOff>112806</xdr:rowOff>
    </xdr:to>
    <xdr:sp macro="" textlink="">
      <xdr:nvSpPr>
        <xdr:cNvPr id="63" name="CuadroTexto 62">
          <a:extLst>
            <a:ext uri="{FF2B5EF4-FFF2-40B4-BE49-F238E27FC236}">
              <a16:creationId xmlns:a16="http://schemas.microsoft.com/office/drawing/2014/main" id="{83007C45-2CC8-1E9E-921E-F5D8041E231E}"/>
            </a:ext>
          </a:extLst>
        </xdr:cNvPr>
        <xdr:cNvSpPr txBox="1"/>
      </xdr:nvSpPr>
      <xdr:spPr>
        <a:xfrm>
          <a:off x="23906" y="6039971"/>
          <a:ext cx="169545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800" b="1">
              <a:solidFill>
                <a:schemeClr val="bg1"/>
              </a:solidFill>
            </a:rPr>
            <a:t>Estadísticas</a:t>
          </a:r>
          <a:endParaRPr lang="es-ES" sz="1100" b="1">
            <a:solidFill>
              <a:schemeClr val="bg1"/>
            </a:solidFill>
          </a:endParaRPr>
        </a:p>
      </xdr:txBody>
    </xdr:sp>
    <xdr:clientData/>
  </xdr:twoCellAnchor>
  <xdr:twoCellAnchor editAs="oneCell">
    <xdr:from>
      <xdr:col>2</xdr:col>
      <xdr:colOff>125506</xdr:colOff>
      <xdr:row>25</xdr:row>
      <xdr:rowOff>144556</xdr:rowOff>
    </xdr:from>
    <xdr:to>
      <xdr:col>2</xdr:col>
      <xdr:colOff>693831</xdr:colOff>
      <xdr:row>28</xdr:row>
      <xdr:rowOff>160431</xdr:rowOff>
    </xdr:to>
    <xdr:pic>
      <xdr:nvPicPr>
        <xdr:cNvPr id="65" name="Gráfico 64" descr="Flecha: recto con relleno sólido">
          <a:hlinkClick xmlns:r="http://schemas.openxmlformats.org/officeDocument/2006/relationships" r:id="rId9"/>
          <a:extLst>
            <a:ext uri="{FF2B5EF4-FFF2-40B4-BE49-F238E27FC236}">
              <a16:creationId xmlns:a16="http://schemas.microsoft.com/office/drawing/2014/main" id="{7FF7A2F6-5845-3630-7A41-41335204255E}"/>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rot="5400000">
          <a:off x="1639981" y="6563846"/>
          <a:ext cx="584200" cy="565150"/>
        </a:xfrm>
        <a:prstGeom prst="rect">
          <a:avLst/>
        </a:prstGeom>
      </xdr:spPr>
    </xdr:pic>
    <xdr:clientData/>
  </xdr:twoCellAnchor>
  <xdr:twoCellAnchor editAs="oneCell">
    <xdr:from>
      <xdr:col>2</xdr:col>
      <xdr:colOff>125506</xdr:colOff>
      <xdr:row>28</xdr:row>
      <xdr:rowOff>182656</xdr:rowOff>
    </xdr:from>
    <xdr:to>
      <xdr:col>2</xdr:col>
      <xdr:colOff>693831</xdr:colOff>
      <xdr:row>32</xdr:row>
      <xdr:rowOff>8031</xdr:rowOff>
    </xdr:to>
    <xdr:pic>
      <xdr:nvPicPr>
        <xdr:cNvPr id="66" name="Gráfico 65" descr="Flecha: recto con relleno sólido">
          <a:hlinkClick xmlns:r="http://schemas.openxmlformats.org/officeDocument/2006/relationships" r:id="rId6"/>
          <a:extLst>
            <a:ext uri="{FF2B5EF4-FFF2-40B4-BE49-F238E27FC236}">
              <a16:creationId xmlns:a16="http://schemas.microsoft.com/office/drawing/2014/main" id="{CFADD53F-46BE-47EF-8C76-E4817BC9930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rot="16200000">
          <a:off x="1636806" y="7176621"/>
          <a:ext cx="590550" cy="565150"/>
        </a:xfrm>
        <a:prstGeom prst="rect">
          <a:avLst/>
        </a:prstGeom>
      </xdr:spPr>
    </xdr:pic>
    <xdr:clientData/>
  </xdr:twoCellAnchor>
  <xdr:twoCellAnchor editAs="oneCell">
    <xdr:from>
      <xdr:col>5</xdr:col>
      <xdr:colOff>3949700</xdr:colOff>
      <xdr:row>0</xdr:row>
      <xdr:rowOff>311150</xdr:rowOff>
    </xdr:from>
    <xdr:to>
      <xdr:col>6</xdr:col>
      <xdr:colOff>0</xdr:colOff>
      <xdr:row>0</xdr:row>
      <xdr:rowOff>885825</xdr:rowOff>
    </xdr:to>
    <xdr:pic>
      <xdr:nvPicPr>
        <xdr:cNvPr id="68" name="Gráfico 67" descr="Flecha: recto con relleno sólido">
          <a:hlinkClick xmlns:r="http://schemas.openxmlformats.org/officeDocument/2006/relationships" r:id="rId12"/>
          <a:extLst>
            <a:ext uri="{FF2B5EF4-FFF2-40B4-BE49-F238E27FC236}">
              <a16:creationId xmlns:a16="http://schemas.microsoft.com/office/drawing/2014/main" id="{20C9FB27-AE1D-4B22-9DF8-DBFE1AD47E79}"/>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rot="16200000">
          <a:off x="7750175" y="311150"/>
          <a:ext cx="574675" cy="574675"/>
        </a:xfrm>
        <a:prstGeom prst="rect">
          <a:avLst/>
        </a:prstGeom>
      </xdr:spPr>
    </xdr:pic>
    <xdr:clientData/>
  </xdr:twoCellAnchor>
  <xdr:twoCellAnchor>
    <xdr:from>
      <xdr:col>5</xdr:col>
      <xdr:colOff>1704722</xdr:colOff>
      <xdr:row>69</xdr:row>
      <xdr:rowOff>165370</xdr:rowOff>
    </xdr:from>
    <xdr:to>
      <xdr:col>12</xdr:col>
      <xdr:colOff>299775</xdr:colOff>
      <xdr:row>89</xdr:row>
      <xdr:rowOff>154163</xdr:rowOff>
    </xdr:to>
    <xdr:grpSp>
      <xdr:nvGrpSpPr>
        <xdr:cNvPr id="50" name="Grupo 49">
          <a:extLst>
            <a:ext uri="{FF2B5EF4-FFF2-40B4-BE49-F238E27FC236}">
              <a16:creationId xmlns:a16="http://schemas.microsoft.com/office/drawing/2014/main" id="{B38AB718-05A8-128B-CD84-3881610CF44A}"/>
            </a:ext>
          </a:extLst>
        </xdr:cNvPr>
        <xdr:cNvGrpSpPr/>
      </xdr:nvGrpSpPr>
      <xdr:grpSpPr>
        <a:xfrm>
          <a:off x="5346634" y="14878694"/>
          <a:ext cx="7358053" cy="3798793"/>
          <a:chOff x="5223776" y="6366638"/>
          <a:chExt cx="7762143" cy="3683340"/>
        </a:xfrm>
      </xdr:grpSpPr>
      <xdr:graphicFrame macro="">
        <xdr:nvGraphicFramePr>
          <xdr:cNvPr id="71" name="Gráfico 70">
            <a:extLst>
              <a:ext uri="{FF2B5EF4-FFF2-40B4-BE49-F238E27FC236}">
                <a16:creationId xmlns:a16="http://schemas.microsoft.com/office/drawing/2014/main" id="{E6996040-0BEE-4838-BBF9-3A797B67C541}"/>
              </a:ext>
            </a:extLst>
          </xdr:cNvPr>
          <xdr:cNvGraphicFramePr>
            <a:graphicFrameLocks/>
          </xdr:cNvGraphicFramePr>
        </xdr:nvGraphicFramePr>
        <xdr:xfrm>
          <a:off x="5223776" y="6524270"/>
          <a:ext cx="3421139" cy="3368077"/>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72" name="Gráfico 71">
            <a:extLst>
              <a:ext uri="{FF2B5EF4-FFF2-40B4-BE49-F238E27FC236}">
                <a16:creationId xmlns:a16="http://schemas.microsoft.com/office/drawing/2014/main" id="{1DE54F05-3996-4D6C-A8EB-51846B748AFD}"/>
              </a:ext>
            </a:extLst>
          </xdr:cNvPr>
          <xdr:cNvGraphicFramePr>
            <a:graphicFrameLocks/>
          </xdr:cNvGraphicFramePr>
        </xdr:nvGraphicFramePr>
        <xdr:xfrm>
          <a:off x="8848966" y="6366638"/>
          <a:ext cx="4136953" cy="368334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3</xdr:col>
      <xdr:colOff>168088</xdr:colOff>
      <xdr:row>6</xdr:row>
      <xdr:rowOff>162733</xdr:rowOff>
    </xdr:from>
    <xdr:to>
      <xdr:col>16</xdr:col>
      <xdr:colOff>515471</xdr:colOff>
      <xdr:row>21</xdr:row>
      <xdr:rowOff>154267</xdr:rowOff>
    </xdr:to>
    <xdr:grpSp>
      <xdr:nvGrpSpPr>
        <xdr:cNvPr id="83" name="Grupo 82">
          <a:extLst>
            <a:ext uri="{FF2B5EF4-FFF2-40B4-BE49-F238E27FC236}">
              <a16:creationId xmlns:a16="http://schemas.microsoft.com/office/drawing/2014/main" id="{08930D75-3DC3-B253-6D91-879E3DE24AFC}"/>
            </a:ext>
          </a:extLst>
        </xdr:cNvPr>
        <xdr:cNvGrpSpPr/>
      </xdr:nvGrpSpPr>
      <xdr:grpSpPr>
        <a:xfrm>
          <a:off x="2353235" y="2874557"/>
          <a:ext cx="13480677" cy="2849034"/>
          <a:chOff x="2454088" y="2952998"/>
          <a:chExt cx="13850471" cy="2849034"/>
        </a:xfrm>
      </xdr:grpSpPr>
      <xdr:graphicFrame macro="">
        <xdr:nvGraphicFramePr>
          <xdr:cNvPr id="42" name="Gráfico 41">
            <a:extLst>
              <a:ext uri="{FF2B5EF4-FFF2-40B4-BE49-F238E27FC236}">
                <a16:creationId xmlns:a16="http://schemas.microsoft.com/office/drawing/2014/main" id="{5D5B1C7B-4059-9537-0CCB-A45F92FAC22C}"/>
              </a:ext>
            </a:extLst>
          </xdr:cNvPr>
          <xdr:cNvGraphicFramePr/>
        </xdr:nvGraphicFramePr>
        <xdr:xfrm>
          <a:off x="5329632" y="3007569"/>
          <a:ext cx="3305788" cy="2739892"/>
        </xdr:xfrm>
        <a:graphic>
          <a:graphicData uri="http://schemas.openxmlformats.org/drawingml/2006/chart">
            <c:chart xmlns:c="http://schemas.openxmlformats.org/drawingml/2006/chart" xmlns:r="http://schemas.openxmlformats.org/officeDocument/2006/relationships" r:id="rId15"/>
          </a:graphicData>
        </a:graphic>
      </xdr:graphicFrame>
      <xdr:graphicFrame macro="">
        <xdr:nvGraphicFramePr>
          <xdr:cNvPr id="49" name="Gráfico 48">
            <a:extLst>
              <a:ext uri="{FF2B5EF4-FFF2-40B4-BE49-F238E27FC236}">
                <a16:creationId xmlns:a16="http://schemas.microsoft.com/office/drawing/2014/main" id="{821AACE8-A828-4F7C-8ECB-4B91A139EC8B}"/>
              </a:ext>
            </a:extLst>
          </xdr:cNvPr>
          <xdr:cNvGraphicFramePr>
            <a:graphicFrameLocks/>
          </xdr:cNvGraphicFramePr>
        </xdr:nvGraphicFramePr>
        <xdr:xfrm>
          <a:off x="8182817" y="2991553"/>
          <a:ext cx="3105874" cy="2771925"/>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52" name="Gráfico 51">
            <a:extLst>
              <a:ext uri="{FF2B5EF4-FFF2-40B4-BE49-F238E27FC236}">
                <a16:creationId xmlns:a16="http://schemas.microsoft.com/office/drawing/2014/main" id="{095F8C26-906B-4FCE-98E2-38F4F440BDD2}"/>
              </a:ext>
            </a:extLst>
          </xdr:cNvPr>
          <xdr:cNvGraphicFramePr>
            <a:graphicFrameLocks/>
          </xdr:cNvGraphicFramePr>
        </xdr:nvGraphicFramePr>
        <xdr:xfrm>
          <a:off x="2454088" y="2952998"/>
          <a:ext cx="3328147" cy="2849034"/>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51" name="Gráfico 50">
            <a:extLst>
              <a:ext uri="{FF2B5EF4-FFF2-40B4-BE49-F238E27FC236}">
                <a16:creationId xmlns:a16="http://schemas.microsoft.com/office/drawing/2014/main" id="{3BE3831B-5179-4835-9312-B43E0BBD141C}"/>
              </a:ext>
            </a:extLst>
          </xdr:cNvPr>
          <xdr:cNvGraphicFramePr>
            <a:graphicFrameLocks/>
          </xdr:cNvGraphicFramePr>
        </xdr:nvGraphicFramePr>
        <xdr:xfrm>
          <a:off x="10836088" y="2952998"/>
          <a:ext cx="5468471" cy="2849034"/>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0</xdr:col>
      <xdr:colOff>0</xdr:colOff>
      <xdr:row>95</xdr:row>
      <xdr:rowOff>143996</xdr:rowOff>
    </xdr:from>
    <xdr:to>
      <xdr:col>25</xdr:col>
      <xdr:colOff>689135</xdr:colOff>
      <xdr:row>97</xdr:row>
      <xdr:rowOff>153520</xdr:rowOff>
    </xdr:to>
    <xdr:sp macro="" textlink="">
      <xdr:nvSpPr>
        <xdr:cNvPr id="85" name="Rectángulo 84">
          <a:extLst>
            <a:ext uri="{FF2B5EF4-FFF2-40B4-BE49-F238E27FC236}">
              <a16:creationId xmlns:a16="http://schemas.microsoft.com/office/drawing/2014/main" id="{E55951FA-5129-4AFF-A49F-4C834191C948}"/>
            </a:ext>
          </a:extLst>
        </xdr:cNvPr>
        <xdr:cNvSpPr/>
      </xdr:nvSpPr>
      <xdr:spPr>
        <a:xfrm>
          <a:off x="0" y="19013021"/>
          <a:ext cx="23568185" cy="371474"/>
        </a:xfrm>
        <a:prstGeom prst="rect">
          <a:avLst/>
        </a:prstGeom>
        <a:solidFill>
          <a:schemeClr val="accent1">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4</xdr:col>
      <xdr:colOff>19050</xdr:colOff>
      <xdr:row>95</xdr:row>
      <xdr:rowOff>0</xdr:rowOff>
    </xdr:from>
    <xdr:to>
      <xdr:col>6</xdr:col>
      <xdr:colOff>492156</xdr:colOff>
      <xdr:row>127</xdr:row>
      <xdr:rowOff>38099</xdr:rowOff>
    </xdr:to>
    <xdr:graphicFrame macro="">
      <xdr:nvGraphicFramePr>
        <xdr:cNvPr id="101" name="Gráfico 100">
          <a:extLst>
            <a:ext uri="{FF2B5EF4-FFF2-40B4-BE49-F238E27FC236}">
              <a16:creationId xmlns:a16="http://schemas.microsoft.com/office/drawing/2014/main" id="{547F3C55-C961-0311-2086-6FE771DEE6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3901520</xdr:colOff>
      <xdr:row>97</xdr:row>
      <xdr:rowOff>85725</xdr:rowOff>
    </xdr:from>
    <xdr:to>
      <xdr:col>12</xdr:col>
      <xdr:colOff>404533</xdr:colOff>
      <xdr:row>112</xdr:row>
      <xdr:rowOff>77259</xdr:rowOff>
    </xdr:to>
    <xdr:graphicFrame macro="">
      <xdr:nvGraphicFramePr>
        <xdr:cNvPr id="104" name="Gráfico 103">
          <a:extLst>
            <a:ext uri="{FF2B5EF4-FFF2-40B4-BE49-F238E27FC236}">
              <a16:creationId xmlns:a16="http://schemas.microsoft.com/office/drawing/2014/main" id="{FAF03F17-3D09-03F5-B18B-957E9481A0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145464</xdr:colOff>
      <xdr:row>101</xdr:row>
      <xdr:rowOff>97720</xdr:rowOff>
    </xdr:from>
    <xdr:to>
      <xdr:col>19</xdr:col>
      <xdr:colOff>0</xdr:colOff>
      <xdr:row>124</xdr:row>
      <xdr:rowOff>75600</xdr:rowOff>
    </xdr:to>
    <xdr:grpSp>
      <xdr:nvGrpSpPr>
        <xdr:cNvPr id="121" name="Grupo 120">
          <a:extLst>
            <a:ext uri="{FF2B5EF4-FFF2-40B4-BE49-F238E27FC236}">
              <a16:creationId xmlns:a16="http://schemas.microsoft.com/office/drawing/2014/main" id="{9D277B75-E15F-8ADC-3BC3-B40EFE7E5961}"/>
            </a:ext>
          </a:extLst>
        </xdr:cNvPr>
        <xdr:cNvGrpSpPr/>
      </xdr:nvGrpSpPr>
      <xdr:grpSpPr>
        <a:xfrm>
          <a:off x="3058993" y="20907044"/>
          <a:ext cx="14444595" cy="4359380"/>
          <a:chOff x="3049655" y="13668603"/>
          <a:chExt cx="15160490" cy="4361995"/>
        </a:xfrm>
      </xdr:grpSpPr>
      <xdr:graphicFrame macro="">
        <xdr:nvGraphicFramePr>
          <xdr:cNvPr id="102" name="Gráfico 101">
            <a:extLst>
              <a:ext uri="{FF2B5EF4-FFF2-40B4-BE49-F238E27FC236}">
                <a16:creationId xmlns:a16="http://schemas.microsoft.com/office/drawing/2014/main" id="{B87D0832-115E-EBEB-84E9-1A72E7CE1BBC}"/>
              </a:ext>
            </a:extLst>
          </xdr:cNvPr>
          <xdr:cNvGraphicFramePr>
            <a:graphicFrameLocks/>
          </xdr:cNvGraphicFramePr>
        </xdr:nvGraphicFramePr>
        <xdr:xfrm>
          <a:off x="3049655" y="13668603"/>
          <a:ext cx="5132320" cy="4361995"/>
        </xdr:xfrm>
        <a:graphic>
          <a:graphicData uri="http://schemas.openxmlformats.org/drawingml/2006/chart">
            <c:chart xmlns:c="http://schemas.openxmlformats.org/drawingml/2006/chart" xmlns:r="http://schemas.openxmlformats.org/officeDocument/2006/relationships" r:id="rId21"/>
          </a:graphicData>
        </a:graphic>
      </xdr:graphicFrame>
      <xdr:graphicFrame macro="">
        <xdr:nvGraphicFramePr>
          <xdr:cNvPr id="105" name="Gráfico 104">
            <a:extLst>
              <a:ext uri="{FF2B5EF4-FFF2-40B4-BE49-F238E27FC236}">
                <a16:creationId xmlns:a16="http://schemas.microsoft.com/office/drawing/2014/main" id="{2BC8BC33-838F-4E6F-AFBA-B0131CE75290}"/>
              </a:ext>
            </a:extLst>
          </xdr:cNvPr>
          <xdr:cNvGraphicFramePr>
            <a:graphicFrameLocks/>
          </xdr:cNvGraphicFramePr>
        </xdr:nvGraphicFramePr>
        <xdr:xfrm>
          <a:off x="13077825" y="13668603"/>
          <a:ext cx="5132320" cy="4361995"/>
        </xdr:xfrm>
        <a:graphic>
          <a:graphicData uri="http://schemas.openxmlformats.org/drawingml/2006/chart">
            <c:chart xmlns:c="http://schemas.openxmlformats.org/drawingml/2006/chart" xmlns:r="http://schemas.openxmlformats.org/officeDocument/2006/relationships" r:id="rId22"/>
          </a:graphicData>
        </a:graphic>
      </xdr:graphicFrame>
      <xdr:graphicFrame macro="">
        <xdr:nvGraphicFramePr>
          <xdr:cNvPr id="106" name="Gráfico 105">
            <a:extLst>
              <a:ext uri="{FF2B5EF4-FFF2-40B4-BE49-F238E27FC236}">
                <a16:creationId xmlns:a16="http://schemas.microsoft.com/office/drawing/2014/main" id="{89DD983E-F479-4CBC-A1E3-E08DF536155F}"/>
              </a:ext>
            </a:extLst>
          </xdr:cNvPr>
          <xdr:cNvGraphicFramePr>
            <a:graphicFrameLocks/>
          </xdr:cNvGraphicFramePr>
        </xdr:nvGraphicFramePr>
        <xdr:xfrm>
          <a:off x="8063740" y="13668603"/>
          <a:ext cx="5132320" cy="4361995"/>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1</xdr:col>
      <xdr:colOff>723900</xdr:colOff>
      <xdr:row>115</xdr:row>
      <xdr:rowOff>19879</xdr:rowOff>
    </xdr:from>
    <xdr:to>
      <xdr:col>2</xdr:col>
      <xdr:colOff>635000</xdr:colOff>
      <xdr:row>122</xdr:row>
      <xdr:rowOff>26229</xdr:rowOff>
    </xdr:to>
    <xdr:sp macro="" textlink="">
      <xdr:nvSpPr>
        <xdr:cNvPr id="107" name="Rectángulo 106">
          <a:extLst>
            <a:ext uri="{FF2B5EF4-FFF2-40B4-BE49-F238E27FC236}">
              <a16:creationId xmlns:a16="http://schemas.microsoft.com/office/drawing/2014/main" id="{C06C7E60-493F-40C7-807E-C1C0D83CD3D1}"/>
            </a:ext>
          </a:extLst>
        </xdr:cNvPr>
        <xdr:cNvSpPr/>
      </xdr:nvSpPr>
      <xdr:spPr>
        <a:xfrm>
          <a:off x="1485900" y="24100183"/>
          <a:ext cx="673100" cy="1281872"/>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0</xdr:colOff>
      <xdr:row>112</xdr:row>
      <xdr:rowOff>176696</xdr:rowOff>
    </xdr:from>
    <xdr:to>
      <xdr:col>2</xdr:col>
      <xdr:colOff>177800</xdr:colOff>
      <xdr:row>123</xdr:row>
      <xdr:rowOff>176696</xdr:rowOff>
    </xdr:to>
    <xdr:sp macro="" textlink="">
      <xdr:nvSpPr>
        <xdr:cNvPr id="108" name="Rectángulo 107">
          <a:extLst>
            <a:ext uri="{FF2B5EF4-FFF2-40B4-BE49-F238E27FC236}">
              <a16:creationId xmlns:a16="http://schemas.microsoft.com/office/drawing/2014/main" id="{80A64F6A-3A7B-402C-A71B-8D13E9C9B78D}"/>
            </a:ext>
          </a:extLst>
        </xdr:cNvPr>
        <xdr:cNvSpPr/>
      </xdr:nvSpPr>
      <xdr:spPr>
        <a:xfrm>
          <a:off x="0" y="23710348"/>
          <a:ext cx="1701800" cy="2004391"/>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0</xdr:colOff>
      <xdr:row>119</xdr:row>
      <xdr:rowOff>10353</xdr:rowOff>
    </xdr:from>
    <xdr:to>
      <xdr:col>2</xdr:col>
      <xdr:colOff>101600</xdr:colOff>
      <xdr:row>122</xdr:row>
      <xdr:rowOff>180245</xdr:rowOff>
    </xdr:to>
    <xdr:sp macro="" textlink="">
      <xdr:nvSpPr>
        <xdr:cNvPr id="109" name="Rectángulo 108">
          <a:hlinkClick xmlns:r="http://schemas.openxmlformats.org/officeDocument/2006/relationships" r:id="rId6"/>
          <a:extLst>
            <a:ext uri="{FF2B5EF4-FFF2-40B4-BE49-F238E27FC236}">
              <a16:creationId xmlns:a16="http://schemas.microsoft.com/office/drawing/2014/main" id="{ECC8D2EB-8049-4FA3-AD6B-2E61C3F87975}"/>
            </a:ext>
          </a:extLst>
        </xdr:cNvPr>
        <xdr:cNvSpPr/>
      </xdr:nvSpPr>
      <xdr:spPr>
        <a:xfrm>
          <a:off x="0" y="24819527"/>
          <a:ext cx="1625600" cy="716544"/>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0</xdr:colOff>
      <xdr:row>115</xdr:row>
      <xdr:rowOff>26229</xdr:rowOff>
    </xdr:from>
    <xdr:to>
      <xdr:col>1</xdr:col>
      <xdr:colOff>727075</xdr:colOff>
      <xdr:row>118</xdr:row>
      <xdr:rowOff>64328</xdr:rowOff>
    </xdr:to>
    <xdr:grpSp>
      <xdr:nvGrpSpPr>
        <xdr:cNvPr id="110" name="Grupo 109">
          <a:hlinkClick xmlns:r="http://schemas.openxmlformats.org/officeDocument/2006/relationships" r:id="rId24"/>
          <a:extLst>
            <a:ext uri="{FF2B5EF4-FFF2-40B4-BE49-F238E27FC236}">
              <a16:creationId xmlns:a16="http://schemas.microsoft.com/office/drawing/2014/main" id="{C1C72BB9-384E-4FC5-98C6-BF8E305DAC8B}"/>
            </a:ext>
          </a:extLst>
        </xdr:cNvPr>
        <xdr:cNvGrpSpPr/>
      </xdr:nvGrpSpPr>
      <xdr:grpSpPr>
        <a:xfrm>
          <a:off x="0" y="23502553"/>
          <a:ext cx="1455457" cy="609599"/>
          <a:chOff x="0" y="3536950"/>
          <a:chExt cx="1489075" cy="590550"/>
        </a:xfrm>
      </xdr:grpSpPr>
      <xdr:sp macro="" textlink="">
        <xdr:nvSpPr>
          <xdr:cNvPr id="111" name="CuadroTexto 110">
            <a:extLst>
              <a:ext uri="{FF2B5EF4-FFF2-40B4-BE49-F238E27FC236}">
                <a16:creationId xmlns:a16="http://schemas.microsoft.com/office/drawing/2014/main" id="{BE494B4F-66E7-FA28-E3E5-9014FA2DC7A7}"/>
              </a:ext>
            </a:extLst>
          </xdr:cNvPr>
          <xdr:cNvSpPr txBox="1"/>
        </xdr:nvSpPr>
        <xdr:spPr>
          <a:xfrm>
            <a:off x="492125" y="3536950"/>
            <a:ext cx="996950"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ES" sz="1400" b="1">
                <a:solidFill>
                  <a:srgbClr val="FFFF00"/>
                </a:solidFill>
              </a:rPr>
              <a:t>Dinámicas</a:t>
            </a:r>
          </a:p>
        </xdr:txBody>
      </xdr:sp>
      <xdr:pic>
        <xdr:nvPicPr>
          <xdr:cNvPr id="112" name="Gráfico 111" descr="Gráfico de barras con relleno sólido">
            <a:extLst>
              <a:ext uri="{FF2B5EF4-FFF2-40B4-BE49-F238E27FC236}">
                <a16:creationId xmlns:a16="http://schemas.microsoft.com/office/drawing/2014/main" id="{21724062-15C2-FD2A-3C15-AF914A238130}"/>
              </a:ext>
            </a:extLst>
          </xdr:cNvPr>
          <xdr:cNvPicPr>
            <a:picLocks noChangeAspect="1"/>
          </xdr:cNvPicPr>
        </xdr:nvPicPr>
        <xdr:blipFill>
          <a:blip xmlns:r="http://schemas.openxmlformats.org/officeDocument/2006/relationships" r:embed="rId25">
            <a:extLst>
              <a:ext uri="{96DAC541-7B7A-43D3-8B79-37D633B846F1}">
                <asvg:svgBlip xmlns:asvg="http://schemas.microsoft.com/office/drawing/2016/SVG/main" r:embed="rId26"/>
              </a:ext>
            </a:extLst>
          </a:blip>
          <a:stretch>
            <a:fillRect/>
          </a:stretch>
        </xdr:blipFill>
        <xdr:spPr>
          <a:xfrm>
            <a:off x="0" y="3559175"/>
            <a:ext cx="546100" cy="546100"/>
          </a:xfrm>
          <a:prstGeom prst="rect">
            <a:avLst/>
          </a:prstGeom>
        </xdr:spPr>
      </xdr:pic>
    </xdr:grpSp>
    <xdr:clientData/>
  </xdr:twoCellAnchor>
  <xdr:twoCellAnchor>
    <xdr:from>
      <xdr:col>0</xdr:col>
      <xdr:colOff>10725</xdr:colOff>
      <xdr:row>119</xdr:row>
      <xdr:rowOff>88528</xdr:rowOff>
    </xdr:from>
    <xdr:to>
      <xdr:col>1</xdr:col>
      <xdr:colOff>727075</xdr:colOff>
      <xdr:row>122</xdr:row>
      <xdr:rowOff>126629</xdr:rowOff>
    </xdr:to>
    <xdr:grpSp>
      <xdr:nvGrpSpPr>
        <xdr:cNvPr id="113" name="Grupo 112">
          <a:extLst>
            <a:ext uri="{FF2B5EF4-FFF2-40B4-BE49-F238E27FC236}">
              <a16:creationId xmlns:a16="http://schemas.microsoft.com/office/drawing/2014/main" id="{E5E4860D-E4DC-4A50-926D-B4D85A73F8FD}"/>
            </a:ext>
          </a:extLst>
        </xdr:cNvPr>
        <xdr:cNvGrpSpPr/>
      </xdr:nvGrpSpPr>
      <xdr:grpSpPr>
        <a:xfrm>
          <a:off x="10725" y="24326852"/>
          <a:ext cx="1444732" cy="609601"/>
          <a:chOff x="10725" y="4326325"/>
          <a:chExt cx="1478350" cy="590550"/>
        </a:xfrm>
      </xdr:grpSpPr>
      <xdr:sp macro="" textlink="">
        <xdr:nvSpPr>
          <xdr:cNvPr id="114" name="CuadroTexto 113">
            <a:hlinkClick xmlns:r="http://schemas.openxmlformats.org/officeDocument/2006/relationships" r:id="rId6"/>
            <a:extLst>
              <a:ext uri="{FF2B5EF4-FFF2-40B4-BE49-F238E27FC236}">
                <a16:creationId xmlns:a16="http://schemas.microsoft.com/office/drawing/2014/main" id="{095B0726-9084-D442-29B8-63A167914FEA}"/>
              </a:ext>
            </a:extLst>
          </xdr:cNvPr>
          <xdr:cNvSpPr txBox="1"/>
        </xdr:nvSpPr>
        <xdr:spPr>
          <a:xfrm>
            <a:off x="492125" y="4326325"/>
            <a:ext cx="996950"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ES" sz="1400" b="1">
                <a:solidFill>
                  <a:sysClr val="windowText" lastClr="000000"/>
                </a:solidFill>
              </a:rPr>
              <a:t>Generales</a:t>
            </a:r>
          </a:p>
        </xdr:txBody>
      </xdr:sp>
      <xdr:pic>
        <xdr:nvPicPr>
          <xdr:cNvPr id="115" name="Gráfico 114" descr="Estadísticas con relleno sólido">
            <a:hlinkClick xmlns:r="http://schemas.openxmlformats.org/officeDocument/2006/relationships" r:id="rId6"/>
            <a:extLst>
              <a:ext uri="{FF2B5EF4-FFF2-40B4-BE49-F238E27FC236}">
                <a16:creationId xmlns:a16="http://schemas.microsoft.com/office/drawing/2014/main" id="{26647346-B1C9-2596-CD52-94C8E9EB20F7}"/>
              </a:ext>
            </a:extLst>
          </xdr:cNvPr>
          <xdr:cNvPicPr>
            <a:picLocks noChangeAspect="1"/>
          </xdr:cNvPicPr>
        </xdr:nvPicPr>
        <xdr:blipFill>
          <a:blip xmlns:r="http://schemas.openxmlformats.org/officeDocument/2006/relationships" r:embed="rId27">
            <a:extLst>
              <a:ext uri="{96DAC541-7B7A-43D3-8B79-37D633B846F1}">
                <asvg:svgBlip xmlns:asvg="http://schemas.microsoft.com/office/drawing/2016/SVG/main" r:embed="rId28"/>
              </a:ext>
            </a:extLst>
          </a:blip>
          <a:stretch>
            <a:fillRect/>
          </a:stretch>
        </xdr:blipFill>
        <xdr:spPr>
          <a:xfrm>
            <a:off x="10725" y="4359275"/>
            <a:ext cx="524650" cy="524650"/>
          </a:xfrm>
          <a:prstGeom prst="rect">
            <a:avLst/>
          </a:prstGeom>
        </xdr:spPr>
      </xdr:pic>
    </xdr:grpSp>
    <xdr:clientData/>
  </xdr:twoCellAnchor>
  <xdr:twoCellAnchor>
    <xdr:from>
      <xdr:col>0</xdr:col>
      <xdr:colOff>12700</xdr:colOff>
      <xdr:row>112</xdr:row>
      <xdr:rowOff>176696</xdr:rowOff>
    </xdr:from>
    <xdr:to>
      <xdr:col>2</xdr:col>
      <xdr:colOff>184150</xdr:colOff>
      <xdr:row>115</xdr:row>
      <xdr:rowOff>96079</xdr:rowOff>
    </xdr:to>
    <xdr:sp macro="" textlink="">
      <xdr:nvSpPr>
        <xdr:cNvPr id="116" name="CuadroTexto 115">
          <a:extLst>
            <a:ext uri="{FF2B5EF4-FFF2-40B4-BE49-F238E27FC236}">
              <a16:creationId xmlns:a16="http://schemas.microsoft.com/office/drawing/2014/main" id="{7B874598-3281-47E6-B320-18731D41C2E2}"/>
            </a:ext>
          </a:extLst>
        </xdr:cNvPr>
        <xdr:cNvSpPr txBox="1"/>
      </xdr:nvSpPr>
      <xdr:spPr>
        <a:xfrm>
          <a:off x="12700" y="23710348"/>
          <a:ext cx="1695450" cy="466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800" b="1">
              <a:solidFill>
                <a:schemeClr val="bg1"/>
              </a:solidFill>
            </a:rPr>
            <a:t>Estadísticas</a:t>
          </a:r>
          <a:endParaRPr lang="es-ES" sz="1100" b="1">
            <a:solidFill>
              <a:schemeClr val="bg1"/>
            </a:solidFill>
          </a:endParaRPr>
        </a:p>
      </xdr:txBody>
    </xdr:sp>
    <xdr:clientData/>
  </xdr:twoCellAnchor>
  <xdr:twoCellAnchor editAs="oneCell">
    <xdr:from>
      <xdr:col>2</xdr:col>
      <xdr:colOff>114300</xdr:colOff>
      <xdr:row>115</xdr:row>
      <xdr:rowOff>127829</xdr:rowOff>
    </xdr:from>
    <xdr:to>
      <xdr:col>2</xdr:col>
      <xdr:colOff>676275</xdr:colOff>
      <xdr:row>118</xdr:row>
      <xdr:rowOff>143704</xdr:rowOff>
    </xdr:to>
    <xdr:pic>
      <xdr:nvPicPr>
        <xdr:cNvPr id="117" name="Gráfico 116" descr="Flecha: recto con relleno sólido">
          <a:hlinkClick xmlns:r="http://schemas.openxmlformats.org/officeDocument/2006/relationships" r:id="rId29"/>
          <a:extLst>
            <a:ext uri="{FF2B5EF4-FFF2-40B4-BE49-F238E27FC236}">
              <a16:creationId xmlns:a16="http://schemas.microsoft.com/office/drawing/2014/main" id="{50E900D8-9472-40D3-BDB8-A0D37B9F2767}"/>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rot="5400000">
          <a:off x="1641198" y="24205235"/>
          <a:ext cx="559353" cy="565150"/>
        </a:xfrm>
        <a:prstGeom prst="rect">
          <a:avLst/>
        </a:prstGeom>
      </xdr:spPr>
    </xdr:pic>
    <xdr:clientData/>
  </xdr:twoCellAnchor>
  <xdr:twoCellAnchor>
    <xdr:from>
      <xdr:col>2</xdr:col>
      <xdr:colOff>190500</xdr:colOff>
      <xdr:row>119</xdr:row>
      <xdr:rowOff>89728</xdr:rowOff>
    </xdr:from>
    <xdr:to>
      <xdr:col>2</xdr:col>
      <xdr:colOff>609008</xdr:colOff>
      <xdr:row>121</xdr:row>
      <xdr:rowOff>101981</xdr:rowOff>
    </xdr:to>
    <xdr:pic>
      <xdr:nvPicPr>
        <xdr:cNvPr id="118" name="Gráfico 117" descr="Hogar con relleno sólido">
          <a:hlinkClick xmlns:r="http://schemas.openxmlformats.org/officeDocument/2006/relationships" r:id="rId30"/>
          <a:extLst>
            <a:ext uri="{FF2B5EF4-FFF2-40B4-BE49-F238E27FC236}">
              <a16:creationId xmlns:a16="http://schemas.microsoft.com/office/drawing/2014/main" id="{FDF3AE89-D11E-4BED-A364-5CE6BAD03AE8}"/>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1714500" y="24898902"/>
          <a:ext cx="418508" cy="376688"/>
        </a:xfrm>
        <a:prstGeom prst="rect">
          <a:avLst/>
        </a:prstGeom>
      </xdr:spPr>
    </xdr:pic>
    <xdr:clientData/>
  </xdr:twoCellAnchor>
  <xdr:twoCellAnchor>
    <xdr:from>
      <xdr:col>0</xdr:col>
      <xdr:colOff>180975</xdr:colOff>
      <xdr:row>97</xdr:row>
      <xdr:rowOff>180975</xdr:rowOff>
    </xdr:from>
    <xdr:to>
      <xdr:col>2</xdr:col>
      <xdr:colOff>28575</xdr:colOff>
      <xdr:row>101</xdr:row>
      <xdr:rowOff>19050</xdr:rowOff>
    </xdr:to>
    <xdr:sp macro="" textlink="">
      <xdr:nvSpPr>
        <xdr:cNvPr id="119" name="Rectángulo 118">
          <a:extLst>
            <a:ext uri="{FF2B5EF4-FFF2-40B4-BE49-F238E27FC236}">
              <a16:creationId xmlns:a16="http://schemas.microsoft.com/office/drawing/2014/main" id="{51C6AD28-F54D-4741-BD24-29542600EF2A}"/>
            </a:ext>
          </a:extLst>
        </xdr:cNvPr>
        <xdr:cNvSpPr/>
      </xdr:nvSpPr>
      <xdr:spPr>
        <a:xfrm>
          <a:off x="180975" y="14782800"/>
          <a:ext cx="1371600" cy="600075"/>
        </a:xfrm>
        <a:prstGeom prst="rect">
          <a:avLst/>
        </a:prstGeom>
        <a:noFill/>
        <a:ln w="2540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176306</xdr:colOff>
      <xdr:row>22</xdr:row>
      <xdr:rowOff>39221</xdr:rowOff>
    </xdr:from>
    <xdr:to>
      <xdr:col>2</xdr:col>
      <xdr:colOff>23906</xdr:colOff>
      <xdr:row>25</xdr:row>
      <xdr:rowOff>67796</xdr:rowOff>
    </xdr:to>
    <xdr:sp macro="" textlink="">
      <xdr:nvSpPr>
        <xdr:cNvPr id="120" name="Rectángulo 119">
          <a:extLst>
            <a:ext uri="{FF2B5EF4-FFF2-40B4-BE49-F238E27FC236}">
              <a16:creationId xmlns:a16="http://schemas.microsoft.com/office/drawing/2014/main" id="{FE3B0B55-5669-4969-A2E5-FE34576CD354}"/>
            </a:ext>
          </a:extLst>
        </xdr:cNvPr>
        <xdr:cNvSpPr/>
      </xdr:nvSpPr>
      <xdr:spPr>
        <a:xfrm>
          <a:off x="176306" y="5878046"/>
          <a:ext cx="1371600" cy="600075"/>
        </a:xfrm>
        <a:prstGeom prst="rect">
          <a:avLst/>
        </a:prstGeom>
        <a:noFill/>
        <a:ln w="2540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4</xdr:col>
      <xdr:colOff>13475</xdr:colOff>
      <xdr:row>30</xdr:row>
      <xdr:rowOff>103801</xdr:rowOff>
    </xdr:from>
    <xdr:to>
      <xdr:col>5</xdr:col>
      <xdr:colOff>2213648</xdr:colOff>
      <xdr:row>46</xdr:row>
      <xdr:rowOff>45530</xdr:rowOff>
    </xdr:to>
    <xdr:graphicFrame macro="">
      <xdr:nvGraphicFramePr>
        <xdr:cNvPr id="90" name="Gráfico 89">
          <a:extLst>
            <a:ext uri="{FF2B5EF4-FFF2-40B4-BE49-F238E27FC236}">
              <a16:creationId xmlns:a16="http://schemas.microsoft.com/office/drawing/2014/main" id="{08D3206C-07C1-4224-AF2C-4D1F19657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358587</xdr:colOff>
      <xdr:row>30</xdr:row>
      <xdr:rowOff>96907</xdr:rowOff>
    </xdr:from>
    <xdr:to>
      <xdr:col>12</xdr:col>
      <xdr:colOff>381833</xdr:colOff>
      <xdr:row>46</xdr:row>
      <xdr:rowOff>43832</xdr:rowOff>
    </xdr:to>
    <xdr:graphicFrame macro="">
      <xdr:nvGraphicFramePr>
        <xdr:cNvPr id="140" name="Gráfico 139">
          <a:extLst>
            <a:ext uri="{FF2B5EF4-FFF2-40B4-BE49-F238E27FC236}">
              <a16:creationId xmlns:a16="http://schemas.microsoft.com/office/drawing/2014/main" id="{4EF284E2-F43A-4543-8EA0-714D2C14A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84984</xdr:colOff>
      <xdr:row>30</xdr:row>
      <xdr:rowOff>110775</xdr:rowOff>
    </xdr:from>
    <xdr:to>
      <xdr:col>17</xdr:col>
      <xdr:colOff>113424</xdr:colOff>
      <xdr:row>46</xdr:row>
      <xdr:rowOff>66193</xdr:rowOff>
    </xdr:to>
    <xdr:graphicFrame macro="">
      <xdr:nvGraphicFramePr>
        <xdr:cNvPr id="141" name="Gráfico 140">
          <a:extLst>
            <a:ext uri="{FF2B5EF4-FFF2-40B4-BE49-F238E27FC236}">
              <a16:creationId xmlns:a16="http://schemas.microsoft.com/office/drawing/2014/main" id="{F035386E-27B9-435C-89EA-0C710CFD6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152422</xdr:colOff>
      <xdr:row>30</xdr:row>
      <xdr:rowOff>127000</xdr:rowOff>
    </xdr:from>
    <xdr:to>
      <xdr:col>16</xdr:col>
      <xdr:colOff>61777</xdr:colOff>
      <xdr:row>46</xdr:row>
      <xdr:rowOff>73581</xdr:rowOff>
    </xdr:to>
    <xdr:graphicFrame macro="">
      <xdr:nvGraphicFramePr>
        <xdr:cNvPr id="148" name="Gráfico 147">
          <a:extLst>
            <a:ext uri="{FF2B5EF4-FFF2-40B4-BE49-F238E27FC236}">
              <a16:creationId xmlns:a16="http://schemas.microsoft.com/office/drawing/2014/main" id="{0104D43B-E750-4B9B-B53B-73259A478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18</xdr:col>
      <xdr:colOff>0</xdr:colOff>
      <xdr:row>10</xdr:row>
      <xdr:rowOff>0</xdr:rowOff>
    </xdr:from>
    <xdr:to>
      <xdr:col>19</xdr:col>
      <xdr:colOff>0</xdr:colOff>
      <xdr:row>25</xdr:row>
      <xdr:rowOff>36810</xdr:rowOff>
    </xdr:to>
    <xdr:graphicFrame macro="">
      <xdr:nvGraphicFramePr>
        <xdr:cNvPr id="185" name="Gráfico 184">
          <a:extLst>
            <a:ext uri="{FF2B5EF4-FFF2-40B4-BE49-F238E27FC236}">
              <a16:creationId xmlns:a16="http://schemas.microsoft.com/office/drawing/2014/main" id="{AAA62AF0-2732-4863-BB79-8D62D3327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2408872</xdr:colOff>
      <xdr:row>30</xdr:row>
      <xdr:rowOff>102546</xdr:rowOff>
    </xdr:from>
    <xdr:to>
      <xdr:col>6</xdr:col>
      <xdr:colOff>759891</xdr:colOff>
      <xdr:row>46</xdr:row>
      <xdr:rowOff>46786</xdr:rowOff>
    </xdr:to>
    <xdr:graphicFrame macro="">
      <xdr:nvGraphicFramePr>
        <xdr:cNvPr id="186" name="Gráfico 185">
          <a:extLst>
            <a:ext uri="{FF2B5EF4-FFF2-40B4-BE49-F238E27FC236}">
              <a16:creationId xmlns:a16="http://schemas.microsoft.com/office/drawing/2014/main" id="{030E563D-0043-4E26-A1B7-137380771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7</xdr:col>
      <xdr:colOff>193115</xdr:colOff>
      <xdr:row>30</xdr:row>
      <xdr:rowOff>103801</xdr:rowOff>
    </xdr:from>
    <xdr:to>
      <xdr:col>11</xdr:col>
      <xdr:colOff>101766</xdr:colOff>
      <xdr:row>46</xdr:row>
      <xdr:rowOff>45530</xdr:rowOff>
    </xdr:to>
    <xdr:graphicFrame macro="">
      <xdr:nvGraphicFramePr>
        <xdr:cNvPr id="188" name="Gráfico 187">
          <a:extLst>
            <a:ext uri="{FF2B5EF4-FFF2-40B4-BE49-F238E27FC236}">
              <a16:creationId xmlns:a16="http://schemas.microsoft.com/office/drawing/2014/main" id="{7145347A-08AA-43F9-A091-1E603390E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11</xdr:col>
      <xdr:colOff>296990</xdr:colOff>
      <xdr:row>30</xdr:row>
      <xdr:rowOff>103801</xdr:rowOff>
    </xdr:from>
    <xdr:to>
      <xdr:col>15</xdr:col>
      <xdr:colOff>205641</xdr:colOff>
      <xdr:row>46</xdr:row>
      <xdr:rowOff>45530</xdr:rowOff>
    </xdr:to>
    <xdr:graphicFrame macro="">
      <xdr:nvGraphicFramePr>
        <xdr:cNvPr id="189" name="Gráfico 188">
          <a:extLst>
            <a:ext uri="{FF2B5EF4-FFF2-40B4-BE49-F238E27FC236}">
              <a16:creationId xmlns:a16="http://schemas.microsoft.com/office/drawing/2014/main" id="{5ED0104E-7F9D-45EC-8187-F33CE9795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xdr:col>
      <xdr:colOff>645101</xdr:colOff>
      <xdr:row>30</xdr:row>
      <xdr:rowOff>177761</xdr:rowOff>
    </xdr:from>
    <xdr:to>
      <xdr:col>5</xdr:col>
      <xdr:colOff>3125930</xdr:colOff>
      <xdr:row>45</xdr:row>
      <xdr:rowOff>128515</xdr:rowOff>
    </xdr:to>
    <xdr:graphicFrame macro="">
      <xdr:nvGraphicFramePr>
        <xdr:cNvPr id="190" name="Gráfico 189">
          <a:extLst>
            <a:ext uri="{FF2B5EF4-FFF2-40B4-BE49-F238E27FC236}">
              <a16:creationId xmlns:a16="http://schemas.microsoft.com/office/drawing/2014/main" id="{19C84453-A093-416A-B3A0-AE7294ED1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1487170</xdr:colOff>
      <xdr:row>30</xdr:row>
      <xdr:rowOff>77834</xdr:rowOff>
    </xdr:from>
    <xdr:to>
      <xdr:col>8</xdr:col>
      <xdr:colOff>152400</xdr:colOff>
      <xdr:row>46</xdr:row>
      <xdr:rowOff>28588</xdr:rowOff>
    </xdr:to>
    <xdr:graphicFrame macro="">
      <xdr:nvGraphicFramePr>
        <xdr:cNvPr id="191" name="Gráfico 190">
          <a:extLst>
            <a:ext uri="{FF2B5EF4-FFF2-40B4-BE49-F238E27FC236}">
              <a16:creationId xmlns:a16="http://schemas.microsoft.com/office/drawing/2014/main" id="{D09BB4FB-B14F-49B7-B0A5-3DA4B08B5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51955</xdr:colOff>
      <xdr:row>30</xdr:row>
      <xdr:rowOff>12988</xdr:rowOff>
    </xdr:from>
    <xdr:to>
      <xdr:col>12</xdr:col>
      <xdr:colOff>346364</xdr:colOff>
      <xdr:row>46</xdr:row>
      <xdr:rowOff>90920</xdr:rowOff>
    </xdr:to>
    <xdr:graphicFrame macro="">
      <xdr:nvGraphicFramePr>
        <xdr:cNvPr id="192" name="Gráfico 191">
          <a:extLst>
            <a:ext uri="{FF2B5EF4-FFF2-40B4-BE49-F238E27FC236}">
              <a16:creationId xmlns:a16="http://schemas.microsoft.com/office/drawing/2014/main" id="{4D3DD87C-42C9-419E-B9BF-A1ED1289D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10</xdr:col>
      <xdr:colOff>69382</xdr:colOff>
      <xdr:row>29</xdr:row>
      <xdr:rowOff>134217</xdr:rowOff>
    </xdr:from>
    <xdr:to>
      <xdr:col>16</xdr:col>
      <xdr:colOff>350693</xdr:colOff>
      <xdr:row>46</xdr:row>
      <xdr:rowOff>180443</xdr:rowOff>
    </xdr:to>
    <xdr:graphicFrame macro="">
      <xdr:nvGraphicFramePr>
        <xdr:cNvPr id="193" name="Gráfico 192">
          <a:extLst>
            <a:ext uri="{FF2B5EF4-FFF2-40B4-BE49-F238E27FC236}">
              <a16:creationId xmlns:a16="http://schemas.microsoft.com/office/drawing/2014/main" id="{4E2DB748-20C8-446B-A592-4D7B6CD310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oneCellAnchor>
    <xdr:from>
      <xdr:col>4</xdr:col>
      <xdr:colOff>443944</xdr:colOff>
      <xdr:row>26</xdr:row>
      <xdr:rowOff>40822</xdr:rowOff>
    </xdr:from>
    <xdr:ext cx="2223055" cy="623029"/>
    <xdr:sp macro="" textlink="">
      <xdr:nvSpPr>
        <xdr:cNvPr id="212" name="Rectángulo 211">
          <a:extLst>
            <a:ext uri="{FF2B5EF4-FFF2-40B4-BE49-F238E27FC236}">
              <a16:creationId xmlns:a16="http://schemas.microsoft.com/office/drawing/2014/main" id="{26EF0C66-11ED-5058-F6DF-1AC9CC7DAF5D}"/>
            </a:ext>
          </a:extLst>
        </xdr:cNvPr>
        <xdr:cNvSpPr/>
      </xdr:nvSpPr>
      <xdr:spPr>
        <a:xfrm>
          <a:off x="3491944" y="6427108"/>
          <a:ext cx="2223055" cy="623029"/>
        </a:xfrm>
        <a:prstGeom prst="rect">
          <a:avLst/>
        </a:prstGeom>
        <a:noFill/>
      </xdr:spPr>
      <xdr:txBody>
        <a:bodyPr wrap="square" lIns="91440" tIns="45720" rIns="91440" bIns="45720">
          <a:noAutofit/>
        </a:bodyPr>
        <a:lstStyle/>
        <a:p>
          <a:pPr algn="ctr"/>
          <a:r>
            <a:rPr lang="es-ES" sz="1800" b="1" i="0" u="none" strike="noStrike" kern="1200" cap="none" baseline="0">
              <a:solidFill>
                <a:schemeClr val="accent1">
                  <a:lumMod val="75000"/>
                </a:schemeClr>
              </a:solidFill>
              <a:latin typeface="+mn-lt"/>
              <a:ea typeface="+mn-ea"/>
              <a:cs typeface="+mn-cs"/>
            </a:rPr>
            <a:t>Valor</a:t>
          </a:r>
          <a:r>
            <a:rPr lang="es-ES" sz="5400" b="0" cap="none" spc="0" baseline="0">
              <a:ln w="0"/>
              <a:solidFill>
                <a:schemeClr val="tx1"/>
              </a:solidFill>
              <a:effectLst>
                <a:outerShdw blurRad="38100" dist="19050" dir="2700000" algn="tl" rotWithShape="0">
                  <a:schemeClr val="dk1">
                    <a:alpha val="40000"/>
                  </a:schemeClr>
                </a:outerShdw>
              </a:effectLst>
            </a:rPr>
            <a:t> </a:t>
          </a:r>
          <a:r>
            <a:rPr lang="es-ES" sz="1800" b="1" i="0" u="none" strike="noStrike" kern="1200" cap="none" baseline="0">
              <a:solidFill>
                <a:schemeClr val="accent1">
                  <a:lumMod val="75000"/>
                </a:schemeClr>
              </a:solidFill>
              <a:latin typeface="+mn-lt"/>
              <a:ea typeface="+mn-ea"/>
              <a:cs typeface="+mn-cs"/>
            </a:rPr>
            <a:t>administrativo</a:t>
          </a:r>
        </a:p>
      </xdr:txBody>
    </xdr:sp>
    <xdr:clientData/>
  </xdr:oneCellAnchor>
  <xdr:oneCellAnchor>
    <xdr:from>
      <xdr:col>5</xdr:col>
      <xdr:colOff>2821213</xdr:colOff>
      <xdr:row>26</xdr:row>
      <xdr:rowOff>40822</xdr:rowOff>
    </xdr:from>
    <xdr:ext cx="2223055" cy="623029"/>
    <xdr:sp macro="" textlink="">
      <xdr:nvSpPr>
        <xdr:cNvPr id="213" name="Rectángulo 212">
          <a:extLst>
            <a:ext uri="{FF2B5EF4-FFF2-40B4-BE49-F238E27FC236}">
              <a16:creationId xmlns:a16="http://schemas.microsoft.com/office/drawing/2014/main" id="{71F8DA9C-E73A-4411-921F-6AEF6581E8C8}"/>
            </a:ext>
          </a:extLst>
        </xdr:cNvPr>
        <xdr:cNvSpPr/>
      </xdr:nvSpPr>
      <xdr:spPr>
        <a:xfrm>
          <a:off x="6622142" y="6245679"/>
          <a:ext cx="2223055" cy="623029"/>
        </a:xfrm>
        <a:prstGeom prst="rect">
          <a:avLst/>
        </a:prstGeom>
        <a:noFill/>
      </xdr:spPr>
      <xdr:txBody>
        <a:bodyPr wrap="square" lIns="91440" tIns="45720" rIns="91440" bIns="45720">
          <a:noAutofit/>
        </a:bodyPr>
        <a:lstStyle/>
        <a:p>
          <a:pPr algn="ctr"/>
          <a:r>
            <a:rPr lang="es-ES" sz="1800" b="1" i="0" u="none" strike="noStrike" kern="1200" cap="none" baseline="0">
              <a:solidFill>
                <a:schemeClr val="accent1">
                  <a:lumMod val="75000"/>
                </a:schemeClr>
              </a:solidFill>
              <a:latin typeface="+mn-lt"/>
              <a:ea typeface="+mn-ea"/>
              <a:cs typeface="+mn-cs"/>
            </a:rPr>
            <a:t>Valor</a:t>
          </a:r>
          <a:r>
            <a:rPr lang="es-ES" sz="5400" b="0" cap="none" spc="0" baseline="0">
              <a:ln w="0"/>
              <a:solidFill>
                <a:schemeClr val="tx1"/>
              </a:solidFill>
              <a:effectLst>
                <a:outerShdw blurRad="38100" dist="19050" dir="2700000" algn="tl" rotWithShape="0">
                  <a:schemeClr val="dk1">
                    <a:alpha val="40000"/>
                  </a:schemeClr>
                </a:outerShdw>
              </a:effectLst>
            </a:rPr>
            <a:t> </a:t>
          </a:r>
          <a:r>
            <a:rPr lang="es-ES" sz="1800" b="1" i="0" u="none" strike="noStrike" kern="1200" cap="none" baseline="0">
              <a:solidFill>
                <a:schemeClr val="accent1">
                  <a:lumMod val="75000"/>
                </a:schemeClr>
              </a:solidFill>
              <a:latin typeface="+mn-lt"/>
              <a:ea typeface="+mn-ea"/>
              <a:cs typeface="+mn-cs"/>
            </a:rPr>
            <a:t>legal</a:t>
          </a:r>
        </a:p>
      </xdr:txBody>
    </xdr:sp>
    <xdr:clientData/>
  </xdr:oneCellAnchor>
  <xdr:oneCellAnchor>
    <xdr:from>
      <xdr:col>7</xdr:col>
      <xdr:colOff>535215</xdr:colOff>
      <xdr:row>26</xdr:row>
      <xdr:rowOff>40822</xdr:rowOff>
    </xdr:from>
    <xdr:ext cx="2223055" cy="623029"/>
    <xdr:sp macro="" textlink="">
      <xdr:nvSpPr>
        <xdr:cNvPr id="214" name="Rectángulo 213">
          <a:extLst>
            <a:ext uri="{FF2B5EF4-FFF2-40B4-BE49-F238E27FC236}">
              <a16:creationId xmlns:a16="http://schemas.microsoft.com/office/drawing/2014/main" id="{715E23C9-4718-42FB-AFF6-435A102EFB34}"/>
            </a:ext>
          </a:extLst>
        </xdr:cNvPr>
        <xdr:cNvSpPr/>
      </xdr:nvSpPr>
      <xdr:spPr>
        <a:xfrm>
          <a:off x="9697358" y="6245679"/>
          <a:ext cx="2223055" cy="623029"/>
        </a:xfrm>
        <a:prstGeom prst="rect">
          <a:avLst/>
        </a:prstGeom>
        <a:noFill/>
      </xdr:spPr>
      <xdr:txBody>
        <a:bodyPr wrap="square" lIns="91440" tIns="45720" rIns="91440" bIns="45720">
          <a:noAutofit/>
        </a:bodyPr>
        <a:lstStyle/>
        <a:p>
          <a:pPr algn="ctr"/>
          <a:r>
            <a:rPr lang="es-ES" sz="1800" b="1" i="0" u="none" strike="noStrike" kern="1200" cap="none" baseline="0">
              <a:solidFill>
                <a:schemeClr val="accent1">
                  <a:lumMod val="75000"/>
                </a:schemeClr>
              </a:solidFill>
              <a:latin typeface="+mn-lt"/>
              <a:ea typeface="+mn-ea"/>
              <a:cs typeface="+mn-cs"/>
            </a:rPr>
            <a:t>Valor</a:t>
          </a:r>
          <a:r>
            <a:rPr lang="es-ES" sz="5400" b="0" cap="none" spc="0" baseline="0">
              <a:ln w="0"/>
              <a:solidFill>
                <a:schemeClr val="tx1"/>
              </a:solidFill>
              <a:effectLst>
                <a:outerShdw blurRad="38100" dist="19050" dir="2700000" algn="tl" rotWithShape="0">
                  <a:schemeClr val="dk1">
                    <a:alpha val="40000"/>
                  </a:schemeClr>
                </a:outerShdw>
              </a:effectLst>
            </a:rPr>
            <a:t> </a:t>
          </a:r>
          <a:r>
            <a:rPr lang="es-ES" sz="1800" b="1" i="0" u="none" strike="noStrike" kern="1200" cap="none" baseline="0">
              <a:solidFill>
                <a:schemeClr val="accent1">
                  <a:lumMod val="75000"/>
                </a:schemeClr>
              </a:solidFill>
              <a:latin typeface="+mn-lt"/>
              <a:ea typeface="+mn-ea"/>
              <a:cs typeface="+mn-cs"/>
            </a:rPr>
            <a:t>fiscal</a:t>
          </a:r>
        </a:p>
      </xdr:txBody>
    </xdr:sp>
    <xdr:clientData/>
  </xdr:oneCellAnchor>
  <xdr:oneCellAnchor>
    <xdr:from>
      <xdr:col>11</xdr:col>
      <xdr:colOff>743857</xdr:colOff>
      <xdr:row>26</xdr:row>
      <xdr:rowOff>40822</xdr:rowOff>
    </xdr:from>
    <xdr:ext cx="2223055" cy="623029"/>
    <xdr:sp macro="" textlink="">
      <xdr:nvSpPr>
        <xdr:cNvPr id="215" name="Rectángulo 214">
          <a:extLst>
            <a:ext uri="{FF2B5EF4-FFF2-40B4-BE49-F238E27FC236}">
              <a16:creationId xmlns:a16="http://schemas.microsoft.com/office/drawing/2014/main" id="{BC93D473-3F03-43B7-899B-2BFCB30F0766}"/>
            </a:ext>
          </a:extLst>
        </xdr:cNvPr>
        <xdr:cNvSpPr/>
      </xdr:nvSpPr>
      <xdr:spPr>
        <a:xfrm>
          <a:off x="12954000" y="6245679"/>
          <a:ext cx="2223055" cy="623029"/>
        </a:xfrm>
        <a:prstGeom prst="rect">
          <a:avLst/>
        </a:prstGeom>
        <a:noFill/>
      </xdr:spPr>
      <xdr:txBody>
        <a:bodyPr wrap="square" lIns="91440" tIns="45720" rIns="91440" bIns="45720">
          <a:noAutofit/>
        </a:bodyPr>
        <a:lstStyle/>
        <a:p>
          <a:pPr algn="ctr"/>
          <a:r>
            <a:rPr lang="es-ES" sz="1800" b="1" i="0" u="none" strike="noStrike" kern="1200" cap="none" baseline="0">
              <a:solidFill>
                <a:schemeClr val="accent1">
                  <a:lumMod val="75000"/>
                </a:schemeClr>
              </a:solidFill>
              <a:latin typeface="+mn-lt"/>
              <a:ea typeface="+mn-ea"/>
              <a:cs typeface="+mn-cs"/>
            </a:rPr>
            <a:t>Valor</a:t>
          </a:r>
          <a:r>
            <a:rPr lang="es-ES" sz="5400" b="0" cap="none" spc="0" baseline="0">
              <a:ln w="0"/>
              <a:solidFill>
                <a:schemeClr val="tx1"/>
              </a:solidFill>
              <a:effectLst>
                <a:outerShdw blurRad="38100" dist="19050" dir="2700000" algn="tl" rotWithShape="0">
                  <a:schemeClr val="dk1">
                    <a:alpha val="40000"/>
                  </a:schemeClr>
                </a:outerShdw>
              </a:effectLst>
            </a:rPr>
            <a:t> </a:t>
          </a:r>
          <a:r>
            <a:rPr lang="es-ES" sz="1800" b="1" i="0" u="none" strike="noStrike" kern="1200" cap="none" baseline="0">
              <a:solidFill>
                <a:schemeClr val="accent1">
                  <a:lumMod val="75000"/>
                </a:schemeClr>
              </a:solidFill>
              <a:latin typeface="+mn-lt"/>
              <a:ea typeface="+mn-ea"/>
              <a:cs typeface="+mn-cs"/>
            </a:rPr>
            <a:t>contable</a:t>
          </a:r>
        </a:p>
      </xdr:txBody>
    </xdr:sp>
    <xdr:clientData/>
  </xdr:oneCellAnchor>
  <xdr:twoCellAnchor>
    <xdr:from>
      <xdr:col>15</xdr:col>
      <xdr:colOff>136072</xdr:colOff>
      <xdr:row>26</xdr:row>
      <xdr:rowOff>108033</xdr:rowOff>
    </xdr:from>
    <xdr:to>
      <xdr:col>17</xdr:col>
      <xdr:colOff>580572</xdr:colOff>
      <xdr:row>41</xdr:row>
      <xdr:rowOff>129804</xdr:rowOff>
    </xdr:to>
    <mc:AlternateContent xmlns:mc="http://schemas.openxmlformats.org/markup-compatibility/2006">
      <mc:Choice xmlns:cx2="http://schemas.microsoft.com/office/drawing/2015/10/21/chartex" Requires="cx2">
        <xdr:graphicFrame macro="">
          <xdr:nvGraphicFramePr>
            <xdr:cNvPr id="218" name="Gráfico 217">
              <a:extLst>
                <a:ext uri="{FF2B5EF4-FFF2-40B4-BE49-F238E27FC236}">
                  <a16:creationId xmlns:a16="http://schemas.microsoft.com/office/drawing/2014/main" id="{628AA79D-51A9-4913-9663-36D9BB90A7DC}"/>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5"/>
            </a:graphicData>
          </a:graphic>
        </xdr:graphicFrame>
      </mc:Choice>
      <mc:Fallback>
        <xdr:sp macro="" textlink="">
          <xdr:nvSpPr>
            <xdr:cNvPr id="0" name=""/>
            <xdr:cNvSpPr>
              <a:spLocks noTextEdit="1"/>
            </xdr:cNvSpPr>
          </xdr:nvSpPr>
          <xdr:spPr>
            <a:xfrm>
              <a:off x="14661697" y="6642183"/>
              <a:ext cx="1892300" cy="2879271"/>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4</xdr:col>
      <xdr:colOff>296883</xdr:colOff>
      <xdr:row>39</xdr:row>
      <xdr:rowOff>131123</xdr:rowOff>
    </xdr:from>
    <xdr:to>
      <xdr:col>14</xdr:col>
      <xdr:colOff>605312</xdr:colOff>
      <xdr:row>42</xdr:row>
      <xdr:rowOff>13195</xdr:rowOff>
    </xdr:to>
    <xdr:sp macro="" textlink="">
      <xdr:nvSpPr>
        <xdr:cNvPr id="219" name="CuadroTexto 218">
          <a:extLst>
            <a:ext uri="{FF2B5EF4-FFF2-40B4-BE49-F238E27FC236}">
              <a16:creationId xmlns:a16="http://schemas.microsoft.com/office/drawing/2014/main" id="{ABE66415-9D29-F044-319D-5FCEC48F755A}"/>
            </a:ext>
          </a:extLst>
        </xdr:cNvPr>
        <xdr:cNvSpPr txBox="1"/>
      </xdr:nvSpPr>
      <xdr:spPr>
        <a:xfrm>
          <a:off x="3344883" y="8998032"/>
          <a:ext cx="11749974" cy="436254"/>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Valores</a:t>
          </a:r>
          <a:r>
            <a:rPr lang="es-ES" sz="2000" b="1">
              <a:solidFill>
                <a:schemeClr val="bg1"/>
              </a:solidFill>
            </a:rPr>
            <a:t> </a:t>
          </a:r>
          <a:r>
            <a:rPr lang="es-ES" sz="2000" b="1" i="0" u="none" strike="noStrike" kern="1200" cap="none" baseline="0">
              <a:solidFill>
                <a:schemeClr val="bg1"/>
              </a:solidFill>
              <a:latin typeface="+mn-lt"/>
              <a:ea typeface="+mn-ea"/>
              <a:cs typeface="+mn-cs"/>
            </a:rPr>
            <a:t>primarios</a:t>
          </a:r>
        </a:p>
      </xdr:txBody>
    </xdr:sp>
    <xdr:clientData/>
  </xdr:twoCellAnchor>
  <xdr:twoCellAnchor>
    <xdr:from>
      <xdr:col>5</xdr:col>
      <xdr:colOff>4005811</xdr:colOff>
      <xdr:row>46</xdr:row>
      <xdr:rowOff>32599</xdr:rowOff>
    </xdr:from>
    <xdr:to>
      <xdr:col>9</xdr:col>
      <xdr:colOff>284686</xdr:colOff>
      <xdr:row>60</xdr:row>
      <xdr:rowOff>132136</xdr:rowOff>
    </xdr:to>
    <xdr:graphicFrame macro="">
      <xdr:nvGraphicFramePr>
        <xdr:cNvPr id="22" name="Gráfico 21">
          <a:extLst>
            <a:ext uri="{FF2B5EF4-FFF2-40B4-BE49-F238E27FC236}">
              <a16:creationId xmlns:a16="http://schemas.microsoft.com/office/drawing/2014/main" id="{8BAE81C1-7A3B-4FED-8E50-E797AC2D8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1554708</xdr:colOff>
      <xdr:row>62</xdr:row>
      <xdr:rowOff>115456</xdr:rowOff>
    </xdr:from>
    <xdr:to>
      <xdr:col>12</xdr:col>
      <xdr:colOff>134618</xdr:colOff>
      <xdr:row>65</xdr:row>
      <xdr:rowOff>66801</xdr:rowOff>
    </xdr:to>
    <xdr:sp macro="" textlink="">
      <xdr:nvSpPr>
        <xdr:cNvPr id="23" name="CuadroTexto 22">
          <a:extLst>
            <a:ext uri="{FF2B5EF4-FFF2-40B4-BE49-F238E27FC236}">
              <a16:creationId xmlns:a16="http://schemas.microsoft.com/office/drawing/2014/main" id="{B2FED86B-0896-4DAF-A938-D9BDED5B649E}"/>
            </a:ext>
          </a:extLst>
        </xdr:cNvPr>
        <xdr:cNvSpPr txBox="1"/>
      </xdr:nvSpPr>
      <xdr:spPr>
        <a:xfrm>
          <a:off x="5323887" y="13572920"/>
          <a:ext cx="7547017" cy="522845"/>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Valor secundario</a:t>
          </a:r>
        </a:p>
      </xdr:txBody>
    </xdr:sp>
    <xdr:clientData/>
  </xdr:twoCellAnchor>
  <xdr:twoCellAnchor>
    <xdr:from>
      <xdr:col>5</xdr:col>
      <xdr:colOff>2416969</xdr:colOff>
      <xdr:row>30</xdr:row>
      <xdr:rowOff>95250</xdr:rowOff>
    </xdr:from>
    <xdr:to>
      <xdr:col>7</xdr:col>
      <xdr:colOff>9311</xdr:colOff>
      <xdr:row>46</xdr:row>
      <xdr:rowOff>42290</xdr:rowOff>
    </xdr:to>
    <xdr:graphicFrame macro="">
      <xdr:nvGraphicFramePr>
        <xdr:cNvPr id="30" name="Gráfico 29">
          <a:extLst>
            <a:ext uri="{FF2B5EF4-FFF2-40B4-BE49-F238E27FC236}">
              <a16:creationId xmlns:a16="http://schemas.microsoft.com/office/drawing/2014/main" id="{F207C096-9319-4D90-957E-BA6074EC32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2411558</xdr:colOff>
      <xdr:row>30</xdr:row>
      <xdr:rowOff>112568</xdr:rowOff>
    </xdr:from>
    <xdr:to>
      <xdr:col>7</xdr:col>
      <xdr:colOff>17319</xdr:colOff>
      <xdr:row>46</xdr:row>
      <xdr:rowOff>53707</xdr:rowOff>
    </xdr:to>
    <xdr:graphicFrame macro="">
      <xdr:nvGraphicFramePr>
        <xdr:cNvPr id="31" name="Gráfico 30">
          <a:extLst>
            <a:ext uri="{FF2B5EF4-FFF2-40B4-BE49-F238E27FC236}">
              <a16:creationId xmlns:a16="http://schemas.microsoft.com/office/drawing/2014/main" id="{6DF0C92B-6F39-436B-B533-BF5467D6E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2402898</xdr:colOff>
      <xdr:row>29</xdr:row>
      <xdr:rowOff>181841</xdr:rowOff>
    </xdr:from>
    <xdr:to>
      <xdr:col>6</xdr:col>
      <xdr:colOff>746090</xdr:colOff>
      <xdr:row>46</xdr:row>
      <xdr:rowOff>145049</xdr:rowOff>
    </xdr:to>
    <xdr:graphicFrame macro="">
      <xdr:nvGraphicFramePr>
        <xdr:cNvPr id="32" name="Gráfico 31">
          <a:extLst>
            <a:ext uri="{FF2B5EF4-FFF2-40B4-BE49-F238E27FC236}">
              <a16:creationId xmlns:a16="http://schemas.microsoft.com/office/drawing/2014/main" id="{27D7C492-D645-4BA5-9942-18EC76AA3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4</xdr:col>
      <xdr:colOff>12988</xdr:colOff>
      <xdr:row>30</xdr:row>
      <xdr:rowOff>95250</xdr:rowOff>
    </xdr:from>
    <xdr:to>
      <xdr:col>5</xdr:col>
      <xdr:colOff>2211233</xdr:colOff>
      <xdr:row>46</xdr:row>
      <xdr:rowOff>42290</xdr:rowOff>
    </xdr:to>
    <xdr:graphicFrame macro="">
      <xdr:nvGraphicFramePr>
        <xdr:cNvPr id="38" name="Gráfico 37">
          <a:extLst>
            <a:ext uri="{FF2B5EF4-FFF2-40B4-BE49-F238E27FC236}">
              <a16:creationId xmlns:a16="http://schemas.microsoft.com/office/drawing/2014/main" id="{F0A7C283-BF92-4FCB-A691-F024DA619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567171</xdr:colOff>
      <xdr:row>30</xdr:row>
      <xdr:rowOff>125557</xdr:rowOff>
    </xdr:from>
    <xdr:to>
      <xdr:col>5</xdr:col>
      <xdr:colOff>2424546</xdr:colOff>
      <xdr:row>46</xdr:row>
      <xdr:rowOff>19071</xdr:rowOff>
    </xdr:to>
    <xdr:graphicFrame macro="">
      <xdr:nvGraphicFramePr>
        <xdr:cNvPr id="39" name="Gráfico 38">
          <a:extLst>
            <a:ext uri="{FF2B5EF4-FFF2-40B4-BE49-F238E27FC236}">
              <a16:creationId xmlns:a16="http://schemas.microsoft.com/office/drawing/2014/main" id="{33885BCF-1E18-4BAF-9F5B-28ACB5C930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679741</xdr:colOff>
      <xdr:row>30</xdr:row>
      <xdr:rowOff>138546</xdr:rowOff>
    </xdr:from>
    <xdr:to>
      <xdr:col>5</xdr:col>
      <xdr:colOff>2316308</xdr:colOff>
      <xdr:row>45</xdr:row>
      <xdr:rowOff>187622</xdr:rowOff>
    </xdr:to>
    <xdr:graphicFrame macro="">
      <xdr:nvGraphicFramePr>
        <xdr:cNvPr id="40" name="Gráfico 39">
          <a:extLst>
            <a:ext uri="{FF2B5EF4-FFF2-40B4-BE49-F238E27FC236}">
              <a16:creationId xmlns:a16="http://schemas.microsoft.com/office/drawing/2014/main" id="{7357C64F-5837-4495-9785-34B352A4A1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723035</xdr:colOff>
      <xdr:row>29</xdr:row>
      <xdr:rowOff>144006</xdr:rowOff>
    </xdr:from>
    <xdr:to>
      <xdr:col>5</xdr:col>
      <xdr:colOff>2251364</xdr:colOff>
      <xdr:row>47</xdr:row>
      <xdr:rowOff>96381</xdr:rowOff>
    </xdr:to>
    <xdr:graphicFrame macro="">
      <xdr:nvGraphicFramePr>
        <xdr:cNvPr id="41" name="Gráfico 40">
          <a:extLst>
            <a:ext uri="{FF2B5EF4-FFF2-40B4-BE49-F238E27FC236}">
              <a16:creationId xmlns:a16="http://schemas.microsoft.com/office/drawing/2014/main" id="{AEAB0864-1772-45C3-AEA2-4B0D4DCDF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7</xdr:col>
      <xdr:colOff>194829</xdr:colOff>
      <xdr:row>30</xdr:row>
      <xdr:rowOff>95250</xdr:rowOff>
    </xdr:from>
    <xdr:to>
      <xdr:col>11</xdr:col>
      <xdr:colOff>102695</xdr:colOff>
      <xdr:row>46</xdr:row>
      <xdr:rowOff>42290</xdr:rowOff>
    </xdr:to>
    <xdr:graphicFrame macro="">
      <xdr:nvGraphicFramePr>
        <xdr:cNvPr id="74" name="Gráfico 73">
          <a:extLst>
            <a:ext uri="{FF2B5EF4-FFF2-40B4-BE49-F238E27FC236}">
              <a16:creationId xmlns:a16="http://schemas.microsoft.com/office/drawing/2014/main" id="{2CE0EC63-F421-49FD-B7A7-9A5A22DDB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6</xdr:col>
      <xdr:colOff>736022</xdr:colOff>
      <xdr:row>30</xdr:row>
      <xdr:rowOff>103909</xdr:rowOff>
    </xdr:from>
    <xdr:to>
      <xdr:col>11</xdr:col>
      <xdr:colOff>352436</xdr:colOff>
      <xdr:row>46</xdr:row>
      <xdr:rowOff>45048</xdr:rowOff>
    </xdr:to>
    <xdr:graphicFrame macro="">
      <xdr:nvGraphicFramePr>
        <xdr:cNvPr id="75" name="Gráfico 74">
          <a:extLst>
            <a:ext uri="{FF2B5EF4-FFF2-40B4-BE49-F238E27FC236}">
              <a16:creationId xmlns:a16="http://schemas.microsoft.com/office/drawing/2014/main" id="{FBF07EE3-52E2-41EC-BDD6-33AA57E4C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xdr:col>
      <xdr:colOff>723034</xdr:colOff>
      <xdr:row>30</xdr:row>
      <xdr:rowOff>112569</xdr:rowOff>
    </xdr:from>
    <xdr:to>
      <xdr:col>11</xdr:col>
      <xdr:colOff>357497</xdr:colOff>
      <xdr:row>46</xdr:row>
      <xdr:rowOff>53409</xdr:rowOff>
    </xdr:to>
    <xdr:graphicFrame macro="">
      <xdr:nvGraphicFramePr>
        <xdr:cNvPr id="76" name="Gráfico 75">
          <a:extLst>
            <a:ext uri="{FF2B5EF4-FFF2-40B4-BE49-F238E27FC236}">
              <a16:creationId xmlns:a16="http://schemas.microsoft.com/office/drawing/2014/main" id="{548B400B-4C2E-4D0E-B2C6-97A3B8137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7</xdr:col>
      <xdr:colOff>69273</xdr:colOff>
      <xdr:row>30</xdr:row>
      <xdr:rowOff>4646</xdr:rowOff>
    </xdr:from>
    <xdr:to>
      <xdr:col>11</xdr:col>
      <xdr:colOff>242993</xdr:colOff>
      <xdr:row>46</xdr:row>
      <xdr:rowOff>152356</xdr:rowOff>
    </xdr:to>
    <xdr:graphicFrame macro="">
      <xdr:nvGraphicFramePr>
        <xdr:cNvPr id="77" name="Gráfico 76">
          <a:extLst>
            <a:ext uri="{FF2B5EF4-FFF2-40B4-BE49-F238E27FC236}">
              <a16:creationId xmlns:a16="http://schemas.microsoft.com/office/drawing/2014/main" id="{2313A7B2-9155-440D-88F2-E386B19BA5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11</xdr:col>
      <xdr:colOff>294409</xdr:colOff>
      <xdr:row>30</xdr:row>
      <xdr:rowOff>99579</xdr:rowOff>
    </xdr:from>
    <xdr:to>
      <xdr:col>15</xdr:col>
      <xdr:colOff>202275</xdr:colOff>
      <xdr:row>46</xdr:row>
      <xdr:rowOff>46619</xdr:rowOff>
    </xdr:to>
    <xdr:graphicFrame macro="">
      <xdr:nvGraphicFramePr>
        <xdr:cNvPr id="82" name="Gráfico 81">
          <a:extLst>
            <a:ext uri="{FF2B5EF4-FFF2-40B4-BE49-F238E27FC236}">
              <a16:creationId xmlns:a16="http://schemas.microsoft.com/office/drawing/2014/main" id="{433B25DD-AED1-4CF7-93B8-F53C3D9291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11</xdr:col>
      <xdr:colOff>86591</xdr:colOff>
      <xdr:row>30</xdr:row>
      <xdr:rowOff>99579</xdr:rowOff>
    </xdr:from>
    <xdr:to>
      <xdr:col>15</xdr:col>
      <xdr:colOff>415637</xdr:colOff>
      <xdr:row>46</xdr:row>
      <xdr:rowOff>40718</xdr:rowOff>
    </xdr:to>
    <xdr:graphicFrame macro="">
      <xdr:nvGraphicFramePr>
        <xdr:cNvPr id="84" name="Gráfico 83">
          <a:extLst>
            <a:ext uri="{FF2B5EF4-FFF2-40B4-BE49-F238E27FC236}">
              <a16:creationId xmlns:a16="http://schemas.microsoft.com/office/drawing/2014/main" id="{E2FC3BE3-95F5-4F6B-93A1-3CB43B5FB0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11</xdr:col>
      <xdr:colOff>64943</xdr:colOff>
      <xdr:row>30</xdr:row>
      <xdr:rowOff>103909</xdr:rowOff>
    </xdr:from>
    <xdr:to>
      <xdr:col>15</xdr:col>
      <xdr:colOff>461406</xdr:colOff>
      <xdr:row>46</xdr:row>
      <xdr:rowOff>44749</xdr:rowOff>
    </xdr:to>
    <xdr:graphicFrame macro="">
      <xdr:nvGraphicFramePr>
        <xdr:cNvPr id="87" name="Gráfico 86">
          <a:extLst>
            <a:ext uri="{FF2B5EF4-FFF2-40B4-BE49-F238E27FC236}">
              <a16:creationId xmlns:a16="http://schemas.microsoft.com/office/drawing/2014/main" id="{C4A1FED4-B340-4D1F-8E52-C07D2FC35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11</xdr:col>
      <xdr:colOff>140804</xdr:colOff>
      <xdr:row>30</xdr:row>
      <xdr:rowOff>149087</xdr:rowOff>
    </xdr:from>
    <xdr:to>
      <xdr:col>15</xdr:col>
      <xdr:colOff>381000</xdr:colOff>
      <xdr:row>46</xdr:row>
      <xdr:rowOff>132521</xdr:rowOff>
    </xdr:to>
    <xdr:graphicFrame macro="">
      <xdr:nvGraphicFramePr>
        <xdr:cNvPr id="88" name="Gráfico 87">
          <a:extLst>
            <a:ext uri="{FF2B5EF4-FFF2-40B4-BE49-F238E27FC236}">
              <a16:creationId xmlns:a16="http://schemas.microsoft.com/office/drawing/2014/main" id="{3880C7FF-1ED5-40E3-BB60-D70D47F64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2438400</xdr:colOff>
      <xdr:row>29</xdr:row>
      <xdr:rowOff>44450</xdr:rowOff>
    </xdr:from>
    <xdr:to>
      <xdr:col>6</xdr:col>
      <xdr:colOff>714375</xdr:colOff>
      <xdr:row>47</xdr:row>
      <xdr:rowOff>84788</xdr:rowOff>
    </xdr:to>
    <xdr:graphicFrame macro="">
      <xdr:nvGraphicFramePr>
        <xdr:cNvPr id="89" name="Gráfico 88">
          <a:extLst>
            <a:ext uri="{FF2B5EF4-FFF2-40B4-BE49-F238E27FC236}">
              <a16:creationId xmlns:a16="http://schemas.microsoft.com/office/drawing/2014/main" id="{C6307757-05C8-481A-9A93-52D8C3F49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7</xdr:col>
      <xdr:colOff>163513</xdr:colOff>
      <xdr:row>29</xdr:row>
      <xdr:rowOff>23813</xdr:rowOff>
    </xdr:from>
    <xdr:to>
      <xdr:col>11</xdr:col>
      <xdr:colOff>95250</xdr:colOff>
      <xdr:row>47</xdr:row>
      <xdr:rowOff>140263</xdr:rowOff>
    </xdr:to>
    <xdr:graphicFrame macro="">
      <xdr:nvGraphicFramePr>
        <xdr:cNvPr id="91" name="Gráfico 90">
          <a:extLst>
            <a:ext uri="{FF2B5EF4-FFF2-40B4-BE49-F238E27FC236}">
              <a16:creationId xmlns:a16="http://schemas.microsoft.com/office/drawing/2014/main" id="{94D54FD1-9B0F-4906-90AB-E1696BE01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1554708</xdr:colOff>
      <xdr:row>23</xdr:row>
      <xdr:rowOff>0</xdr:rowOff>
    </xdr:from>
    <xdr:to>
      <xdr:col>12</xdr:col>
      <xdr:colOff>134618</xdr:colOff>
      <xdr:row>25</xdr:row>
      <xdr:rowOff>141845</xdr:rowOff>
    </xdr:to>
    <xdr:sp macro="" textlink="">
      <xdr:nvSpPr>
        <xdr:cNvPr id="92" name="CuadroTexto 91">
          <a:extLst>
            <a:ext uri="{FF2B5EF4-FFF2-40B4-BE49-F238E27FC236}">
              <a16:creationId xmlns:a16="http://schemas.microsoft.com/office/drawing/2014/main" id="{0600D4DA-470D-45C5-982A-571B70926897}"/>
            </a:ext>
          </a:extLst>
        </xdr:cNvPr>
        <xdr:cNvSpPr txBox="1"/>
      </xdr:nvSpPr>
      <xdr:spPr>
        <a:xfrm>
          <a:off x="5323887" y="6027964"/>
          <a:ext cx="7547017" cy="522845"/>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Información general</a:t>
          </a:r>
        </a:p>
      </xdr:txBody>
    </xdr:sp>
    <xdr:clientData/>
  </xdr:twoCellAnchor>
  <xdr:twoCellAnchor>
    <xdr:from>
      <xdr:col>5</xdr:col>
      <xdr:colOff>1554708</xdr:colOff>
      <xdr:row>91</xdr:row>
      <xdr:rowOff>40823</xdr:rowOff>
    </xdr:from>
    <xdr:to>
      <xdr:col>12</xdr:col>
      <xdr:colOff>134618</xdr:colOff>
      <xdr:row>93</xdr:row>
      <xdr:rowOff>182668</xdr:rowOff>
    </xdr:to>
    <xdr:sp macro="" textlink="">
      <xdr:nvSpPr>
        <xdr:cNvPr id="93" name="CuadroTexto 92">
          <a:extLst>
            <a:ext uri="{FF2B5EF4-FFF2-40B4-BE49-F238E27FC236}">
              <a16:creationId xmlns:a16="http://schemas.microsoft.com/office/drawing/2014/main" id="{266D99EE-73FC-499F-9B26-CEC424F01B04}"/>
            </a:ext>
          </a:extLst>
        </xdr:cNvPr>
        <xdr:cNvSpPr txBox="1"/>
      </xdr:nvSpPr>
      <xdr:spPr>
        <a:xfrm>
          <a:off x="5323887" y="19022787"/>
          <a:ext cx="7547017" cy="522845"/>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Accesibilidad</a:t>
          </a:r>
        </a:p>
      </xdr:txBody>
    </xdr:sp>
    <xdr:clientData/>
  </xdr:twoCellAnchor>
  <xdr:twoCellAnchor>
    <xdr:from>
      <xdr:col>5</xdr:col>
      <xdr:colOff>1573106</xdr:colOff>
      <xdr:row>132</xdr:row>
      <xdr:rowOff>60254</xdr:rowOff>
    </xdr:from>
    <xdr:to>
      <xdr:col>16</xdr:col>
      <xdr:colOff>105883</xdr:colOff>
      <xdr:row>151</xdr:row>
      <xdr:rowOff>69497</xdr:rowOff>
    </xdr:to>
    <xdr:grpSp>
      <xdr:nvGrpSpPr>
        <xdr:cNvPr id="58" name="Grupo 57">
          <a:extLst>
            <a:ext uri="{FF2B5EF4-FFF2-40B4-BE49-F238E27FC236}">
              <a16:creationId xmlns:a16="http://schemas.microsoft.com/office/drawing/2014/main" id="{A2F2BB4D-15ED-4DD7-C47A-DA3F010723B0}"/>
            </a:ext>
          </a:extLst>
        </xdr:cNvPr>
        <xdr:cNvGrpSpPr/>
      </xdr:nvGrpSpPr>
      <xdr:grpSpPr>
        <a:xfrm>
          <a:off x="5215018" y="26775078"/>
          <a:ext cx="10209306" cy="3628743"/>
          <a:chOff x="4455928" y="25625354"/>
          <a:chExt cx="10762877" cy="3447768"/>
        </a:xfrm>
      </xdr:grpSpPr>
      <xdr:graphicFrame macro="">
        <xdr:nvGraphicFramePr>
          <xdr:cNvPr id="56" name="Gráfico 55">
            <a:extLst>
              <a:ext uri="{FF2B5EF4-FFF2-40B4-BE49-F238E27FC236}">
                <a16:creationId xmlns:a16="http://schemas.microsoft.com/office/drawing/2014/main" id="{BCF75FDF-D2BC-4C79-B13D-132283C1CFFC}"/>
              </a:ext>
            </a:extLst>
          </xdr:cNvPr>
          <xdr:cNvGraphicFramePr>
            <a:graphicFrameLocks/>
          </xdr:cNvGraphicFramePr>
        </xdr:nvGraphicFramePr>
        <xdr:xfrm>
          <a:off x="4455928" y="25660821"/>
          <a:ext cx="7049411" cy="3370484"/>
        </xdr:xfrm>
        <a:graphic>
          <a:graphicData uri="http://schemas.openxmlformats.org/drawingml/2006/chart">
            <c:chart xmlns:c="http://schemas.openxmlformats.org/drawingml/2006/chart" xmlns:r="http://schemas.openxmlformats.org/officeDocument/2006/relationships" r:id="rId64"/>
          </a:graphicData>
        </a:graphic>
      </xdr:graphicFrame>
      <xdr:graphicFrame macro="">
        <xdr:nvGraphicFramePr>
          <xdr:cNvPr id="25" name="Gráfico 24">
            <a:extLst>
              <a:ext uri="{FF2B5EF4-FFF2-40B4-BE49-F238E27FC236}">
                <a16:creationId xmlns:a16="http://schemas.microsoft.com/office/drawing/2014/main" id="{5A623866-292F-40B2-9B1B-4EC3628D1564}"/>
              </a:ext>
            </a:extLst>
          </xdr:cNvPr>
          <xdr:cNvGraphicFramePr>
            <a:graphicFrameLocks/>
          </xdr:cNvGraphicFramePr>
        </xdr:nvGraphicFramePr>
        <xdr:xfrm>
          <a:off x="11009765" y="25625354"/>
          <a:ext cx="4209040" cy="3447768"/>
        </xdr:xfrm>
        <a:graphic>
          <a:graphicData uri="http://schemas.openxmlformats.org/drawingml/2006/chart">
            <c:chart xmlns:c="http://schemas.openxmlformats.org/drawingml/2006/chart" xmlns:r="http://schemas.openxmlformats.org/officeDocument/2006/relationships" r:id="rId65"/>
          </a:graphicData>
        </a:graphic>
      </xdr:graphicFrame>
    </xdr:grpSp>
    <xdr:clientData/>
  </xdr:twoCellAnchor>
  <xdr:twoCellAnchor>
    <xdr:from>
      <xdr:col>5</xdr:col>
      <xdr:colOff>1754468</xdr:colOff>
      <xdr:row>125</xdr:row>
      <xdr:rowOff>112059</xdr:rowOff>
    </xdr:from>
    <xdr:to>
      <xdr:col>16</xdr:col>
      <xdr:colOff>211231</xdr:colOff>
      <xdr:row>128</xdr:row>
      <xdr:rowOff>74610</xdr:rowOff>
    </xdr:to>
    <xdr:sp macro="" textlink="">
      <xdr:nvSpPr>
        <xdr:cNvPr id="28" name="CuadroTexto 27">
          <a:extLst>
            <a:ext uri="{FF2B5EF4-FFF2-40B4-BE49-F238E27FC236}">
              <a16:creationId xmlns:a16="http://schemas.microsoft.com/office/drawing/2014/main" id="{0BACA049-E20B-42F7-91E1-391C05D2729B}"/>
            </a:ext>
          </a:extLst>
        </xdr:cNvPr>
        <xdr:cNvSpPr txBox="1"/>
      </xdr:nvSpPr>
      <xdr:spPr>
        <a:xfrm>
          <a:off x="5553262" y="24204706"/>
          <a:ext cx="10682381" cy="500433"/>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Accesibilidad</a:t>
          </a:r>
        </a:p>
      </xdr:txBody>
    </xdr:sp>
    <xdr:clientData/>
  </xdr:twoCellAnchor>
  <xdr:twoCellAnchor>
    <xdr:from>
      <xdr:col>5</xdr:col>
      <xdr:colOff>3202049</xdr:colOff>
      <xdr:row>153</xdr:row>
      <xdr:rowOff>123265</xdr:rowOff>
    </xdr:from>
    <xdr:to>
      <xdr:col>14</xdr:col>
      <xdr:colOff>270659</xdr:colOff>
      <xdr:row>156</xdr:row>
      <xdr:rowOff>68259</xdr:rowOff>
    </xdr:to>
    <xdr:sp macro="" textlink="">
      <xdr:nvSpPr>
        <xdr:cNvPr id="29" name="CuadroTexto 28">
          <a:extLst>
            <a:ext uri="{FF2B5EF4-FFF2-40B4-BE49-F238E27FC236}">
              <a16:creationId xmlns:a16="http://schemas.microsoft.com/office/drawing/2014/main" id="{E5D7A2A5-39B1-4CAD-B852-F310CE80DAB0}"/>
            </a:ext>
          </a:extLst>
        </xdr:cNvPr>
        <xdr:cNvSpPr txBox="1"/>
      </xdr:nvSpPr>
      <xdr:spPr>
        <a:xfrm>
          <a:off x="7000843" y="29236147"/>
          <a:ext cx="7770228" cy="482877"/>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Valores</a:t>
          </a:r>
        </a:p>
      </xdr:txBody>
    </xdr:sp>
    <xdr:clientData/>
  </xdr:twoCellAnchor>
  <xdr:twoCellAnchor>
    <xdr:from>
      <xdr:col>5</xdr:col>
      <xdr:colOff>1145322</xdr:colOff>
      <xdr:row>162</xdr:row>
      <xdr:rowOff>19457</xdr:rowOff>
    </xdr:from>
    <xdr:to>
      <xdr:col>16</xdr:col>
      <xdr:colOff>533668</xdr:colOff>
      <xdr:row>181</xdr:row>
      <xdr:rowOff>113790</xdr:rowOff>
    </xdr:to>
    <xdr:grpSp>
      <xdr:nvGrpSpPr>
        <xdr:cNvPr id="64" name="Grupo 63">
          <a:extLst>
            <a:ext uri="{FF2B5EF4-FFF2-40B4-BE49-F238E27FC236}">
              <a16:creationId xmlns:a16="http://schemas.microsoft.com/office/drawing/2014/main" id="{6F1E1CC0-598A-B7ED-84CB-1F3AFEBDB48B}"/>
            </a:ext>
          </a:extLst>
        </xdr:cNvPr>
        <xdr:cNvGrpSpPr/>
      </xdr:nvGrpSpPr>
      <xdr:grpSpPr>
        <a:xfrm>
          <a:off x="4787234" y="32449281"/>
          <a:ext cx="11064875" cy="3713833"/>
          <a:chOff x="5552144" y="31013807"/>
          <a:chExt cx="11608921" cy="3532858"/>
        </a:xfrm>
      </xdr:grpSpPr>
      <xdr:graphicFrame macro="">
        <xdr:nvGraphicFramePr>
          <xdr:cNvPr id="33" name="Gráfico 32">
            <a:extLst>
              <a:ext uri="{FF2B5EF4-FFF2-40B4-BE49-F238E27FC236}">
                <a16:creationId xmlns:a16="http://schemas.microsoft.com/office/drawing/2014/main" id="{B44F13EF-592D-429F-8C80-1EB03C340664}"/>
              </a:ext>
            </a:extLst>
          </xdr:cNvPr>
          <xdr:cNvGraphicFramePr>
            <a:graphicFrameLocks/>
          </xdr:cNvGraphicFramePr>
        </xdr:nvGraphicFramePr>
        <xdr:xfrm>
          <a:off x="5552144" y="31013807"/>
          <a:ext cx="4372494" cy="3532858"/>
        </xdr:xfrm>
        <a:graphic>
          <a:graphicData uri="http://schemas.openxmlformats.org/drawingml/2006/chart">
            <c:chart xmlns:c="http://schemas.openxmlformats.org/drawingml/2006/chart" xmlns:r="http://schemas.openxmlformats.org/officeDocument/2006/relationships" r:id="rId66"/>
          </a:graphicData>
        </a:graphic>
      </xdr:graphicFrame>
      <xdr:graphicFrame macro="">
        <xdr:nvGraphicFramePr>
          <xdr:cNvPr id="34" name="Gráfico 33">
            <a:extLst>
              <a:ext uri="{FF2B5EF4-FFF2-40B4-BE49-F238E27FC236}">
                <a16:creationId xmlns:a16="http://schemas.microsoft.com/office/drawing/2014/main" id="{C8F19F82-3D99-484E-95AC-EB473122D572}"/>
              </a:ext>
            </a:extLst>
          </xdr:cNvPr>
          <xdr:cNvGraphicFramePr>
            <a:graphicFrameLocks/>
          </xdr:cNvGraphicFramePr>
        </xdr:nvGraphicFramePr>
        <xdr:xfrm>
          <a:off x="9650224" y="31078794"/>
          <a:ext cx="7510841" cy="3402885"/>
        </xdr:xfrm>
        <a:graphic>
          <a:graphicData uri="http://schemas.openxmlformats.org/drawingml/2006/chart">
            <c:chart xmlns:c="http://schemas.openxmlformats.org/drawingml/2006/chart" xmlns:r="http://schemas.openxmlformats.org/officeDocument/2006/relationships" r:id="rId67"/>
          </a:graphicData>
        </a:graphic>
      </xdr:graphicFrame>
    </xdr:grpSp>
    <xdr:clientData/>
  </xdr:twoCellAnchor>
  <xdr:twoCellAnchor>
    <xdr:from>
      <xdr:col>5</xdr:col>
      <xdr:colOff>3202049</xdr:colOff>
      <xdr:row>184</xdr:row>
      <xdr:rowOff>112059</xdr:rowOff>
    </xdr:from>
    <xdr:to>
      <xdr:col>14</xdr:col>
      <xdr:colOff>270659</xdr:colOff>
      <xdr:row>187</xdr:row>
      <xdr:rowOff>50704</xdr:rowOff>
    </xdr:to>
    <xdr:sp macro="" textlink="">
      <xdr:nvSpPr>
        <xdr:cNvPr id="35" name="CuadroTexto 34">
          <a:extLst>
            <a:ext uri="{FF2B5EF4-FFF2-40B4-BE49-F238E27FC236}">
              <a16:creationId xmlns:a16="http://schemas.microsoft.com/office/drawing/2014/main" id="{11DC7454-397E-42F6-B465-0CCB7EA5A2DD}"/>
            </a:ext>
          </a:extLst>
        </xdr:cNvPr>
        <xdr:cNvSpPr txBox="1"/>
      </xdr:nvSpPr>
      <xdr:spPr>
        <a:xfrm>
          <a:off x="7000843" y="34783059"/>
          <a:ext cx="7770228" cy="476527"/>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2000" b="1" i="0" u="none" strike="noStrike" kern="1200" cap="none" baseline="0">
              <a:solidFill>
                <a:schemeClr val="bg1"/>
              </a:solidFill>
              <a:latin typeface="+mn-lt"/>
              <a:ea typeface="+mn-ea"/>
              <a:cs typeface="+mn-cs"/>
            </a:rPr>
            <a:t>Valoración</a:t>
          </a:r>
        </a:p>
      </xdr:txBody>
    </xdr:sp>
    <xdr:clientData/>
  </xdr:twoCellAnchor>
  <xdr:twoCellAnchor>
    <xdr:from>
      <xdr:col>18</xdr:col>
      <xdr:colOff>657223</xdr:colOff>
      <xdr:row>0</xdr:row>
      <xdr:rowOff>0</xdr:rowOff>
    </xdr:from>
    <xdr:to>
      <xdr:col>30</xdr:col>
      <xdr:colOff>112058</xdr:colOff>
      <xdr:row>189</xdr:row>
      <xdr:rowOff>0</xdr:rowOff>
    </xdr:to>
    <xdr:sp macro="" textlink="">
      <xdr:nvSpPr>
        <xdr:cNvPr id="73" name="Rectángulo 72">
          <a:extLst>
            <a:ext uri="{FF2B5EF4-FFF2-40B4-BE49-F238E27FC236}">
              <a16:creationId xmlns:a16="http://schemas.microsoft.com/office/drawing/2014/main" id="{5B7DF929-DC00-4E98-81C0-2BB2E509E60C}"/>
            </a:ext>
          </a:extLst>
        </xdr:cNvPr>
        <xdr:cNvSpPr/>
      </xdr:nvSpPr>
      <xdr:spPr>
        <a:xfrm>
          <a:off x="17432429" y="0"/>
          <a:ext cx="183217" cy="37573324"/>
        </a:xfrm>
        <a:prstGeom prst="rect">
          <a:avLst/>
        </a:prstGeom>
        <a:solidFill>
          <a:schemeClr val="accent1">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0</xdr:colOff>
      <xdr:row>0</xdr:row>
      <xdr:rowOff>0</xdr:rowOff>
    </xdr:from>
    <xdr:to>
      <xdr:col>5</xdr:col>
      <xdr:colOff>4073525</xdr:colOff>
      <xdr:row>0</xdr:row>
      <xdr:rowOff>1183465</xdr:rowOff>
    </xdr:to>
    <xdr:sp macro="" textlink="">
      <xdr:nvSpPr>
        <xdr:cNvPr id="26" name="Rectángulo 25">
          <a:extLst>
            <a:ext uri="{FF2B5EF4-FFF2-40B4-BE49-F238E27FC236}">
              <a16:creationId xmlns:a16="http://schemas.microsoft.com/office/drawing/2014/main" id="{B7CCCE19-D889-445D-9964-9D52866F9263}"/>
            </a:ext>
          </a:extLst>
        </xdr:cNvPr>
        <xdr:cNvSpPr/>
      </xdr:nvSpPr>
      <xdr:spPr>
        <a:xfrm>
          <a:off x="0" y="0"/>
          <a:ext cx="7874000" cy="118346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5</xdr:col>
      <xdr:colOff>1039718</xdr:colOff>
      <xdr:row>0</xdr:row>
      <xdr:rowOff>0</xdr:rowOff>
    </xdr:from>
    <xdr:to>
      <xdr:col>5</xdr:col>
      <xdr:colOff>2040901</xdr:colOff>
      <xdr:row>0</xdr:row>
      <xdr:rowOff>1150408</xdr:rowOff>
    </xdr:to>
    <xdr:sp macro="" textlink="">
      <xdr:nvSpPr>
        <xdr:cNvPr id="27" name="Rectángulo 26">
          <a:extLst>
            <a:ext uri="{FF2B5EF4-FFF2-40B4-BE49-F238E27FC236}">
              <a16:creationId xmlns:a16="http://schemas.microsoft.com/office/drawing/2014/main" id="{E252896E-BB35-4C81-9F8C-A500BE0D1E3C}"/>
            </a:ext>
          </a:extLst>
        </xdr:cNvPr>
        <xdr:cNvSpPr/>
      </xdr:nvSpPr>
      <xdr:spPr>
        <a:xfrm>
          <a:off x="4840193" y="0"/>
          <a:ext cx="1001183" cy="1150408"/>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0</xdr:row>
      <xdr:rowOff>208221</xdr:rowOff>
    </xdr:from>
    <xdr:to>
      <xdr:col>1</xdr:col>
      <xdr:colOff>10901</xdr:colOff>
      <xdr:row>0</xdr:row>
      <xdr:rowOff>1073651</xdr:rowOff>
    </xdr:to>
    <xdr:grpSp>
      <xdr:nvGrpSpPr>
        <xdr:cNvPr id="36" name="Grupo 35">
          <a:extLst>
            <a:ext uri="{FF2B5EF4-FFF2-40B4-BE49-F238E27FC236}">
              <a16:creationId xmlns:a16="http://schemas.microsoft.com/office/drawing/2014/main" id="{C6132DFC-7864-478C-8B24-6FEDD64CAAAD}"/>
            </a:ext>
          </a:extLst>
        </xdr:cNvPr>
        <xdr:cNvGrpSpPr/>
      </xdr:nvGrpSpPr>
      <xdr:grpSpPr>
        <a:xfrm>
          <a:off x="187325" y="208221"/>
          <a:ext cx="551958" cy="865430"/>
          <a:chOff x="187325" y="148616"/>
          <a:chExt cx="585576" cy="906021"/>
        </a:xfrm>
      </xdr:grpSpPr>
      <xdr:pic>
        <xdr:nvPicPr>
          <xdr:cNvPr id="37" name="Gráfico 36" descr="Hogar con relleno sólido">
            <a:hlinkClick xmlns:r="http://schemas.openxmlformats.org/officeDocument/2006/relationships" r:id="rId68"/>
            <a:extLst>
              <a:ext uri="{FF2B5EF4-FFF2-40B4-BE49-F238E27FC236}">
                <a16:creationId xmlns:a16="http://schemas.microsoft.com/office/drawing/2014/main" id="{F4DBF8E1-60FD-5266-5882-13A3C098D0DE}"/>
              </a:ext>
            </a:extLst>
          </xdr:cNvPr>
          <xdr:cNvPicPr>
            <a:picLocks noChangeAspect="1"/>
          </xdr:cNvPicPr>
        </xdr:nvPicPr>
        <xdr:blipFill>
          <a:blip xmlns:r="http://schemas.openxmlformats.org/officeDocument/2006/relationships" r:embed="rId69">
            <a:extLst>
              <a:ext uri="{96DAC541-7B7A-43D3-8B79-37D633B846F1}">
                <asvg:svgBlip xmlns:asvg="http://schemas.microsoft.com/office/drawing/2016/SVG/main" r:embed="rId70"/>
              </a:ext>
            </a:extLst>
          </a:blip>
          <a:stretch>
            <a:fillRect/>
          </a:stretch>
        </xdr:blipFill>
        <xdr:spPr>
          <a:xfrm>
            <a:off x="201812" y="148616"/>
            <a:ext cx="550285" cy="517078"/>
          </a:xfrm>
          <a:prstGeom prst="rect">
            <a:avLst/>
          </a:prstGeom>
        </xdr:spPr>
      </xdr:pic>
      <xdr:sp macro="" textlink="">
        <xdr:nvSpPr>
          <xdr:cNvPr id="69" name="CuadroTexto 68">
            <a:hlinkClick xmlns:r="http://schemas.openxmlformats.org/officeDocument/2006/relationships" r:id="rId68"/>
            <a:extLst>
              <a:ext uri="{FF2B5EF4-FFF2-40B4-BE49-F238E27FC236}">
                <a16:creationId xmlns:a16="http://schemas.microsoft.com/office/drawing/2014/main" id="{4869C52B-47E0-D969-BDE1-03329E725E64}"/>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1</xdr:col>
      <xdr:colOff>103324</xdr:colOff>
      <xdr:row>0</xdr:row>
      <xdr:rowOff>207597</xdr:rowOff>
    </xdr:from>
    <xdr:to>
      <xdr:col>2</xdr:col>
      <xdr:colOff>222497</xdr:colOff>
      <xdr:row>0</xdr:row>
      <xdr:rowOff>1071100</xdr:rowOff>
    </xdr:to>
    <xdr:grpSp>
      <xdr:nvGrpSpPr>
        <xdr:cNvPr id="78" name="Grupo 77">
          <a:extLst>
            <a:ext uri="{FF2B5EF4-FFF2-40B4-BE49-F238E27FC236}">
              <a16:creationId xmlns:a16="http://schemas.microsoft.com/office/drawing/2014/main" id="{B4C80A1E-B2B5-45AE-B77B-7B6C950B7366}"/>
            </a:ext>
          </a:extLst>
        </xdr:cNvPr>
        <xdr:cNvGrpSpPr/>
      </xdr:nvGrpSpPr>
      <xdr:grpSpPr>
        <a:xfrm>
          <a:off x="831706" y="207597"/>
          <a:ext cx="847556" cy="863503"/>
          <a:chOff x="791469" y="157484"/>
          <a:chExt cx="883103" cy="897744"/>
        </a:xfrm>
      </xdr:grpSpPr>
      <xdr:pic>
        <xdr:nvPicPr>
          <xdr:cNvPr id="79" name="Gráfico 78" descr="Lupa con relleno sólido">
            <a:hlinkClick xmlns:r="http://schemas.openxmlformats.org/officeDocument/2006/relationships" r:id="rId71"/>
            <a:extLst>
              <a:ext uri="{FF2B5EF4-FFF2-40B4-BE49-F238E27FC236}">
                <a16:creationId xmlns:a16="http://schemas.microsoft.com/office/drawing/2014/main" id="{87F854BA-BB84-54BD-0D16-7D3389788BF6}"/>
              </a:ext>
            </a:extLst>
          </xdr:cNvPr>
          <xdr:cNvPicPr>
            <a:picLocks noChangeAspect="1"/>
          </xdr:cNvPicPr>
        </xdr:nvPicPr>
        <xdr:blipFill>
          <a:blip xmlns:r="http://schemas.openxmlformats.org/officeDocument/2006/relationships" r:embed="rId72">
            <a:extLst>
              <a:ext uri="{96DAC541-7B7A-43D3-8B79-37D633B846F1}">
                <asvg:svgBlip xmlns:asvg="http://schemas.microsoft.com/office/drawing/2016/SVG/main" r:embed="rId73"/>
              </a:ext>
            </a:extLst>
          </a:blip>
          <a:stretch>
            <a:fillRect/>
          </a:stretch>
        </xdr:blipFill>
        <xdr:spPr>
          <a:xfrm>
            <a:off x="983380" y="157484"/>
            <a:ext cx="505697" cy="499342"/>
          </a:xfrm>
          <a:prstGeom prst="rect">
            <a:avLst/>
          </a:prstGeom>
        </xdr:spPr>
      </xdr:pic>
      <xdr:sp macro="" textlink="">
        <xdr:nvSpPr>
          <xdr:cNvPr id="80" name="CuadroTexto 79">
            <a:hlinkClick xmlns:r="http://schemas.openxmlformats.org/officeDocument/2006/relationships" r:id="rId71"/>
            <a:extLst>
              <a:ext uri="{FF2B5EF4-FFF2-40B4-BE49-F238E27FC236}">
                <a16:creationId xmlns:a16="http://schemas.microsoft.com/office/drawing/2014/main" id="{5468DFE4-08EB-30AD-8680-B73101878BBC}"/>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Buscador</a:t>
            </a:r>
          </a:p>
        </xdr:txBody>
      </xdr:sp>
    </xdr:grpSp>
    <xdr:clientData/>
  </xdr:twoCellAnchor>
  <xdr:twoCellAnchor>
    <xdr:from>
      <xdr:col>5</xdr:col>
      <xdr:colOff>293590</xdr:colOff>
      <xdr:row>0</xdr:row>
      <xdr:rowOff>196734</xdr:rowOff>
    </xdr:from>
    <xdr:to>
      <xdr:col>5</xdr:col>
      <xdr:colOff>923442</xdr:colOff>
      <xdr:row>0</xdr:row>
      <xdr:rowOff>1081963</xdr:rowOff>
    </xdr:to>
    <xdr:grpSp>
      <xdr:nvGrpSpPr>
        <xdr:cNvPr id="81" name="Grupo 80">
          <a:extLst>
            <a:ext uri="{FF2B5EF4-FFF2-40B4-BE49-F238E27FC236}">
              <a16:creationId xmlns:a16="http://schemas.microsoft.com/office/drawing/2014/main" id="{33ABA951-CE91-4D8A-A02B-CC992417808D}"/>
            </a:ext>
          </a:extLst>
        </xdr:cNvPr>
        <xdr:cNvGrpSpPr/>
      </xdr:nvGrpSpPr>
      <xdr:grpSpPr>
        <a:xfrm>
          <a:off x="3935502" y="196734"/>
          <a:ext cx="629852" cy="885229"/>
          <a:chOff x="3165751" y="138987"/>
          <a:chExt cx="629852" cy="916295"/>
        </a:xfrm>
      </xdr:grpSpPr>
      <xdr:pic>
        <xdr:nvPicPr>
          <xdr:cNvPr id="86" name="Gráfico 85" descr="Narración con relleno sólido">
            <a:hlinkClick xmlns:r="http://schemas.openxmlformats.org/officeDocument/2006/relationships" r:id="rId74"/>
            <a:extLst>
              <a:ext uri="{FF2B5EF4-FFF2-40B4-BE49-F238E27FC236}">
                <a16:creationId xmlns:a16="http://schemas.microsoft.com/office/drawing/2014/main" id="{FFFD48A2-E034-9CC5-7B91-1F90B91372A1}"/>
              </a:ext>
            </a:extLst>
          </xdr:cNvPr>
          <xdr:cNvPicPr>
            <a:picLocks noChangeAspect="1"/>
          </xdr:cNvPicPr>
        </xdr:nvPicPr>
        <xdr:blipFill>
          <a:blip xmlns:r="http://schemas.openxmlformats.org/officeDocument/2006/relationships" r:embed="rId75">
            <a:extLst>
              <a:ext uri="{96DAC541-7B7A-43D3-8B79-37D633B846F1}">
                <asvg:svgBlip xmlns:asvg="http://schemas.microsoft.com/office/drawing/2016/SVG/main" r:embed="rId76"/>
              </a:ext>
            </a:extLst>
          </a:blip>
          <a:stretch>
            <a:fillRect/>
          </a:stretch>
        </xdr:blipFill>
        <xdr:spPr>
          <a:xfrm>
            <a:off x="3202071" y="138987"/>
            <a:ext cx="550862" cy="536337"/>
          </a:xfrm>
          <a:prstGeom prst="rect">
            <a:avLst/>
          </a:prstGeom>
        </xdr:spPr>
      </xdr:pic>
      <xdr:sp macro="" textlink="">
        <xdr:nvSpPr>
          <xdr:cNvPr id="94" name="CuadroTexto 93">
            <a:hlinkClick xmlns:r="http://schemas.openxmlformats.org/officeDocument/2006/relationships" r:id="rId74"/>
            <a:extLst>
              <a:ext uri="{FF2B5EF4-FFF2-40B4-BE49-F238E27FC236}">
                <a16:creationId xmlns:a16="http://schemas.microsoft.com/office/drawing/2014/main" id="{1E108BC9-B08D-DA87-0065-08038326BC14}"/>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Series</a:t>
            </a:r>
          </a:p>
        </xdr:txBody>
      </xdr:sp>
    </xdr:grpSp>
    <xdr:clientData/>
  </xdr:twoCellAnchor>
  <xdr:twoCellAnchor>
    <xdr:from>
      <xdr:col>5</xdr:col>
      <xdr:colOff>1019040</xdr:colOff>
      <xdr:row>0</xdr:row>
      <xdr:rowOff>192561</xdr:rowOff>
    </xdr:from>
    <xdr:to>
      <xdr:col>5</xdr:col>
      <xdr:colOff>2004160</xdr:colOff>
      <xdr:row>0</xdr:row>
      <xdr:rowOff>1079786</xdr:rowOff>
    </xdr:to>
    <xdr:grpSp>
      <xdr:nvGrpSpPr>
        <xdr:cNvPr id="95" name="Grupo 94">
          <a:extLst>
            <a:ext uri="{FF2B5EF4-FFF2-40B4-BE49-F238E27FC236}">
              <a16:creationId xmlns:a16="http://schemas.microsoft.com/office/drawing/2014/main" id="{DE2B274B-9056-4385-ACC4-29FE97D835AA}"/>
            </a:ext>
          </a:extLst>
        </xdr:cNvPr>
        <xdr:cNvGrpSpPr/>
      </xdr:nvGrpSpPr>
      <xdr:grpSpPr>
        <a:xfrm>
          <a:off x="4660952" y="192561"/>
          <a:ext cx="985120" cy="887225"/>
          <a:chOff x="3775913" y="130063"/>
          <a:chExt cx="991470" cy="924641"/>
        </a:xfrm>
      </xdr:grpSpPr>
      <xdr:pic>
        <xdr:nvPicPr>
          <xdr:cNvPr id="96" name="Gráfico 95" descr="Gráfico circular con relleno sólido">
            <a:hlinkClick xmlns:r="http://schemas.openxmlformats.org/officeDocument/2006/relationships" r:id="rId77"/>
            <a:extLst>
              <a:ext uri="{FF2B5EF4-FFF2-40B4-BE49-F238E27FC236}">
                <a16:creationId xmlns:a16="http://schemas.microsoft.com/office/drawing/2014/main" id="{9DEB902B-1A3D-6334-34F5-0B42989163FC}"/>
              </a:ext>
            </a:extLst>
          </xdr:cNvPr>
          <xdr:cNvPicPr>
            <a:picLocks noChangeAspect="1"/>
          </xdr:cNvPicPr>
        </xdr:nvPicPr>
        <xdr:blipFill>
          <a:blip xmlns:r="http://schemas.openxmlformats.org/officeDocument/2006/relationships" r:embed="rId78">
            <a:extLst>
              <a:ext uri="{96DAC541-7B7A-43D3-8B79-37D633B846F1}">
                <asvg:svgBlip xmlns:asvg="http://schemas.microsoft.com/office/drawing/2016/SVG/main" r:embed="rId79"/>
              </a:ext>
            </a:extLst>
          </a:blip>
          <a:stretch>
            <a:fillRect/>
          </a:stretch>
        </xdr:blipFill>
        <xdr:spPr>
          <a:xfrm>
            <a:off x="4010553" y="130063"/>
            <a:ext cx="522191" cy="554184"/>
          </a:xfrm>
          <a:prstGeom prst="rect">
            <a:avLst/>
          </a:prstGeom>
        </xdr:spPr>
      </xdr:pic>
      <xdr:sp macro="" textlink="">
        <xdr:nvSpPr>
          <xdr:cNvPr id="97" name="CuadroTexto 96">
            <a:hlinkClick xmlns:r="http://schemas.openxmlformats.org/officeDocument/2006/relationships" r:id="rId77"/>
            <a:extLst>
              <a:ext uri="{FF2B5EF4-FFF2-40B4-BE49-F238E27FC236}">
                <a16:creationId xmlns:a16="http://schemas.microsoft.com/office/drawing/2014/main" id="{0801F09B-EA51-E0F4-F89C-98D98CADCAB1}"/>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ysClr val="windowText" lastClr="000000"/>
                </a:solidFill>
              </a:rPr>
              <a:t>Estadísticas</a:t>
            </a:r>
          </a:p>
        </xdr:txBody>
      </xdr:sp>
    </xdr:grpSp>
    <xdr:clientData/>
  </xdr:twoCellAnchor>
  <xdr:twoCellAnchor>
    <xdr:from>
      <xdr:col>5</xdr:col>
      <xdr:colOff>2099758</xdr:colOff>
      <xdr:row>0</xdr:row>
      <xdr:rowOff>200056</xdr:rowOff>
    </xdr:from>
    <xdr:to>
      <xdr:col>5</xdr:col>
      <xdr:colOff>2917230</xdr:colOff>
      <xdr:row>0</xdr:row>
      <xdr:rowOff>1078640</xdr:rowOff>
    </xdr:to>
    <xdr:grpSp>
      <xdr:nvGrpSpPr>
        <xdr:cNvPr id="98" name="Grupo 97">
          <a:extLst>
            <a:ext uri="{FF2B5EF4-FFF2-40B4-BE49-F238E27FC236}">
              <a16:creationId xmlns:a16="http://schemas.microsoft.com/office/drawing/2014/main" id="{C216E5DE-E8ED-459B-92A3-DDA162C5C50F}"/>
            </a:ext>
          </a:extLst>
        </xdr:cNvPr>
        <xdr:cNvGrpSpPr/>
      </xdr:nvGrpSpPr>
      <xdr:grpSpPr>
        <a:xfrm>
          <a:off x="5741670" y="200056"/>
          <a:ext cx="817472" cy="878584"/>
          <a:chOff x="4785951" y="142447"/>
          <a:chExt cx="807947" cy="912825"/>
        </a:xfrm>
      </xdr:grpSpPr>
      <xdr:pic>
        <xdr:nvPicPr>
          <xdr:cNvPr id="99" name="Gráfico 98" descr="Insignia de portapapeles con relleno sólido">
            <a:hlinkClick xmlns:r="http://schemas.openxmlformats.org/officeDocument/2006/relationships" r:id="rId80"/>
            <a:extLst>
              <a:ext uri="{FF2B5EF4-FFF2-40B4-BE49-F238E27FC236}">
                <a16:creationId xmlns:a16="http://schemas.microsoft.com/office/drawing/2014/main" id="{E12AF69D-938A-8EDA-A48D-7A669D7B5E2A}"/>
              </a:ext>
            </a:extLst>
          </xdr:cNvPr>
          <xdr:cNvPicPr>
            <a:picLocks noChangeAspect="1"/>
          </xdr:cNvPicPr>
        </xdr:nvPicPr>
        <xdr:blipFill>
          <a:blip xmlns:r="http://schemas.openxmlformats.org/officeDocument/2006/relationships" r:embed="rId81">
            <a:extLst>
              <a:ext uri="{96DAC541-7B7A-43D3-8B79-37D633B846F1}">
                <asvg:svgBlip xmlns:asvg="http://schemas.microsoft.com/office/drawing/2016/SVG/main" r:embed="rId82"/>
              </a:ext>
            </a:extLst>
          </a:blip>
          <a:stretch>
            <a:fillRect/>
          </a:stretch>
        </xdr:blipFill>
        <xdr:spPr>
          <a:xfrm>
            <a:off x="4879266" y="142447"/>
            <a:ext cx="614943" cy="529417"/>
          </a:xfrm>
          <a:prstGeom prst="rect">
            <a:avLst/>
          </a:prstGeom>
        </xdr:spPr>
      </xdr:pic>
      <xdr:sp macro="" textlink="">
        <xdr:nvSpPr>
          <xdr:cNvPr id="100" name="CuadroTexto 99">
            <a:hlinkClick xmlns:r="http://schemas.openxmlformats.org/officeDocument/2006/relationships" r:id="rId80"/>
            <a:extLst>
              <a:ext uri="{FF2B5EF4-FFF2-40B4-BE49-F238E27FC236}">
                <a16:creationId xmlns:a16="http://schemas.microsoft.com/office/drawing/2014/main" id="{D28F9058-5F96-92E0-EAA2-4FB544224887}"/>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Créditos</a:t>
            </a:r>
          </a:p>
        </xdr:txBody>
      </xdr:sp>
    </xdr:grpSp>
    <xdr:clientData/>
  </xdr:twoCellAnchor>
  <xdr:twoCellAnchor>
    <xdr:from>
      <xdr:col>5</xdr:col>
      <xdr:colOff>3016001</xdr:colOff>
      <xdr:row>0</xdr:row>
      <xdr:rowOff>210088</xdr:rowOff>
    </xdr:from>
    <xdr:to>
      <xdr:col>5</xdr:col>
      <xdr:colOff>3992096</xdr:colOff>
      <xdr:row>0</xdr:row>
      <xdr:rowOff>1071784</xdr:rowOff>
    </xdr:to>
    <xdr:grpSp>
      <xdr:nvGrpSpPr>
        <xdr:cNvPr id="103" name="Grupo 102">
          <a:extLst>
            <a:ext uri="{FF2B5EF4-FFF2-40B4-BE49-F238E27FC236}">
              <a16:creationId xmlns:a16="http://schemas.microsoft.com/office/drawing/2014/main" id="{5581BC3B-D83C-4876-BA7A-0E7909D3F861}"/>
            </a:ext>
          </a:extLst>
        </xdr:cNvPr>
        <xdr:cNvGrpSpPr/>
      </xdr:nvGrpSpPr>
      <xdr:grpSpPr>
        <a:xfrm>
          <a:off x="6657913" y="210088"/>
          <a:ext cx="976095" cy="861696"/>
          <a:chOff x="5612466" y="156130"/>
          <a:chExt cx="971613" cy="899112"/>
        </a:xfrm>
      </xdr:grpSpPr>
      <xdr:pic>
        <xdr:nvPicPr>
          <xdr:cNvPr id="122" name="Gráfico 121" descr="Advertencia con relleno sólido">
            <a:hlinkClick xmlns:r="http://schemas.openxmlformats.org/officeDocument/2006/relationships" r:id="rId83"/>
            <a:extLst>
              <a:ext uri="{FF2B5EF4-FFF2-40B4-BE49-F238E27FC236}">
                <a16:creationId xmlns:a16="http://schemas.microsoft.com/office/drawing/2014/main" id="{ECC79875-4AEF-5977-86E7-A3FA13AE66AD}"/>
              </a:ext>
            </a:extLst>
          </xdr:cNvPr>
          <xdr:cNvPicPr>
            <a:picLocks noChangeAspect="1"/>
          </xdr:cNvPicPr>
        </xdr:nvPicPr>
        <xdr:blipFill>
          <a:blip xmlns:r="http://schemas.openxmlformats.org/officeDocument/2006/relationships" r:embed="rId84">
            <a:extLst>
              <a:ext uri="{96DAC541-7B7A-43D3-8B79-37D633B846F1}">
                <asvg:svgBlip xmlns:asvg="http://schemas.microsoft.com/office/drawing/2016/SVG/main" r:embed="rId85"/>
              </a:ext>
            </a:extLst>
          </a:blip>
          <a:stretch>
            <a:fillRect/>
          </a:stretch>
        </xdr:blipFill>
        <xdr:spPr>
          <a:xfrm>
            <a:off x="5818816" y="156130"/>
            <a:ext cx="565262" cy="502050"/>
          </a:xfrm>
          <a:prstGeom prst="rect">
            <a:avLst/>
          </a:prstGeom>
        </xdr:spPr>
      </xdr:pic>
      <xdr:sp macro="" textlink="">
        <xdr:nvSpPr>
          <xdr:cNvPr id="123" name="CuadroTexto 122">
            <a:hlinkClick xmlns:r="http://schemas.openxmlformats.org/officeDocument/2006/relationships" r:id="rId83"/>
            <a:extLst>
              <a:ext uri="{FF2B5EF4-FFF2-40B4-BE49-F238E27FC236}">
                <a16:creationId xmlns:a16="http://schemas.microsoft.com/office/drawing/2014/main" id="{B17D1D28-8323-3F54-26E3-55AA7CA4B5AD}"/>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¡Atención!</a:t>
            </a:r>
          </a:p>
        </xdr:txBody>
      </xdr:sp>
    </xdr:grpSp>
    <xdr:clientData/>
  </xdr:twoCellAnchor>
  <xdr:twoCellAnchor>
    <xdr:from>
      <xdr:col>2</xdr:col>
      <xdr:colOff>318095</xdr:colOff>
      <xdr:row>0</xdr:row>
      <xdr:rowOff>77489</xdr:rowOff>
    </xdr:from>
    <xdr:to>
      <xdr:col>3</xdr:col>
      <xdr:colOff>478102</xdr:colOff>
      <xdr:row>0</xdr:row>
      <xdr:rowOff>1194857</xdr:rowOff>
    </xdr:to>
    <xdr:grpSp>
      <xdr:nvGrpSpPr>
        <xdr:cNvPr id="124" name="Grupo 123">
          <a:hlinkClick xmlns:r="http://schemas.openxmlformats.org/officeDocument/2006/relationships" r:id="rId86"/>
          <a:extLst>
            <a:ext uri="{FF2B5EF4-FFF2-40B4-BE49-F238E27FC236}">
              <a16:creationId xmlns:a16="http://schemas.microsoft.com/office/drawing/2014/main" id="{A563BB91-CFD0-4463-9085-0CF23D507895}"/>
            </a:ext>
          </a:extLst>
        </xdr:cNvPr>
        <xdr:cNvGrpSpPr/>
      </xdr:nvGrpSpPr>
      <xdr:grpSpPr>
        <a:xfrm>
          <a:off x="1774860" y="77489"/>
          <a:ext cx="888389" cy="1117368"/>
          <a:chOff x="1830345" y="71061"/>
          <a:chExt cx="918832" cy="1162997"/>
        </a:xfrm>
      </xdr:grpSpPr>
      <xdr:sp macro="" textlink="">
        <xdr:nvSpPr>
          <xdr:cNvPr id="125" name="CuadroTexto 124">
            <a:hlinkClick xmlns:r="http://schemas.openxmlformats.org/officeDocument/2006/relationships" r:id="rId86"/>
            <a:extLst>
              <a:ext uri="{FF2B5EF4-FFF2-40B4-BE49-F238E27FC236}">
                <a16:creationId xmlns:a16="http://schemas.microsoft.com/office/drawing/2014/main" id="{B4AAF1AD-F31A-C819-7889-64D91844AA68}"/>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Buscador</a:t>
            </a:r>
          </a:p>
          <a:p>
            <a:pPr algn="ctr"/>
            <a:r>
              <a:rPr lang="es-ES" sz="1400" b="1">
                <a:solidFill>
                  <a:srgbClr val="FFFF00"/>
                </a:solidFill>
              </a:rPr>
              <a:t>avanzado</a:t>
            </a:r>
          </a:p>
        </xdr:txBody>
      </xdr:sp>
      <xdr:pic>
        <xdr:nvPicPr>
          <xdr:cNvPr id="126" name="Gráfico 125" descr="Búsqueda de carpetas con relleno sólido">
            <a:hlinkClick xmlns:r="http://schemas.openxmlformats.org/officeDocument/2006/relationships" r:id="rId86"/>
            <a:extLst>
              <a:ext uri="{FF2B5EF4-FFF2-40B4-BE49-F238E27FC236}">
                <a16:creationId xmlns:a16="http://schemas.microsoft.com/office/drawing/2014/main" id="{D2BDE065-8FE7-8069-6A3D-9ADED5EE3C40}"/>
              </a:ext>
            </a:extLst>
          </xdr:cNvPr>
          <xdr:cNvPicPr>
            <a:picLocks noChangeAspect="1"/>
          </xdr:cNvPicPr>
        </xdr:nvPicPr>
        <xdr:blipFill>
          <a:blip xmlns:r="http://schemas.openxmlformats.org/officeDocument/2006/relationships" r:embed="rId87">
            <a:extLst>
              <a:ext uri="{96DAC541-7B7A-43D3-8B79-37D633B846F1}">
                <asvg:svgBlip xmlns:asvg="http://schemas.microsoft.com/office/drawing/2016/SVG/main" r:embed="rId88"/>
              </a:ext>
            </a:extLst>
          </a:blip>
          <a:stretch>
            <a:fillRect/>
          </a:stretch>
        </xdr:blipFill>
        <xdr:spPr>
          <a:xfrm>
            <a:off x="1957294" y="71061"/>
            <a:ext cx="687294" cy="672189"/>
          </a:xfrm>
          <a:prstGeom prst="rect">
            <a:avLst/>
          </a:prstGeom>
        </xdr:spPr>
      </xdr:pic>
    </xdr:grpSp>
    <xdr:clientData/>
  </xdr:twoCellAnchor>
  <xdr:twoCellAnchor>
    <xdr:from>
      <xdr:col>3</xdr:col>
      <xdr:colOff>573700</xdr:colOff>
      <xdr:row>0</xdr:row>
      <xdr:rowOff>73140</xdr:rowOff>
    </xdr:from>
    <xdr:to>
      <xdr:col>5</xdr:col>
      <xdr:colOff>197992</xdr:colOff>
      <xdr:row>1</xdr:row>
      <xdr:rowOff>5406</xdr:rowOff>
    </xdr:to>
    <xdr:grpSp>
      <xdr:nvGrpSpPr>
        <xdr:cNvPr id="127" name="Grupo 126">
          <a:hlinkClick xmlns:r="http://schemas.openxmlformats.org/officeDocument/2006/relationships" r:id="rId89"/>
          <a:extLst>
            <a:ext uri="{FF2B5EF4-FFF2-40B4-BE49-F238E27FC236}">
              <a16:creationId xmlns:a16="http://schemas.microsoft.com/office/drawing/2014/main" id="{90B8DBA0-855F-41C1-A788-523A7187552D}"/>
            </a:ext>
          </a:extLst>
        </xdr:cNvPr>
        <xdr:cNvGrpSpPr/>
      </xdr:nvGrpSpPr>
      <xdr:grpSpPr>
        <a:xfrm>
          <a:off x="2758847" y="73140"/>
          <a:ext cx="1081057" cy="1131295"/>
          <a:chOff x="2776007" y="92075"/>
          <a:chExt cx="1132417" cy="1132416"/>
        </a:xfrm>
      </xdr:grpSpPr>
      <xdr:pic>
        <xdr:nvPicPr>
          <xdr:cNvPr id="128" name="Gráfico 127" descr="Dirección con relleno sólido">
            <a:hlinkClick xmlns:r="http://schemas.openxmlformats.org/officeDocument/2006/relationships" r:id="rId89"/>
            <a:extLst>
              <a:ext uri="{FF2B5EF4-FFF2-40B4-BE49-F238E27FC236}">
                <a16:creationId xmlns:a16="http://schemas.microsoft.com/office/drawing/2014/main" id="{0E0FA585-B09B-78FF-158E-C7D0C09AE471}"/>
              </a:ext>
            </a:extLst>
          </xdr:cNvPr>
          <xdr:cNvPicPr>
            <a:picLocks noChangeAspect="1"/>
          </xdr:cNvPicPr>
        </xdr:nvPicPr>
        <xdr:blipFill>
          <a:blip xmlns:r="http://schemas.openxmlformats.org/officeDocument/2006/relationships" r:embed="rId90">
            <a:extLst>
              <a:ext uri="{96DAC541-7B7A-43D3-8B79-37D633B846F1}">
                <asvg:svgBlip xmlns:asvg="http://schemas.microsoft.com/office/drawing/2016/SVG/main" r:embed="rId91"/>
              </a:ext>
            </a:extLst>
          </a:blip>
          <a:stretch>
            <a:fillRect/>
          </a:stretch>
        </xdr:blipFill>
        <xdr:spPr>
          <a:xfrm>
            <a:off x="3026903" y="92075"/>
            <a:ext cx="624275" cy="609427"/>
          </a:xfrm>
          <a:prstGeom prst="rect">
            <a:avLst/>
          </a:prstGeom>
        </xdr:spPr>
      </xdr:pic>
      <xdr:sp macro="" textlink="">
        <xdr:nvSpPr>
          <xdr:cNvPr id="129" name="CuadroTexto 128">
            <a:hlinkClick xmlns:r="http://schemas.openxmlformats.org/officeDocument/2006/relationships" r:id="rId89"/>
            <a:extLst>
              <a:ext uri="{FF2B5EF4-FFF2-40B4-BE49-F238E27FC236}">
                <a16:creationId xmlns:a16="http://schemas.microsoft.com/office/drawing/2014/main" id="{31282FEC-64E3-5CCE-24AF-63399F921DA6}"/>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Cuadro</a:t>
            </a:r>
            <a:r>
              <a:rPr lang="es-ES" sz="1400" b="1" baseline="0">
                <a:solidFill>
                  <a:srgbClr val="FFFF00"/>
                </a:solidFill>
              </a:rPr>
              <a:t> de clasificación</a:t>
            </a:r>
          </a:p>
        </xdr:txBody>
      </xdr:sp>
    </xdr:grpSp>
    <xdr:clientData/>
  </xdr:twoCellAnchor>
  <xdr:twoCellAnchor>
    <xdr:from>
      <xdr:col>0</xdr:col>
      <xdr:colOff>0</xdr:colOff>
      <xdr:row>188</xdr:row>
      <xdr:rowOff>37353</xdr:rowOff>
    </xdr:from>
    <xdr:to>
      <xdr:col>19</xdr:col>
      <xdr:colOff>0</xdr:colOff>
      <xdr:row>189</xdr:row>
      <xdr:rowOff>0</xdr:rowOff>
    </xdr:to>
    <xdr:sp macro="" textlink="">
      <xdr:nvSpPr>
        <xdr:cNvPr id="4" name="Rectángulo 3">
          <a:extLst>
            <a:ext uri="{FF2B5EF4-FFF2-40B4-BE49-F238E27FC236}">
              <a16:creationId xmlns:a16="http://schemas.microsoft.com/office/drawing/2014/main" id="{FC8FAAEB-B4ED-4349-A07A-00255F803B10}"/>
            </a:ext>
          </a:extLst>
        </xdr:cNvPr>
        <xdr:cNvSpPr/>
      </xdr:nvSpPr>
      <xdr:spPr>
        <a:xfrm>
          <a:off x="0" y="36755294"/>
          <a:ext cx="18175941" cy="149412"/>
        </a:xfrm>
        <a:prstGeom prst="rect">
          <a:avLst/>
        </a:prstGeom>
        <a:solidFill>
          <a:schemeClr val="accent1">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0.36485</cdr:x>
      <cdr:y>0.33631</cdr:y>
    </cdr:from>
    <cdr:to>
      <cdr:x>0.63515</cdr:x>
      <cdr:y>0.66369</cdr:y>
    </cdr:to>
    <cdr:sp macro="" textlink="">
      <cdr:nvSpPr>
        <cdr:cNvPr id="2" name="CuadroTexto 1">
          <a:extLst xmlns:a="http://schemas.openxmlformats.org/drawingml/2006/main">
            <a:ext uri="{FF2B5EF4-FFF2-40B4-BE49-F238E27FC236}">
              <a16:creationId xmlns:a16="http://schemas.microsoft.com/office/drawing/2014/main" id="{5D7FBB14-5E9D-A3A4-56A0-8938074B57F2}"/>
            </a:ext>
          </a:extLst>
        </cdr:cNvPr>
        <cdr:cNvSpPr txBox="1"/>
      </cdr:nvSpPr>
      <cdr:spPr>
        <a:xfrm xmlns:a="http://schemas.openxmlformats.org/drawingml/2006/main">
          <a:off x="1234249" y="939302"/>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kern="1200"/>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0</xdr:colOff>
      <xdr:row>6</xdr:row>
      <xdr:rowOff>180974</xdr:rowOff>
    </xdr:from>
    <xdr:to>
      <xdr:col>18</xdr:col>
      <xdr:colOff>342900</xdr:colOff>
      <xdr:row>14</xdr:row>
      <xdr:rowOff>171449</xdr:rowOff>
    </xdr:to>
    <xdr:sp macro="" textlink="">
      <xdr:nvSpPr>
        <xdr:cNvPr id="39" name="Rectángulo 38">
          <a:extLst>
            <a:ext uri="{FF2B5EF4-FFF2-40B4-BE49-F238E27FC236}">
              <a16:creationId xmlns:a16="http://schemas.microsoft.com/office/drawing/2014/main" id="{8417139F-5BBA-4CE8-8FCE-EFE051D62527}"/>
            </a:ext>
          </a:extLst>
        </xdr:cNvPr>
        <xdr:cNvSpPr/>
      </xdr:nvSpPr>
      <xdr:spPr>
        <a:xfrm>
          <a:off x="1524000" y="1266824"/>
          <a:ext cx="12534900" cy="143827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t>Grupo de Trabajo</a:t>
          </a:r>
          <a:r>
            <a:rPr lang="es-ES" sz="2000" b="1" baseline="0"/>
            <a:t> de la Política de Gestión de Documentos Electrónicos</a:t>
          </a:r>
          <a:endParaRPr lang="es-ES" sz="2000" b="1"/>
        </a:p>
      </xdr:txBody>
    </xdr:sp>
    <xdr:clientData/>
  </xdr:twoCellAnchor>
  <xdr:twoCellAnchor>
    <xdr:from>
      <xdr:col>0</xdr:col>
      <xdr:colOff>0</xdr:colOff>
      <xdr:row>0</xdr:row>
      <xdr:rowOff>0</xdr:rowOff>
    </xdr:from>
    <xdr:to>
      <xdr:col>7</xdr:col>
      <xdr:colOff>529167</xdr:colOff>
      <xdr:row>6</xdr:row>
      <xdr:rowOff>103965</xdr:rowOff>
    </xdr:to>
    <xdr:sp macro="" textlink="">
      <xdr:nvSpPr>
        <xdr:cNvPr id="25" name="Rectángulo 24">
          <a:extLst>
            <a:ext uri="{FF2B5EF4-FFF2-40B4-BE49-F238E27FC236}">
              <a16:creationId xmlns:a16="http://schemas.microsoft.com/office/drawing/2014/main" id="{199DA9C8-CE6D-4E25-9608-494DFD98E9DC}"/>
            </a:ext>
          </a:extLst>
        </xdr:cNvPr>
        <xdr:cNvSpPr/>
      </xdr:nvSpPr>
      <xdr:spPr>
        <a:xfrm>
          <a:off x="0" y="0"/>
          <a:ext cx="8053917" cy="124696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4</xdr:col>
      <xdr:colOff>585258</xdr:colOff>
      <xdr:row>0</xdr:row>
      <xdr:rowOff>0</xdr:rowOff>
    </xdr:from>
    <xdr:to>
      <xdr:col>5</xdr:col>
      <xdr:colOff>701050</xdr:colOff>
      <xdr:row>6</xdr:row>
      <xdr:rowOff>77258</xdr:rowOff>
    </xdr:to>
    <xdr:sp macro="" textlink="">
      <xdr:nvSpPr>
        <xdr:cNvPr id="26" name="Rectángulo 25">
          <a:extLst>
            <a:ext uri="{FF2B5EF4-FFF2-40B4-BE49-F238E27FC236}">
              <a16:creationId xmlns:a16="http://schemas.microsoft.com/office/drawing/2014/main" id="{E21C5461-A647-43FE-809B-7A2C4AAA64F5}"/>
            </a:ext>
          </a:extLst>
        </xdr:cNvPr>
        <xdr:cNvSpPr/>
      </xdr:nvSpPr>
      <xdr:spPr>
        <a:xfrm>
          <a:off x="5824008" y="0"/>
          <a:ext cx="877792" cy="1220258"/>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1</xdr:row>
      <xdr:rowOff>28304</xdr:rowOff>
    </xdr:from>
    <xdr:to>
      <xdr:col>1</xdr:col>
      <xdr:colOff>10901</xdr:colOff>
      <xdr:row>5</xdr:row>
      <xdr:rowOff>174068</xdr:rowOff>
    </xdr:to>
    <xdr:grpSp>
      <xdr:nvGrpSpPr>
        <xdr:cNvPr id="27" name="Grupo 26">
          <a:extLst>
            <a:ext uri="{FF2B5EF4-FFF2-40B4-BE49-F238E27FC236}">
              <a16:creationId xmlns:a16="http://schemas.microsoft.com/office/drawing/2014/main" id="{C8F9D5D0-4FDE-4343-972F-9CFC29C51F6A}"/>
            </a:ext>
          </a:extLst>
        </xdr:cNvPr>
        <xdr:cNvGrpSpPr/>
      </xdr:nvGrpSpPr>
      <xdr:grpSpPr>
        <a:xfrm>
          <a:off x="187325" y="218804"/>
          <a:ext cx="585576" cy="907764"/>
          <a:chOff x="187325" y="148616"/>
          <a:chExt cx="585576" cy="906021"/>
        </a:xfrm>
      </xdr:grpSpPr>
      <xdr:pic>
        <xdr:nvPicPr>
          <xdr:cNvPr id="28" name="Gráfico 27" descr="Hogar con relleno sólido">
            <a:hlinkClick xmlns:r="http://schemas.openxmlformats.org/officeDocument/2006/relationships" r:id="rId1"/>
            <a:extLst>
              <a:ext uri="{FF2B5EF4-FFF2-40B4-BE49-F238E27FC236}">
                <a16:creationId xmlns:a16="http://schemas.microsoft.com/office/drawing/2014/main" id="{870BC1A8-8535-7308-8423-7F36DBC52E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1812" y="148616"/>
            <a:ext cx="550285" cy="517078"/>
          </a:xfrm>
          <a:prstGeom prst="rect">
            <a:avLst/>
          </a:prstGeom>
        </xdr:spPr>
      </xdr:pic>
      <xdr:sp macro="" textlink="">
        <xdr:nvSpPr>
          <xdr:cNvPr id="29" name="CuadroTexto 28">
            <a:hlinkClick xmlns:r="http://schemas.openxmlformats.org/officeDocument/2006/relationships" r:id="rId1"/>
            <a:extLst>
              <a:ext uri="{FF2B5EF4-FFF2-40B4-BE49-F238E27FC236}">
                <a16:creationId xmlns:a16="http://schemas.microsoft.com/office/drawing/2014/main" id="{883E96BC-CCB5-213D-B293-3A1426CE7B3F}"/>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1</xdr:col>
      <xdr:colOff>103324</xdr:colOff>
      <xdr:row>1</xdr:row>
      <xdr:rowOff>27680</xdr:rowOff>
    </xdr:from>
    <xdr:to>
      <xdr:col>2</xdr:col>
      <xdr:colOff>222497</xdr:colOff>
      <xdr:row>5</xdr:row>
      <xdr:rowOff>171517</xdr:rowOff>
    </xdr:to>
    <xdr:grpSp>
      <xdr:nvGrpSpPr>
        <xdr:cNvPr id="30" name="Grupo 29">
          <a:extLst>
            <a:ext uri="{FF2B5EF4-FFF2-40B4-BE49-F238E27FC236}">
              <a16:creationId xmlns:a16="http://schemas.microsoft.com/office/drawing/2014/main" id="{FB19704F-D584-4DDA-A8AF-CCF27DA7DA7B}"/>
            </a:ext>
          </a:extLst>
        </xdr:cNvPr>
        <xdr:cNvGrpSpPr/>
      </xdr:nvGrpSpPr>
      <xdr:grpSpPr>
        <a:xfrm>
          <a:off x="865324" y="218180"/>
          <a:ext cx="881173" cy="905837"/>
          <a:chOff x="791469" y="157484"/>
          <a:chExt cx="883103" cy="897744"/>
        </a:xfrm>
      </xdr:grpSpPr>
      <xdr:pic>
        <xdr:nvPicPr>
          <xdr:cNvPr id="31" name="Gráfico 30" descr="Lupa con relleno sólido">
            <a:hlinkClick xmlns:r="http://schemas.openxmlformats.org/officeDocument/2006/relationships" r:id="rId4"/>
            <a:extLst>
              <a:ext uri="{FF2B5EF4-FFF2-40B4-BE49-F238E27FC236}">
                <a16:creationId xmlns:a16="http://schemas.microsoft.com/office/drawing/2014/main" id="{38EFAF50-A0C2-D505-98B1-D231F1890CBF}"/>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983380" y="157484"/>
            <a:ext cx="505697" cy="499342"/>
          </a:xfrm>
          <a:prstGeom prst="rect">
            <a:avLst/>
          </a:prstGeom>
        </xdr:spPr>
      </xdr:pic>
      <xdr:sp macro="" textlink="">
        <xdr:nvSpPr>
          <xdr:cNvPr id="32" name="CuadroTexto 31">
            <a:hlinkClick xmlns:r="http://schemas.openxmlformats.org/officeDocument/2006/relationships" r:id="rId4"/>
            <a:extLst>
              <a:ext uri="{FF2B5EF4-FFF2-40B4-BE49-F238E27FC236}">
                <a16:creationId xmlns:a16="http://schemas.microsoft.com/office/drawing/2014/main" id="{2B8106F8-F044-1D86-D4E8-F41D9C6BB12D}"/>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Buscador</a:t>
            </a:r>
          </a:p>
        </xdr:txBody>
      </xdr:sp>
    </xdr:grpSp>
    <xdr:clientData/>
  </xdr:twoCellAnchor>
  <xdr:twoCellAnchor>
    <xdr:from>
      <xdr:col>2</xdr:col>
      <xdr:colOff>2570065</xdr:colOff>
      <xdr:row>1</xdr:row>
      <xdr:rowOff>16817</xdr:rowOff>
    </xdr:from>
    <xdr:to>
      <xdr:col>2</xdr:col>
      <xdr:colOff>3199917</xdr:colOff>
      <xdr:row>6</xdr:row>
      <xdr:rowOff>2463</xdr:rowOff>
    </xdr:to>
    <xdr:grpSp>
      <xdr:nvGrpSpPr>
        <xdr:cNvPr id="33" name="Grupo 32">
          <a:extLst>
            <a:ext uri="{FF2B5EF4-FFF2-40B4-BE49-F238E27FC236}">
              <a16:creationId xmlns:a16="http://schemas.microsoft.com/office/drawing/2014/main" id="{1DB8E333-3183-4ADF-ABEA-2086D52D2B05}"/>
            </a:ext>
          </a:extLst>
        </xdr:cNvPr>
        <xdr:cNvGrpSpPr/>
      </xdr:nvGrpSpPr>
      <xdr:grpSpPr>
        <a:xfrm>
          <a:off x="4094065" y="207317"/>
          <a:ext cx="629852" cy="938146"/>
          <a:chOff x="3165751" y="138987"/>
          <a:chExt cx="629852" cy="916295"/>
        </a:xfrm>
      </xdr:grpSpPr>
      <xdr:pic>
        <xdr:nvPicPr>
          <xdr:cNvPr id="34" name="Gráfico 33" descr="Narración con relleno sólido">
            <a:hlinkClick xmlns:r="http://schemas.openxmlformats.org/officeDocument/2006/relationships" r:id="rId7"/>
            <a:extLst>
              <a:ext uri="{FF2B5EF4-FFF2-40B4-BE49-F238E27FC236}">
                <a16:creationId xmlns:a16="http://schemas.microsoft.com/office/drawing/2014/main" id="{6D64003B-9D03-6DD6-2167-E63653BDB36D}"/>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3202071" y="138987"/>
            <a:ext cx="550862" cy="536337"/>
          </a:xfrm>
          <a:prstGeom prst="rect">
            <a:avLst/>
          </a:prstGeom>
        </xdr:spPr>
      </xdr:pic>
      <xdr:sp macro="" textlink="">
        <xdr:nvSpPr>
          <xdr:cNvPr id="35" name="CuadroTexto 34">
            <a:hlinkClick xmlns:r="http://schemas.openxmlformats.org/officeDocument/2006/relationships" r:id="rId7"/>
            <a:extLst>
              <a:ext uri="{FF2B5EF4-FFF2-40B4-BE49-F238E27FC236}">
                <a16:creationId xmlns:a16="http://schemas.microsoft.com/office/drawing/2014/main" id="{6566A3B2-2989-BAD2-762A-D772D9416DE7}"/>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Series</a:t>
            </a:r>
          </a:p>
        </xdr:txBody>
      </xdr:sp>
    </xdr:grpSp>
    <xdr:clientData/>
  </xdr:twoCellAnchor>
  <xdr:twoCellAnchor>
    <xdr:from>
      <xdr:col>4</xdr:col>
      <xdr:colOff>608566</xdr:colOff>
      <xdr:row>1</xdr:row>
      <xdr:rowOff>20139</xdr:rowOff>
    </xdr:from>
    <xdr:to>
      <xdr:col>5</xdr:col>
      <xdr:colOff>664038</xdr:colOff>
      <xdr:row>5</xdr:row>
      <xdr:rowOff>179057</xdr:rowOff>
    </xdr:to>
    <xdr:grpSp>
      <xdr:nvGrpSpPr>
        <xdr:cNvPr id="40" name="Grupo 39">
          <a:extLst>
            <a:ext uri="{FF2B5EF4-FFF2-40B4-BE49-F238E27FC236}">
              <a16:creationId xmlns:a16="http://schemas.microsoft.com/office/drawing/2014/main" id="{F27A027A-0F3F-4569-8335-D43C1A8E01A4}"/>
            </a:ext>
          </a:extLst>
        </xdr:cNvPr>
        <xdr:cNvGrpSpPr/>
      </xdr:nvGrpSpPr>
      <xdr:grpSpPr>
        <a:xfrm>
          <a:off x="5852919" y="210639"/>
          <a:ext cx="817472" cy="920918"/>
          <a:chOff x="4785951" y="142447"/>
          <a:chExt cx="807947" cy="912825"/>
        </a:xfrm>
      </xdr:grpSpPr>
      <xdr:pic>
        <xdr:nvPicPr>
          <xdr:cNvPr id="41" name="Gráfico 40" descr="Insignia de portapapeles con relleno sólido">
            <a:hlinkClick xmlns:r="http://schemas.openxmlformats.org/officeDocument/2006/relationships" r:id="rId10"/>
            <a:extLst>
              <a:ext uri="{FF2B5EF4-FFF2-40B4-BE49-F238E27FC236}">
                <a16:creationId xmlns:a16="http://schemas.microsoft.com/office/drawing/2014/main" id="{F38AEE32-1861-C85C-041C-628B3A430E5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4879266" y="142447"/>
            <a:ext cx="614943" cy="529417"/>
          </a:xfrm>
          <a:prstGeom prst="rect">
            <a:avLst/>
          </a:prstGeom>
        </xdr:spPr>
      </xdr:pic>
      <xdr:sp macro="" textlink="">
        <xdr:nvSpPr>
          <xdr:cNvPr id="42" name="CuadroTexto 41">
            <a:hlinkClick xmlns:r="http://schemas.openxmlformats.org/officeDocument/2006/relationships" r:id="rId10"/>
            <a:extLst>
              <a:ext uri="{FF2B5EF4-FFF2-40B4-BE49-F238E27FC236}">
                <a16:creationId xmlns:a16="http://schemas.microsoft.com/office/drawing/2014/main" id="{DF65AC95-C0BE-E8E5-48D0-FB197E1A808B}"/>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ysClr val="windowText" lastClr="000000"/>
                </a:solidFill>
              </a:rPr>
              <a:t>Créditos</a:t>
            </a:r>
          </a:p>
        </xdr:txBody>
      </xdr:sp>
    </xdr:grpSp>
    <xdr:clientData/>
  </xdr:twoCellAnchor>
  <xdr:twoCellAnchor>
    <xdr:from>
      <xdr:col>6</xdr:col>
      <xdr:colOff>809</xdr:colOff>
      <xdr:row>1</xdr:row>
      <xdr:rowOff>30171</xdr:rowOff>
    </xdr:from>
    <xdr:to>
      <xdr:col>7</xdr:col>
      <xdr:colOff>214904</xdr:colOff>
      <xdr:row>5</xdr:row>
      <xdr:rowOff>172201</xdr:rowOff>
    </xdr:to>
    <xdr:grpSp>
      <xdr:nvGrpSpPr>
        <xdr:cNvPr id="43" name="Grupo 42">
          <a:extLst>
            <a:ext uri="{FF2B5EF4-FFF2-40B4-BE49-F238E27FC236}">
              <a16:creationId xmlns:a16="http://schemas.microsoft.com/office/drawing/2014/main" id="{1DE081A8-4812-461D-BAA0-46E3E7D4AC06}"/>
            </a:ext>
          </a:extLst>
        </xdr:cNvPr>
        <xdr:cNvGrpSpPr/>
      </xdr:nvGrpSpPr>
      <xdr:grpSpPr>
        <a:xfrm>
          <a:off x="6769162" y="220671"/>
          <a:ext cx="976095" cy="904030"/>
          <a:chOff x="5612466" y="156130"/>
          <a:chExt cx="971613" cy="899112"/>
        </a:xfrm>
      </xdr:grpSpPr>
      <xdr:pic>
        <xdr:nvPicPr>
          <xdr:cNvPr id="44" name="Gráfico 43" descr="Advertencia con relleno sólido">
            <a:hlinkClick xmlns:r="http://schemas.openxmlformats.org/officeDocument/2006/relationships" r:id="rId13"/>
            <a:extLst>
              <a:ext uri="{FF2B5EF4-FFF2-40B4-BE49-F238E27FC236}">
                <a16:creationId xmlns:a16="http://schemas.microsoft.com/office/drawing/2014/main" id="{8BCEB86D-0BFE-469E-032B-009D46E182D9}"/>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5818816" y="156130"/>
            <a:ext cx="565262" cy="502050"/>
          </a:xfrm>
          <a:prstGeom prst="rect">
            <a:avLst/>
          </a:prstGeom>
        </xdr:spPr>
      </xdr:pic>
      <xdr:sp macro="" textlink="">
        <xdr:nvSpPr>
          <xdr:cNvPr id="45" name="CuadroTexto 44">
            <a:hlinkClick xmlns:r="http://schemas.openxmlformats.org/officeDocument/2006/relationships" r:id="rId13"/>
            <a:extLst>
              <a:ext uri="{FF2B5EF4-FFF2-40B4-BE49-F238E27FC236}">
                <a16:creationId xmlns:a16="http://schemas.microsoft.com/office/drawing/2014/main" id="{911DA3D2-F83C-9F1F-7223-86058BC21CB7}"/>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¡Atención!</a:t>
            </a:r>
          </a:p>
        </xdr:txBody>
      </xdr:sp>
    </xdr:grpSp>
    <xdr:clientData/>
  </xdr:twoCellAnchor>
  <xdr:twoCellAnchor>
    <xdr:from>
      <xdr:col>2</xdr:col>
      <xdr:colOff>318095</xdr:colOff>
      <xdr:row>0</xdr:row>
      <xdr:rowOff>77489</xdr:rowOff>
    </xdr:from>
    <xdr:to>
      <xdr:col>2</xdr:col>
      <xdr:colOff>1240102</xdr:colOff>
      <xdr:row>6</xdr:row>
      <xdr:rowOff>115357</xdr:rowOff>
    </xdr:to>
    <xdr:grpSp>
      <xdr:nvGrpSpPr>
        <xdr:cNvPr id="46" name="Grupo 45">
          <a:hlinkClick xmlns:r="http://schemas.openxmlformats.org/officeDocument/2006/relationships" r:id="rId16"/>
          <a:extLst>
            <a:ext uri="{FF2B5EF4-FFF2-40B4-BE49-F238E27FC236}">
              <a16:creationId xmlns:a16="http://schemas.microsoft.com/office/drawing/2014/main" id="{17A9E8FA-DD56-44B6-8BB5-A4B4EFD8413A}"/>
            </a:ext>
          </a:extLst>
        </xdr:cNvPr>
        <xdr:cNvGrpSpPr/>
      </xdr:nvGrpSpPr>
      <xdr:grpSpPr>
        <a:xfrm>
          <a:off x="1842095" y="77489"/>
          <a:ext cx="922007" cy="1180868"/>
          <a:chOff x="1830345" y="71061"/>
          <a:chExt cx="918832" cy="1162997"/>
        </a:xfrm>
      </xdr:grpSpPr>
      <xdr:sp macro="" textlink="">
        <xdr:nvSpPr>
          <xdr:cNvPr id="47" name="CuadroTexto 46">
            <a:hlinkClick xmlns:r="http://schemas.openxmlformats.org/officeDocument/2006/relationships" r:id="rId16"/>
            <a:extLst>
              <a:ext uri="{FF2B5EF4-FFF2-40B4-BE49-F238E27FC236}">
                <a16:creationId xmlns:a16="http://schemas.microsoft.com/office/drawing/2014/main" id="{222C5708-0BDF-B275-BE86-C9D2D47F2CA2}"/>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Buscador</a:t>
            </a:r>
          </a:p>
          <a:p>
            <a:pPr algn="ctr"/>
            <a:r>
              <a:rPr lang="es-ES" sz="1400" b="1">
                <a:solidFill>
                  <a:srgbClr val="FFFF00"/>
                </a:solidFill>
              </a:rPr>
              <a:t>avanzado</a:t>
            </a:r>
          </a:p>
        </xdr:txBody>
      </xdr:sp>
      <xdr:pic>
        <xdr:nvPicPr>
          <xdr:cNvPr id="48" name="Gráfico 47" descr="Búsqueda de carpetas con relleno sólido">
            <a:hlinkClick xmlns:r="http://schemas.openxmlformats.org/officeDocument/2006/relationships" r:id="rId16"/>
            <a:extLst>
              <a:ext uri="{FF2B5EF4-FFF2-40B4-BE49-F238E27FC236}">
                <a16:creationId xmlns:a16="http://schemas.microsoft.com/office/drawing/2014/main" id="{00F80834-E303-EA6F-9D34-C4AE1995C397}"/>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1957294" y="71061"/>
            <a:ext cx="687294" cy="672189"/>
          </a:xfrm>
          <a:prstGeom prst="rect">
            <a:avLst/>
          </a:prstGeom>
        </xdr:spPr>
      </xdr:pic>
    </xdr:grpSp>
    <xdr:clientData/>
  </xdr:twoCellAnchor>
  <xdr:twoCellAnchor>
    <xdr:from>
      <xdr:col>2</xdr:col>
      <xdr:colOff>1335700</xdr:colOff>
      <xdr:row>0</xdr:row>
      <xdr:rowOff>73140</xdr:rowOff>
    </xdr:from>
    <xdr:to>
      <xdr:col>2</xdr:col>
      <xdr:colOff>2474467</xdr:colOff>
      <xdr:row>6</xdr:row>
      <xdr:rowOff>126056</xdr:rowOff>
    </xdr:to>
    <xdr:grpSp>
      <xdr:nvGrpSpPr>
        <xdr:cNvPr id="49" name="Grupo 48">
          <a:hlinkClick xmlns:r="http://schemas.openxmlformats.org/officeDocument/2006/relationships" r:id="rId19"/>
          <a:extLst>
            <a:ext uri="{FF2B5EF4-FFF2-40B4-BE49-F238E27FC236}">
              <a16:creationId xmlns:a16="http://schemas.microsoft.com/office/drawing/2014/main" id="{2B9AEAE6-42A1-444F-AFB5-614E42BA2E3A}"/>
            </a:ext>
          </a:extLst>
        </xdr:cNvPr>
        <xdr:cNvGrpSpPr/>
      </xdr:nvGrpSpPr>
      <xdr:grpSpPr>
        <a:xfrm>
          <a:off x="2859700" y="73140"/>
          <a:ext cx="1138767" cy="1195916"/>
          <a:chOff x="2776007" y="92075"/>
          <a:chExt cx="1132417" cy="1132416"/>
        </a:xfrm>
      </xdr:grpSpPr>
      <xdr:pic>
        <xdr:nvPicPr>
          <xdr:cNvPr id="50" name="Gráfico 49" descr="Dirección con relleno sólido">
            <a:hlinkClick xmlns:r="http://schemas.openxmlformats.org/officeDocument/2006/relationships" r:id="rId19"/>
            <a:extLst>
              <a:ext uri="{FF2B5EF4-FFF2-40B4-BE49-F238E27FC236}">
                <a16:creationId xmlns:a16="http://schemas.microsoft.com/office/drawing/2014/main" id="{8C1FF64A-E703-1778-339F-053DB626BBDD}"/>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3026903" y="92075"/>
            <a:ext cx="624275" cy="609427"/>
          </a:xfrm>
          <a:prstGeom prst="rect">
            <a:avLst/>
          </a:prstGeom>
        </xdr:spPr>
      </xdr:pic>
      <xdr:sp macro="" textlink="">
        <xdr:nvSpPr>
          <xdr:cNvPr id="51" name="CuadroTexto 50">
            <a:hlinkClick xmlns:r="http://schemas.openxmlformats.org/officeDocument/2006/relationships" r:id="rId19"/>
            <a:extLst>
              <a:ext uri="{FF2B5EF4-FFF2-40B4-BE49-F238E27FC236}">
                <a16:creationId xmlns:a16="http://schemas.microsoft.com/office/drawing/2014/main" id="{313F367F-5457-E913-EAA5-2DF32463325D}"/>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Cuadro</a:t>
            </a:r>
            <a:r>
              <a:rPr lang="es-ES" sz="1400" b="1" baseline="0">
                <a:solidFill>
                  <a:srgbClr val="FFFF00"/>
                </a:solidFill>
              </a:rPr>
              <a:t> de clasificación</a:t>
            </a:r>
          </a:p>
        </xdr:txBody>
      </xdr:sp>
    </xdr:grpSp>
    <xdr:clientData/>
  </xdr:twoCellAnchor>
  <xdr:twoCellAnchor>
    <xdr:from>
      <xdr:col>2</xdr:col>
      <xdr:colOff>3206750</xdr:colOff>
      <xdr:row>1</xdr:row>
      <xdr:rowOff>31750</xdr:rowOff>
    </xdr:from>
    <xdr:to>
      <xdr:col>4</xdr:col>
      <xdr:colOff>477120</xdr:colOff>
      <xdr:row>6</xdr:row>
      <xdr:rowOff>4575</xdr:rowOff>
    </xdr:to>
    <xdr:grpSp>
      <xdr:nvGrpSpPr>
        <xdr:cNvPr id="2" name="Grupo 1">
          <a:extLst>
            <a:ext uri="{FF2B5EF4-FFF2-40B4-BE49-F238E27FC236}">
              <a16:creationId xmlns:a16="http://schemas.microsoft.com/office/drawing/2014/main" id="{EB0E7FBA-9EC7-4FDA-BF76-622C8AC5DEC7}"/>
            </a:ext>
          </a:extLst>
        </xdr:cNvPr>
        <xdr:cNvGrpSpPr/>
      </xdr:nvGrpSpPr>
      <xdr:grpSpPr>
        <a:xfrm>
          <a:off x="4730750" y="222250"/>
          <a:ext cx="990723" cy="925325"/>
          <a:chOff x="3775913" y="130063"/>
          <a:chExt cx="991470" cy="924641"/>
        </a:xfrm>
      </xdr:grpSpPr>
      <xdr:pic>
        <xdr:nvPicPr>
          <xdr:cNvPr id="3" name="Gráfico 2" descr="Gráfico circular con relleno sólido">
            <a:hlinkClick xmlns:r="http://schemas.openxmlformats.org/officeDocument/2006/relationships" r:id="rId22"/>
            <a:extLst>
              <a:ext uri="{FF2B5EF4-FFF2-40B4-BE49-F238E27FC236}">
                <a16:creationId xmlns:a16="http://schemas.microsoft.com/office/drawing/2014/main" id="{DBF788C2-6355-6251-2D03-BB9D30FF2E27}"/>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4010553" y="130063"/>
            <a:ext cx="522191" cy="554184"/>
          </a:xfrm>
          <a:prstGeom prst="rect">
            <a:avLst/>
          </a:prstGeom>
        </xdr:spPr>
      </xdr:pic>
      <xdr:sp macro="" textlink="">
        <xdr:nvSpPr>
          <xdr:cNvPr id="4" name="CuadroTexto 3">
            <a:hlinkClick xmlns:r="http://schemas.openxmlformats.org/officeDocument/2006/relationships" r:id="rId22"/>
            <a:extLst>
              <a:ext uri="{FF2B5EF4-FFF2-40B4-BE49-F238E27FC236}">
                <a16:creationId xmlns:a16="http://schemas.microsoft.com/office/drawing/2014/main" id="{EE26C7DD-010E-E2B0-DA5F-2654696712D0}"/>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Estadísticas</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3720524</xdr:colOff>
      <xdr:row>5</xdr:row>
      <xdr:rowOff>106795</xdr:rowOff>
    </xdr:from>
    <xdr:to>
      <xdr:col>1</xdr:col>
      <xdr:colOff>5108124</xdr:colOff>
      <xdr:row>13</xdr:row>
      <xdr:rowOff>103909</xdr:rowOff>
    </xdr:to>
    <xdr:pic>
      <xdr:nvPicPr>
        <xdr:cNvPr id="106" name="Gráfico 105" descr="megáfono1 contorno">
          <a:extLst>
            <a:ext uri="{FF2B5EF4-FFF2-40B4-BE49-F238E27FC236}">
              <a16:creationId xmlns:a16="http://schemas.microsoft.com/office/drawing/2014/main" id="{C7150642-E7F2-40E4-991F-2ECC879569D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82524" y="1059295"/>
          <a:ext cx="1387600" cy="1521114"/>
        </a:xfrm>
        <a:prstGeom prst="rect">
          <a:avLst/>
        </a:prstGeom>
      </xdr:spPr>
    </xdr:pic>
    <xdr:clientData/>
  </xdr:twoCellAnchor>
  <xdr:twoCellAnchor>
    <xdr:from>
      <xdr:col>0</xdr:col>
      <xdr:colOff>705909</xdr:colOff>
      <xdr:row>12</xdr:row>
      <xdr:rowOff>157339</xdr:rowOff>
    </xdr:from>
    <xdr:to>
      <xdr:col>2</xdr:col>
      <xdr:colOff>79375</xdr:colOff>
      <xdr:row>24</xdr:row>
      <xdr:rowOff>161925</xdr:rowOff>
    </xdr:to>
    <xdr:sp macro="" textlink="">
      <xdr:nvSpPr>
        <xdr:cNvPr id="107" name="Rectángulo 106">
          <a:extLst>
            <a:ext uri="{FF2B5EF4-FFF2-40B4-BE49-F238E27FC236}">
              <a16:creationId xmlns:a16="http://schemas.microsoft.com/office/drawing/2014/main" id="{5FAE43AB-CDFB-4685-BA14-556FB8244711}"/>
            </a:ext>
          </a:extLst>
        </xdr:cNvPr>
        <xdr:cNvSpPr/>
      </xdr:nvSpPr>
      <xdr:spPr>
        <a:xfrm>
          <a:off x="705909" y="2443339"/>
          <a:ext cx="10279591" cy="2481086"/>
        </a:xfrm>
        <a:prstGeom prst="rect">
          <a:avLst/>
        </a:prstGeom>
        <a:noFill/>
        <a:ln w="38100">
          <a:solidFill>
            <a:srgbClr val="2B6EAB"/>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0</xdr:colOff>
      <xdr:row>0</xdr:row>
      <xdr:rowOff>0</xdr:rowOff>
    </xdr:from>
    <xdr:to>
      <xdr:col>1</xdr:col>
      <xdr:colOff>7112000</xdr:colOff>
      <xdr:row>6</xdr:row>
      <xdr:rowOff>103965</xdr:rowOff>
    </xdr:to>
    <xdr:sp macro="" textlink="">
      <xdr:nvSpPr>
        <xdr:cNvPr id="54" name="Rectángulo 53">
          <a:extLst>
            <a:ext uri="{FF2B5EF4-FFF2-40B4-BE49-F238E27FC236}">
              <a16:creationId xmlns:a16="http://schemas.microsoft.com/office/drawing/2014/main" id="{C217D581-69FC-41E3-B603-3D3D58361739}"/>
            </a:ext>
          </a:extLst>
        </xdr:cNvPr>
        <xdr:cNvSpPr/>
      </xdr:nvSpPr>
      <xdr:spPr>
        <a:xfrm>
          <a:off x="0" y="0"/>
          <a:ext cx="7874000" cy="1208865"/>
        </a:xfrm>
        <a:prstGeom prst="rect">
          <a:avLst/>
        </a:prstGeom>
        <a:solidFill>
          <a:srgbClr val="2B6EA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1</xdr:col>
      <xdr:colOff>6014943</xdr:colOff>
      <xdr:row>0</xdr:row>
      <xdr:rowOff>0</xdr:rowOff>
    </xdr:from>
    <xdr:to>
      <xdr:col>1</xdr:col>
      <xdr:colOff>7019301</xdr:colOff>
      <xdr:row>6</xdr:row>
      <xdr:rowOff>77258</xdr:rowOff>
    </xdr:to>
    <xdr:sp macro="" textlink="">
      <xdr:nvSpPr>
        <xdr:cNvPr id="55" name="Rectángulo 54">
          <a:extLst>
            <a:ext uri="{FF2B5EF4-FFF2-40B4-BE49-F238E27FC236}">
              <a16:creationId xmlns:a16="http://schemas.microsoft.com/office/drawing/2014/main" id="{D1FED97A-075B-4A8C-82D8-8B3D1AEA0DAB}"/>
            </a:ext>
          </a:extLst>
        </xdr:cNvPr>
        <xdr:cNvSpPr/>
      </xdr:nvSpPr>
      <xdr:spPr>
        <a:xfrm>
          <a:off x="6776943" y="0"/>
          <a:ext cx="1004358" cy="1182158"/>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b="1">
            <a:solidFill>
              <a:schemeClr val="bg1"/>
            </a:solidFill>
          </a:endParaRPr>
        </a:p>
      </xdr:txBody>
    </xdr:sp>
    <xdr:clientData/>
  </xdr:twoCellAnchor>
  <xdr:twoCellAnchor>
    <xdr:from>
      <xdr:col>0</xdr:col>
      <xdr:colOff>187325</xdr:colOff>
      <xdr:row>1</xdr:row>
      <xdr:rowOff>28304</xdr:rowOff>
    </xdr:from>
    <xdr:to>
      <xdr:col>1</xdr:col>
      <xdr:colOff>10901</xdr:colOff>
      <xdr:row>5</xdr:row>
      <xdr:rowOff>174068</xdr:rowOff>
    </xdr:to>
    <xdr:grpSp>
      <xdr:nvGrpSpPr>
        <xdr:cNvPr id="56" name="Grupo 55">
          <a:extLst>
            <a:ext uri="{FF2B5EF4-FFF2-40B4-BE49-F238E27FC236}">
              <a16:creationId xmlns:a16="http://schemas.microsoft.com/office/drawing/2014/main" id="{5CF17140-B9D9-4584-A757-2754625E59EB}"/>
            </a:ext>
          </a:extLst>
        </xdr:cNvPr>
        <xdr:cNvGrpSpPr/>
      </xdr:nvGrpSpPr>
      <xdr:grpSpPr>
        <a:xfrm>
          <a:off x="187325" y="218804"/>
          <a:ext cx="551958" cy="907764"/>
          <a:chOff x="187325" y="148616"/>
          <a:chExt cx="585576" cy="906021"/>
        </a:xfrm>
      </xdr:grpSpPr>
      <xdr:pic>
        <xdr:nvPicPr>
          <xdr:cNvPr id="57" name="Gráfico 56" descr="Hogar con relleno sólido">
            <a:hlinkClick xmlns:r="http://schemas.openxmlformats.org/officeDocument/2006/relationships" r:id="rId3"/>
            <a:extLst>
              <a:ext uri="{FF2B5EF4-FFF2-40B4-BE49-F238E27FC236}">
                <a16:creationId xmlns:a16="http://schemas.microsoft.com/office/drawing/2014/main" id="{85514160-133B-F028-603B-7CDCF729D5D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01812" y="148616"/>
            <a:ext cx="550285" cy="517078"/>
          </a:xfrm>
          <a:prstGeom prst="rect">
            <a:avLst/>
          </a:prstGeom>
        </xdr:spPr>
      </xdr:pic>
      <xdr:sp macro="" textlink="">
        <xdr:nvSpPr>
          <xdr:cNvPr id="58" name="CuadroTexto 57">
            <a:hlinkClick xmlns:r="http://schemas.openxmlformats.org/officeDocument/2006/relationships" r:id="rId3"/>
            <a:extLst>
              <a:ext uri="{FF2B5EF4-FFF2-40B4-BE49-F238E27FC236}">
                <a16:creationId xmlns:a16="http://schemas.microsoft.com/office/drawing/2014/main" id="{2B6A0798-80B3-8A82-96EE-2E327F044F65}"/>
              </a:ext>
            </a:extLst>
          </xdr:cNvPr>
          <xdr:cNvSpPr txBox="1"/>
        </xdr:nvSpPr>
        <xdr:spPr>
          <a:xfrm>
            <a:off x="187325" y="748979"/>
            <a:ext cx="585576" cy="30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Inicio</a:t>
            </a:r>
          </a:p>
        </xdr:txBody>
      </xdr:sp>
    </xdr:grpSp>
    <xdr:clientData/>
  </xdr:twoCellAnchor>
  <xdr:twoCellAnchor>
    <xdr:from>
      <xdr:col>1</xdr:col>
      <xdr:colOff>103324</xdr:colOff>
      <xdr:row>1</xdr:row>
      <xdr:rowOff>27680</xdr:rowOff>
    </xdr:from>
    <xdr:to>
      <xdr:col>1</xdr:col>
      <xdr:colOff>984497</xdr:colOff>
      <xdr:row>5</xdr:row>
      <xdr:rowOff>171517</xdr:rowOff>
    </xdr:to>
    <xdr:grpSp>
      <xdr:nvGrpSpPr>
        <xdr:cNvPr id="59" name="Grupo 58">
          <a:extLst>
            <a:ext uri="{FF2B5EF4-FFF2-40B4-BE49-F238E27FC236}">
              <a16:creationId xmlns:a16="http://schemas.microsoft.com/office/drawing/2014/main" id="{06B29EE9-EF9D-4DB8-841B-F42AE87CE228}"/>
            </a:ext>
          </a:extLst>
        </xdr:cNvPr>
        <xdr:cNvGrpSpPr/>
      </xdr:nvGrpSpPr>
      <xdr:grpSpPr>
        <a:xfrm>
          <a:off x="831706" y="218180"/>
          <a:ext cx="881173" cy="905837"/>
          <a:chOff x="791469" y="157484"/>
          <a:chExt cx="883103" cy="897744"/>
        </a:xfrm>
      </xdr:grpSpPr>
      <xdr:pic>
        <xdr:nvPicPr>
          <xdr:cNvPr id="60" name="Gráfico 59" descr="Lupa con relleno sólido">
            <a:hlinkClick xmlns:r="http://schemas.openxmlformats.org/officeDocument/2006/relationships" r:id="rId6"/>
            <a:extLst>
              <a:ext uri="{FF2B5EF4-FFF2-40B4-BE49-F238E27FC236}">
                <a16:creationId xmlns:a16="http://schemas.microsoft.com/office/drawing/2014/main" id="{14FE675C-8687-0A32-B8E4-CC76A789476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983380" y="157484"/>
            <a:ext cx="505697" cy="499342"/>
          </a:xfrm>
          <a:prstGeom prst="rect">
            <a:avLst/>
          </a:prstGeom>
        </xdr:spPr>
      </xdr:pic>
      <xdr:sp macro="" textlink="">
        <xdr:nvSpPr>
          <xdr:cNvPr id="61" name="CuadroTexto 60">
            <a:hlinkClick xmlns:r="http://schemas.openxmlformats.org/officeDocument/2006/relationships" r:id="rId6"/>
            <a:extLst>
              <a:ext uri="{FF2B5EF4-FFF2-40B4-BE49-F238E27FC236}">
                <a16:creationId xmlns:a16="http://schemas.microsoft.com/office/drawing/2014/main" id="{3120C7E1-C0AE-E570-9450-3BD25997417A}"/>
              </a:ext>
            </a:extLst>
          </xdr:cNvPr>
          <xdr:cNvSpPr txBox="1"/>
        </xdr:nvSpPr>
        <xdr:spPr>
          <a:xfrm>
            <a:off x="791469" y="748388"/>
            <a:ext cx="883103" cy="30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S" sz="1400" b="1">
                <a:solidFill>
                  <a:srgbClr val="FFFF00"/>
                </a:solidFill>
              </a:rPr>
              <a:t>Buscador</a:t>
            </a:r>
          </a:p>
        </xdr:txBody>
      </xdr:sp>
    </xdr:grpSp>
    <xdr:clientData/>
  </xdr:twoCellAnchor>
  <xdr:twoCellAnchor>
    <xdr:from>
      <xdr:col>1</xdr:col>
      <xdr:colOff>3332065</xdr:colOff>
      <xdr:row>1</xdr:row>
      <xdr:rowOff>16817</xdr:rowOff>
    </xdr:from>
    <xdr:to>
      <xdr:col>1</xdr:col>
      <xdr:colOff>3961917</xdr:colOff>
      <xdr:row>6</xdr:row>
      <xdr:rowOff>2463</xdr:rowOff>
    </xdr:to>
    <xdr:grpSp>
      <xdr:nvGrpSpPr>
        <xdr:cNvPr id="62" name="Grupo 61">
          <a:extLst>
            <a:ext uri="{FF2B5EF4-FFF2-40B4-BE49-F238E27FC236}">
              <a16:creationId xmlns:a16="http://schemas.microsoft.com/office/drawing/2014/main" id="{21A1BCE4-A768-4959-9B9D-39462E71AEAF}"/>
            </a:ext>
          </a:extLst>
        </xdr:cNvPr>
        <xdr:cNvGrpSpPr/>
      </xdr:nvGrpSpPr>
      <xdr:grpSpPr>
        <a:xfrm>
          <a:off x="4060447" y="207317"/>
          <a:ext cx="629852" cy="938146"/>
          <a:chOff x="3165751" y="138987"/>
          <a:chExt cx="629852" cy="916295"/>
        </a:xfrm>
      </xdr:grpSpPr>
      <xdr:pic>
        <xdr:nvPicPr>
          <xdr:cNvPr id="63" name="Gráfico 62" descr="Narración con relleno sólido">
            <a:hlinkClick xmlns:r="http://schemas.openxmlformats.org/officeDocument/2006/relationships" r:id="rId9"/>
            <a:extLst>
              <a:ext uri="{FF2B5EF4-FFF2-40B4-BE49-F238E27FC236}">
                <a16:creationId xmlns:a16="http://schemas.microsoft.com/office/drawing/2014/main" id="{E6874E37-BAC5-BE25-3DC3-70408204D774}"/>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3202071" y="138987"/>
            <a:ext cx="550862" cy="536337"/>
          </a:xfrm>
          <a:prstGeom prst="rect">
            <a:avLst/>
          </a:prstGeom>
        </xdr:spPr>
      </xdr:pic>
      <xdr:sp macro="" textlink="">
        <xdr:nvSpPr>
          <xdr:cNvPr id="64" name="CuadroTexto 63">
            <a:hlinkClick xmlns:r="http://schemas.openxmlformats.org/officeDocument/2006/relationships" r:id="rId9"/>
            <a:extLst>
              <a:ext uri="{FF2B5EF4-FFF2-40B4-BE49-F238E27FC236}">
                <a16:creationId xmlns:a16="http://schemas.microsoft.com/office/drawing/2014/main" id="{D6D0CCE0-C17C-34C6-8168-9934D7B901E5}"/>
              </a:ext>
            </a:extLst>
          </xdr:cNvPr>
          <xdr:cNvSpPr txBox="1"/>
        </xdr:nvSpPr>
        <xdr:spPr>
          <a:xfrm>
            <a:off x="3165751" y="748334"/>
            <a:ext cx="629852" cy="306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Series</a:t>
            </a:r>
          </a:p>
        </xdr:txBody>
      </xdr:sp>
    </xdr:grpSp>
    <xdr:clientData/>
  </xdr:twoCellAnchor>
  <xdr:twoCellAnchor>
    <xdr:from>
      <xdr:col>1</xdr:col>
      <xdr:colOff>4057515</xdr:colOff>
      <xdr:row>1</xdr:row>
      <xdr:rowOff>12644</xdr:rowOff>
    </xdr:from>
    <xdr:to>
      <xdr:col>1</xdr:col>
      <xdr:colOff>5042635</xdr:colOff>
      <xdr:row>6</xdr:row>
      <xdr:rowOff>286</xdr:rowOff>
    </xdr:to>
    <xdr:grpSp>
      <xdr:nvGrpSpPr>
        <xdr:cNvPr id="65" name="Grupo 64">
          <a:extLst>
            <a:ext uri="{FF2B5EF4-FFF2-40B4-BE49-F238E27FC236}">
              <a16:creationId xmlns:a16="http://schemas.microsoft.com/office/drawing/2014/main" id="{AF9CD216-B214-48CC-9C26-AAB183756D3E}"/>
            </a:ext>
          </a:extLst>
        </xdr:cNvPr>
        <xdr:cNvGrpSpPr/>
      </xdr:nvGrpSpPr>
      <xdr:grpSpPr>
        <a:xfrm>
          <a:off x="4785897" y="203144"/>
          <a:ext cx="985120" cy="940142"/>
          <a:chOff x="3775913" y="130063"/>
          <a:chExt cx="991470" cy="924641"/>
        </a:xfrm>
      </xdr:grpSpPr>
      <xdr:pic>
        <xdr:nvPicPr>
          <xdr:cNvPr id="66" name="Gráfico 65" descr="Gráfico circular con relleno sólido">
            <a:hlinkClick xmlns:r="http://schemas.openxmlformats.org/officeDocument/2006/relationships" r:id="rId12"/>
            <a:extLst>
              <a:ext uri="{FF2B5EF4-FFF2-40B4-BE49-F238E27FC236}">
                <a16:creationId xmlns:a16="http://schemas.microsoft.com/office/drawing/2014/main" id="{13294D54-E82F-22C8-8DDC-5A9AB5606834}"/>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4010553" y="130063"/>
            <a:ext cx="522191" cy="554184"/>
          </a:xfrm>
          <a:prstGeom prst="rect">
            <a:avLst/>
          </a:prstGeom>
        </xdr:spPr>
      </xdr:pic>
      <xdr:sp macro="" textlink="">
        <xdr:nvSpPr>
          <xdr:cNvPr id="67" name="CuadroTexto 66">
            <a:hlinkClick xmlns:r="http://schemas.openxmlformats.org/officeDocument/2006/relationships" r:id="rId12"/>
            <a:extLst>
              <a:ext uri="{FF2B5EF4-FFF2-40B4-BE49-F238E27FC236}">
                <a16:creationId xmlns:a16="http://schemas.microsoft.com/office/drawing/2014/main" id="{5FCBAC9E-21BB-D9E1-483B-1C37E8C1A1C4}"/>
              </a:ext>
            </a:extLst>
          </xdr:cNvPr>
          <xdr:cNvSpPr txBox="1"/>
        </xdr:nvSpPr>
        <xdr:spPr>
          <a:xfrm>
            <a:off x="3775913" y="748912"/>
            <a:ext cx="991470" cy="305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Estadísticas</a:t>
            </a:r>
          </a:p>
        </xdr:txBody>
      </xdr:sp>
    </xdr:grpSp>
    <xdr:clientData/>
  </xdr:twoCellAnchor>
  <xdr:twoCellAnchor>
    <xdr:from>
      <xdr:col>1</xdr:col>
      <xdr:colOff>5138233</xdr:colOff>
      <xdr:row>1</xdr:row>
      <xdr:rowOff>20139</xdr:rowOff>
    </xdr:from>
    <xdr:to>
      <xdr:col>1</xdr:col>
      <xdr:colOff>5955705</xdr:colOff>
      <xdr:row>5</xdr:row>
      <xdr:rowOff>179057</xdr:rowOff>
    </xdr:to>
    <xdr:grpSp>
      <xdr:nvGrpSpPr>
        <xdr:cNvPr id="68" name="Grupo 67">
          <a:extLst>
            <a:ext uri="{FF2B5EF4-FFF2-40B4-BE49-F238E27FC236}">
              <a16:creationId xmlns:a16="http://schemas.microsoft.com/office/drawing/2014/main" id="{0E771827-EACD-48BB-B192-B2C24E99CD56}"/>
            </a:ext>
          </a:extLst>
        </xdr:cNvPr>
        <xdr:cNvGrpSpPr/>
      </xdr:nvGrpSpPr>
      <xdr:grpSpPr>
        <a:xfrm>
          <a:off x="5866615" y="210639"/>
          <a:ext cx="817472" cy="920918"/>
          <a:chOff x="4785951" y="142447"/>
          <a:chExt cx="807947" cy="912825"/>
        </a:xfrm>
      </xdr:grpSpPr>
      <xdr:pic>
        <xdr:nvPicPr>
          <xdr:cNvPr id="69" name="Gráfico 68" descr="Insignia de portapapeles con relleno sólido">
            <a:hlinkClick xmlns:r="http://schemas.openxmlformats.org/officeDocument/2006/relationships" r:id="rId15"/>
            <a:extLst>
              <a:ext uri="{FF2B5EF4-FFF2-40B4-BE49-F238E27FC236}">
                <a16:creationId xmlns:a16="http://schemas.microsoft.com/office/drawing/2014/main" id="{C620633B-BDD4-9907-5F50-7C5E80403ACE}"/>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4879266" y="142447"/>
            <a:ext cx="614943" cy="529417"/>
          </a:xfrm>
          <a:prstGeom prst="rect">
            <a:avLst/>
          </a:prstGeom>
        </xdr:spPr>
      </xdr:pic>
      <xdr:sp macro="" textlink="">
        <xdr:nvSpPr>
          <xdr:cNvPr id="70" name="CuadroTexto 69">
            <a:hlinkClick xmlns:r="http://schemas.openxmlformats.org/officeDocument/2006/relationships" r:id="rId15"/>
            <a:extLst>
              <a:ext uri="{FF2B5EF4-FFF2-40B4-BE49-F238E27FC236}">
                <a16:creationId xmlns:a16="http://schemas.microsoft.com/office/drawing/2014/main" id="{CD1C3A3B-859B-F4CA-0AA6-AC44181B830D}"/>
              </a:ext>
            </a:extLst>
          </xdr:cNvPr>
          <xdr:cNvSpPr txBox="1"/>
        </xdr:nvSpPr>
        <xdr:spPr>
          <a:xfrm>
            <a:off x="4785951" y="748344"/>
            <a:ext cx="807947" cy="306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rgbClr val="FFFF00"/>
                </a:solidFill>
              </a:rPr>
              <a:t>Créditos</a:t>
            </a:r>
          </a:p>
        </xdr:txBody>
      </xdr:sp>
    </xdr:grpSp>
    <xdr:clientData/>
  </xdr:twoCellAnchor>
  <xdr:twoCellAnchor>
    <xdr:from>
      <xdr:col>1</xdr:col>
      <xdr:colOff>6054476</xdr:colOff>
      <xdr:row>1</xdr:row>
      <xdr:rowOff>30171</xdr:rowOff>
    </xdr:from>
    <xdr:to>
      <xdr:col>1</xdr:col>
      <xdr:colOff>7030571</xdr:colOff>
      <xdr:row>5</xdr:row>
      <xdr:rowOff>172201</xdr:rowOff>
    </xdr:to>
    <xdr:grpSp>
      <xdr:nvGrpSpPr>
        <xdr:cNvPr id="71" name="Grupo 70">
          <a:extLst>
            <a:ext uri="{FF2B5EF4-FFF2-40B4-BE49-F238E27FC236}">
              <a16:creationId xmlns:a16="http://schemas.microsoft.com/office/drawing/2014/main" id="{5F2EBD5F-7DFA-4A80-BA45-F04BDB934670}"/>
            </a:ext>
          </a:extLst>
        </xdr:cNvPr>
        <xdr:cNvGrpSpPr/>
      </xdr:nvGrpSpPr>
      <xdr:grpSpPr>
        <a:xfrm>
          <a:off x="6782858" y="220671"/>
          <a:ext cx="976095" cy="904030"/>
          <a:chOff x="5612466" y="156130"/>
          <a:chExt cx="971613" cy="899112"/>
        </a:xfrm>
      </xdr:grpSpPr>
      <xdr:pic>
        <xdr:nvPicPr>
          <xdr:cNvPr id="72" name="Gráfico 71" descr="Advertencia con relleno sólido">
            <a:hlinkClick xmlns:r="http://schemas.openxmlformats.org/officeDocument/2006/relationships" r:id="rId18"/>
            <a:extLst>
              <a:ext uri="{FF2B5EF4-FFF2-40B4-BE49-F238E27FC236}">
                <a16:creationId xmlns:a16="http://schemas.microsoft.com/office/drawing/2014/main" id="{17F84C91-990E-0272-B655-4F8C4D9F8C7F}"/>
              </a:ext>
            </a:extLst>
          </xdr:cNvPr>
          <xdr:cNvPicPr>
            <a:picLocks noChangeAspect="1"/>
          </xdr:cNvPicPr>
        </xdr:nvPicPr>
        <xdr:blipFill>
          <a:blip xmlns:r="http://schemas.openxmlformats.org/officeDocument/2006/relationships" r:embed="rId19">
            <a:extLst>
              <a:ext uri="{96DAC541-7B7A-43D3-8B79-37D633B846F1}">
                <asvg:svgBlip xmlns:asvg="http://schemas.microsoft.com/office/drawing/2016/SVG/main" r:embed="rId20"/>
              </a:ext>
            </a:extLst>
          </a:blip>
          <a:stretch>
            <a:fillRect/>
          </a:stretch>
        </xdr:blipFill>
        <xdr:spPr>
          <a:xfrm>
            <a:off x="5818816" y="156130"/>
            <a:ext cx="565262" cy="502050"/>
          </a:xfrm>
          <a:prstGeom prst="rect">
            <a:avLst/>
          </a:prstGeom>
        </xdr:spPr>
      </xdr:pic>
      <xdr:sp macro="" textlink="">
        <xdr:nvSpPr>
          <xdr:cNvPr id="73" name="CuadroTexto 72">
            <a:hlinkClick xmlns:r="http://schemas.openxmlformats.org/officeDocument/2006/relationships" r:id="rId18"/>
            <a:extLst>
              <a:ext uri="{FF2B5EF4-FFF2-40B4-BE49-F238E27FC236}">
                <a16:creationId xmlns:a16="http://schemas.microsoft.com/office/drawing/2014/main" id="{D1519BE2-FBC0-EE61-CFC1-33C011ED1345}"/>
              </a:ext>
            </a:extLst>
          </xdr:cNvPr>
          <xdr:cNvSpPr txBox="1"/>
        </xdr:nvSpPr>
        <xdr:spPr>
          <a:xfrm>
            <a:off x="5612466" y="748375"/>
            <a:ext cx="971613" cy="30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400" b="1">
                <a:solidFill>
                  <a:sysClr val="windowText" lastClr="000000"/>
                </a:solidFill>
              </a:rPr>
              <a:t>¡Atención!</a:t>
            </a:r>
          </a:p>
        </xdr:txBody>
      </xdr:sp>
    </xdr:grpSp>
    <xdr:clientData/>
  </xdr:twoCellAnchor>
  <xdr:twoCellAnchor>
    <xdr:from>
      <xdr:col>1</xdr:col>
      <xdr:colOff>1080095</xdr:colOff>
      <xdr:row>0</xdr:row>
      <xdr:rowOff>77489</xdr:rowOff>
    </xdr:from>
    <xdr:to>
      <xdr:col>1</xdr:col>
      <xdr:colOff>2002102</xdr:colOff>
      <xdr:row>6</xdr:row>
      <xdr:rowOff>115357</xdr:rowOff>
    </xdr:to>
    <xdr:grpSp>
      <xdr:nvGrpSpPr>
        <xdr:cNvPr id="74" name="Grupo 73">
          <a:hlinkClick xmlns:r="http://schemas.openxmlformats.org/officeDocument/2006/relationships" r:id="rId21"/>
          <a:extLst>
            <a:ext uri="{FF2B5EF4-FFF2-40B4-BE49-F238E27FC236}">
              <a16:creationId xmlns:a16="http://schemas.microsoft.com/office/drawing/2014/main" id="{215B007D-CEDE-4BC7-AD80-86FCE899BA6F}"/>
            </a:ext>
          </a:extLst>
        </xdr:cNvPr>
        <xdr:cNvGrpSpPr/>
      </xdr:nvGrpSpPr>
      <xdr:grpSpPr>
        <a:xfrm>
          <a:off x="1808477" y="77489"/>
          <a:ext cx="922007" cy="1180868"/>
          <a:chOff x="1830345" y="71061"/>
          <a:chExt cx="918832" cy="1162997"/>
        </a:xfrm>
      </xdr:grpSpPr>
      <xdr:sp macro="" textlink="">
        <xdr:nvSpPr>
          <xdr:cNvPr id="75" name="CuadroTexto 74">
            <a:hlinkClick xmlns:r="http://schemas.openxmlformats.org/officeDocument/2006/relationships" r:id="rId21"/>
            <a:extLst>
              <a:ext uri="{FF2B5EF4-FFF2-40B4-BE49-F238E27FC236}">
                <a16:creationId xmlns:a16="http://schemas.microsoft.com/office/drawing/2014/main" id="{0EF2F35B-28B6-DE8C-86C5-7BA57813E46E}"/>
              </a:ext>
            </a:extLst>
          </xdr:cNvPr>
          <xdr:cNvSpPr txBox="1"/>
        </xdr:nvSpPr>
        <xdr:spPr>
          <a:xfrm>
            <a:off x="1830345" y="630735"/>
            <a:ext cx="918832" cy="60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Buscador</a:t>
            </a:r>
          </a:p>
          <a:p>
            <a:pPr algn="ctr"/>
            <a:r>
              <a:rPr lang="es-ES" sz="1400" b="1">
                <a:solidFill>
                  <a:srgbClr val="FFFF00"/>
                </a:solidFill>
              </a:rPr>
              <a:t>avanzado</a:t>
            </a:r>
          </a:p>
        </xdr:txBody>
      </xdr:sp>
      <xdr:pic>
        <xdr:nvPicPr>
          <xdr:cNvPr id="76" name="Gráfico 75" descr="Búsqueda de carpetas con relleno sólido">
            <a:hlinkClick xmlns:r="http://schemas.openxmlformats.org/officeDocument/2006/relationships" r:id="rId21"/>
            <a:extLst>
              <a:ext uri="{FF2B5EF4-FFF2-40B4-BE49-F238E27FC236}">
                <a16:creationId xmlns:a16="http://schemas.microsoft.com/office/drawing/2014/main" id="{715E417E-42CC-5307-7581-48164C911605}"/>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957294" y="71061"/>
            <a:ext cx="687294" cy="672189"/>
          </a:xfrm>
          <a:prstGeom prst="rect">
            <a:avLst/>
          </a:prstGeom>
        </xdr:spPr>
      </xdr:pic>
    </xdr:grpSp>
    <xdr:clientData/>
  </xdr:twoCellAnchor>
  <xdr:twoCellAnchor>
    <xdr:from>
      <xdr:col>1</xdr:col>
      <xdr:colOff>2097700</xdr:colOff>
      <xdr:row>0</xdr:row>
      <xdr:rowOff>73140</xdr:rowOff>
    </xdr:from>
    <xdr:to>
      <xdr:col>1</xdr:col>
      <xdr:colOff>3236467</xdr:colOff>
      <xdr:row>6</xdr:row>
      <xdr:rowOff>126056</xdr:rowOff>
    </xdr:to>
    <xdr:grpSp>
      <xdr:nvGrpSpPr>
        <xdr:cNvPr id="77" name="Grupo 76">
          <a:hlinkClick xmlns:r="http://schemas.openxmlformats.org/officeDocument/2006/relationships" r:id="rId24"/>
          <a:extLst>
            <a:ext uri="{FF2B5EF4-FFF2-40B4-BE49-F238E27FC236}">
              <a16:creationId xmlns:a16="http://schemas.microsoft.com/office/drawing/2014/main" id="{2DB9EDC1-FAA9-4567-B34C-405FA7092FAE}"/>
            </a:ext>
          </a:extLst>
        </xdr:cNvPr>
        <xdr:cNvGrpSpPr/>
      </xdr:nvGrpSpPr>
      <xdr:grpSpPr>
        <a:xfrm>
          <a:off x="2826082" y="73140"/>
          <a:ext cx="1138767" cy="1195916"/>
          <a:chOff x="2776007" y="92075"/>
          <a:chExt cx="1132417" cy="1132416"/>
        </a:xfrm>
      </xdr:grpSpPr>
      <xdr:pic>
        <xdr:nvPicPr>
          <xdr:cNvPr id="78" name="Gráfico 77" descr="Dirección con relleno sólido">
            <a:hlinkClick xmlns:r="http://schemas.openxmlformats.org/officeDocument/2006/relationships" r:id="rId24"/>
            <a:extLst>
              <a:ext uri="{FF2B5EF4-FFF2-40B4-BE49-F238E27FC236}">
                <a16:creationId xmlns:a16="http://schemas.microsoft.com/office/drawing/2014/main" id="{9EEBBB75-7FF8-582A-6512-6FEC2B0765BE}"/>
              </a:ext>
            </a:extLst>
          </xdr:cNvPr>
          <xdr:cNvPicPr>
            <a:picLocks noChangeAspect="1"/>
          </xdr:cNvPicPr>
        </xdr:nvPicPr>
        <xdr:blipFill>
          <a:blip xmlns:r="http://schemas.openxmlformats.org/officeDocument/2006/relationships" r:embed="rId25">
            <a:extLst>
              <a:ext uri="{96DAC541-7B7A-43D3-8B79-37D633B846F1}">
                <asvg:svgBlip xmlns:asvg="http://schemas.microsoft.com/office/drawing/2016/SVG/main" r:embed="rId26"/>
              </a:ext>
            </a:extLst>
          </a:blip>
          <a:stretch>
            <a:fillRect/>
          </a:stretch>
        </xdr:blipFill>
        <xdr:spPr>
          <a:xfrm>
            <a:off x="3026903" y="92075"/>
            <a:ext cx="624275" cy="609427"/>
          </a:xfrm>
          <a:prstGeom prst="rect">
            <a:avLst/>
          </a:prstGeom>
        </xdr:spPr>
      </xdr:pic>
      <xdr:sp macro="" textlink="">
        <xdr:nvSpPr>
          <xdr:cNvPr id="79" name="CuadroTexto 78">
            <a:hlinkClick xmlns:r="http://schemas.openxmlformats.org/officeDocument/2006/relationships" r:id="rId24"/>
            <a:extLst>
              <a:ext uri="{FF2B5EF4-FFF2-40B4-BE49-F238E27FC236}">
                <a16:creationId xmlns:a16="http://schemas.microsoft.com/office/drawing/2014/main" id="{D1A1E136-A656-FAF6-0E5E-D8864A7BFBC6}"/>
              </a:ext>
            </a:extLst>
          </xdr:cNvPr>
          <xdr:cNvSpPr txBox="1"/>
        </xdr:nvSpPr>
        <xdr:spPr>
          <a:xfrm>
            <a:off x="2776007" y="577850"/>
            <a:ext cx="1132417" cy="646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solidFill>
                  <a:srgbClr val="FFFF00"/>
                </a:solidFill>
              </a:rPr>
              <a:t>Cuadro</a:t>
            </a:r>
            <a:r>
              <a:rPr lang="es-ES" sz="1400" b="1" baseline="0">
                <a:solidFill>
                  <a:srgbClr val="FFFF00"/>
                </a:solidFill>
              </a:rPr>
              <a:t> de clasificación</a:t>
            </a:r>
          </a:p>
        </xdr:txBody>
      </xdr:sp>
    </xdr:grpSp>
    <xdr:clientData/>
  </xdr:twoCellAnchor>
  <xdr:twoCellAnchor>
    <xdr:from>
      <xdr:col>0</xdr:col>
      <xdr:colOff>673100</xdr:colOff>
      <xdr:row>16</xdr:row>
      <xdr:rowOff>342900</xdr:rowOff>
    </xdr:from>
    <xdr:to>
      <xdr:col>1</xdr:col>
      <xdr:colOff>5721350</xdr:colOff>
      <xdr:row>18</xdr:row>
      <xdr:rowOff>127000</xdr:rowOff>
    </xdr:to>
    <xdr:sp macro="" textlink="">
      <xdr:nvSpPr>
        <xdr:cNvPr id="80" name="CuadroTexto 79">
          <a:hlinkClick xmlns:r="http://schemas.openxmlformats.org/officeDocument/2006/relationships" r:id="rId27"/>
          <a:extLst>
            <a:ext uri="{FF2B5EF4-FFF2-40B4-BE49-F238E27FC236}">
              <a16:creationId xmlns:a16="http://schemas.microsoft.com/office/drawing/2014/main" id="{D0FA7AB7-EB41-1747-099F-A4913F0A3932}"/>
            </a:ext>
          </a:extLst>
        </xdr:cNvPr>
        <xdr:cNvSpPr txBox="1"/>
      </xdr:nvSpPr>
      <xdr:spPr>
        <a:xfrm>
          <a:off x="673100" y="3390900"/>
          <a:ext cx="577215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accent1">
                  <a:lumMod val="75000"/>
                </a:schemeClr>
              </a:solidFill>
            </a:rPr>
            <a:t>https://www.hacienda.gob.es/es-es/el%20ministerio/paginas/archivo/pgd-e/anexos-pgd-e.aspx</a:t>
          </a:r>
        </a:p>
      </xdr:txBody>
    </xdr:sp>
    <xdr:clientData/>
  </xdr:twoCellAnchor>
  <xdr:twoCellAnchor>
    <xdr:from>
      <xdr:col>0</xdr:col>
      <xdr:colOff>663575</xdr:colOff>
      <xdr:row>19</xdr:row>
      <xdr:rowOff>152400</xdr:rowOff>
    </xdr:from>
    <xdr:to>
      <xdr:col>1</xdr:col>
      <xdr:colOff>2035175</xdr:colOff>
      <xdr:row>21</xdr:row>
      <xdr:rowOff>120650</xdr:rowOff>
    </xdr:to>
    <xdr:sp macro="" textlink="">
      <xdr:nvSpPr>
        <xdr:cNvPr id="81" name="CuadroTexto 80">
          <a:hlinkClick xmlns:r="http://schemas.openxmlformats.org/officeDocument/2006/relationships" r:id="rId28"/>
          <a:extLst>
            <a:ext uri="{FF2B5EF4-FFF2-40B4-BE49-F238E27FC236}">
              <a16:creationId xmlns:a16="http://schemas.microsoft.com/office/drawing/2014/main" id="{4EB8B146-57E7-4A83-8918-8098F551E633}"/>
            </a:ext>
          </a:extLst>
        </xdr:cNvPr>
        <xdr:cNvSpPr txBox="1"/>
      </xdr:nvSpPr>
      <xdr:spPr>
        <a:xfrm>
          <a:off x="663575" y="3962400"/>
          <a:ext cx="2095500" cy="349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accent1">
                  <a:lumMod val="75000"/>
                </a:schemeClr>
              </a:solidFill>
            </a:rPr>
            <a:t>archivo.general@hacienda.gob.es</a:t>
          </a:r>
        </a:p>
      </xdr:txBody>
    </xdr:sp>
    <xdr:clientData/>
  </xdr:twoCellAnchor>
  <xdr:twoCellAnchor>
    <xdr:from>
      <xdr:col>0</xdr:col>
      <xdr:colOff>670143</xdr:colOff>
      <xdr:row>22</xdr:row>
      <xdr:rowOff>155137</xdr:rowOff>
    </xdr:from>
    <xdr:to>
      <xdr:col>1</xdr:col>
      <xdr:colOff>7331294</xdr:colOff>
      <xdr:row>24</xdr:row>
      <xdr:rowOff>123387</xdr:rowOff>
    </xdr:to>
    <xdr:sp macro="" textlink="">
      <xdr:nvSpPr>
        <xdr:cNvPr id="82" name="CuadroTexto 81">
          <a:hlinkClick xmlns:r="http://schemas.openxmlformats.org/officeDocument/2006/relationships" r:id="rId29"/>
          <a:extLst>
            <a:ext uri="{FF2B5EF4-FFF2-40B4-BE49-F238E27FC236}">
              <a16:creationId xmlns:a16="http://schemas.microsoft.com/office/drawing/2014/main" id="{77EAE400-D8C6-4D66-A6F7-78D36303681A}"/>
            </a:ext>
          </a:extLst>
        </xdr:cNvPr>
        <xdr:cNvSpPr txBox="1"/>
      </xdr:nvSpPr>
      <xdr:spPr>
        <a:xfrm>
          <a:off x="670143" y="4536637"/>
          <a:ext cx="7383737" cy="349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accent1">
                  <a:lumMod val="75000"/>
                </a:schemeClr>
              </a:solidFill>
            </a:rPr>
            <a:t>https://www.hacienda.gob.es/es-es/el%20ministerio/paginas/archivo/pgd-e/politicagestiondocumental.aspx</a:t>
          </a: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ódigo_de_clasificación" xr10:uid="{4C2FA0B8-1FCB-4625-9876-676FAB6DE073}" sourceName="Código de clasificación">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RGP" xr10:uid="{D16E171C-769B-4F27-B895-64B285E6561B}" sourceName="RGP">
  <extLst>
    <x:ext xmlns:x15="http://schemas.microsoft.com/office/spreadsheetml/2010/11/main" uri="{2F2917AC-EB37-4324-AD4E-5DD8C200BD13}">
      <x15:tableSlicerCache tableId="2"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NS" xr10:uid="{9022F2FC-99D9-4557-8790-04D219FB8F83}" sourceName="ENS">
  <extLst>
    <x:ext xmlns:x15="http://schemas.microsoft.com/office/spreadsheetml/2010/11/main" uri="{2F2917AC-EB37-4324-AD4E-5DD8C200BD13}">
      <x15:tableSlicerCache tableId="2" column="7"/>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ceso" xr10:uid="{3151ADD3-96A2-45E2-90FF-D69E44FD60D9}" sourceName="Acceso">
  <extLst>
    <x:ext xmlns:x15="http://schemas.microsoft.com/office/spreadsheetml/2010/11/main" uri="{2F2917AC-EB37-4324-AD4E-5DD8C200BD13}">
      <x15:tableSlicerCache tableId="2" column="13"/>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ictamen" xr10:uid="{63D48938-A2FB-4617-B7EE-9A4D0C1C2F59}" sourceName="Dictamen">
  <extLst>
    <x:ext xmlns:x15="http://schemas.microsoft.com/office/spreadsheetml/2010/11/main" uri="{2F2917AC-EB37-4324-AD4E-5DD8C200BD13}">
      <x15:tableSlicerCache tableId="2" column="1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ódigo de clasificación" xr10:uid="{B9B7E013-5FE7-49C6-8B36-FB7211FF69F4}" cache="SegmentaciónDeDatos_Código_de_clasificación" caption="Código de clasificación" rowHeight="241300"/>
  <slicer name="RGP" xr10:uid="{C0D32542-E564-4CBC-B879-32BE1C40B165}" cache="SegmentaciónDeDatos_RGP" caption="RGP" rowHeight="241300"/>
  <slicer name="ENS" xr10:uid="{18AB844C-9242-4BF5-B0C2-75AD3FC22DB3}" cache="SegmentaciónDeDatos_ENS" caption="ENS" rowHeight="241300"/>
  <slicer name="Acceso" xr10:uid="{5F00888F-4F30-4DA1-8129-4DADCA7C8329}" cache="SegmentaciónDeDatos_Acceso" caption="Acceso" rowHeight="241300"/>
  <slicer name="Dictamen" xr10:uid="{10CED179-3F36-4056-8F00-8385C10E21A4}" cache="SegmentaciónDeDatos_Dictamen" caption="Dictame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CBFEFF1-CCD1-4720-A557-BDC4087E62A9}" name="Tabla2" displayName="Tabla2" ref="A9:Z1810" totalsRowShown="0" headerRowDxfId="51" dataDxfId="50">
  <autoFilter ref="A9:Z1810" xr:uid="{ECBFEFF1-CCD1-4720-A557-BDC4087E62A9}"/>
  <tableColumns count="26">
    <tableColumn id="1" xr3:uid="{741A18D6-C629-4B2F-BB6C-69105FF52B15}" name="Código de clasificación" dataDxfId="49"/>
    <tableColumn id="2" xr3:uid="{3170FE62-D61E-40D0-A526-8F284FF0ABB0}" name="Órgano productor" dataDxfId="48"/>
    <tableColumn id="3" xr3:uid="{579DC5CF-43DF-40AC-A76B-69CA6151B6AB}" name="DIR3" dataDxfId="47"/>
    <tableColumn id="4" xr3:uid="{7A7D2F4E-4681-4FC5-A38F-38AA13ADFDBB}" name="Serie documental" dataDxfId="46"/>
    <tableColumn id="5" xr3:uid="{19AA701E-45BC-439B-9571-EC6FE435E5EE}" name="Código SIA" dataDxfId="45"/>
    <tableColumn id="6" xr3:uid="{04715D5F-8016-4826-B95C-D15915EE4CAF}" name="RGP" dataDxfId="44"/>
    <tableColumn id="7" xr3:uid="{3DFE6685-39D1-46A6-8BA0-77B6A1617013}" name="ENS" dataDxfId="43"/>
    <tableColumn id="8" xr3:uid="{61AC9B23-7383-4BDF-AC99-8FC6C391AD15}" name="Valor administrativo" dataDxfId="42"/>
    <tableColumn id="9" xr3:uid="{0A897C06-C170-41A2-A6D6-469E3191980D}" name="Valor legal" dataDxfId="41"/>
    <tableColumn id="10" xr3:uid="{A39C69C9-BF6A-47E4-AD87-5DBF68AAC74C}" name="Valor fiscal" dataDxfId="40"/>
    <tableColumn id="11" xr3:uid="{1BBDAD8A-9C1C-421D-9F60-63D01B40640F}" name="Valor contable" dataDxfId="39"/>
    <tableColumn id="12" xr3:uid="{508CFFF5-AEF9-4310-96AA-776571C36A56}" name="Valor secundario" dataDxfId="38"/>
    <tableColumn id="13" xr3:uid="{D84BF0FF-7149-4250-B915-AEB618A0EE80}" name="Acceso" dataDxfId="37"/>
    <tableColumn id="14" xr3:uid="{342BE1F5-FF7C-4A78-B997-01C46C2D9512}" name="Plazo de acceso" dataDxfId="36"/>
    <tableColumn id="15" xr3:uid="{BD3EE3BF-4D72-4057-B985-7A73005AC0C7}" name="Causa de limitación" dataDxfId="35"/>
    <tableColumn id="16" xr3:uid="{30DDBDAE-77AB-44D6-A6D5-CA084F0FC1EC}" name="Causa legal" dataDxfId="34"/>
    <tableColumn id="17" xr3:uid="{5AE32845-C277-4902-BF0B-CEE290D69327}" name="Dictamen" dataDxfId="33"/>
    <tableColumn id="18" xr3:uid="{0CB8FD9B-722B-4079-B1C4-8718E973C282}" name="Plazo de aplicación del dictamen" dataDxfId="32"/>
    <tableColumn id="19" xr3:uid="{E00BC856-1B51-4EB9-A09F-A4CA43D077FC}" name="Plazo de transferencia" dataDxfId="31"/>
    <tableColumn id="20" xr3:uid="{0C5D05A3-7815-4D43-A222-8C81F9F1C2DE}" name="Número de dictamen" dataDxfId="30"/>
    <tableColumn id="21" xr3:uid="{5731AB74-60EE-41B4-A88F-1A379F58397A}" name="URL al dictamen" dataDxfId="29"/>
    <tableColumn id="22" xr3:uid="{A1DECDF6-E109-49CB-A1DA-F14326AE72CF}" name="Reutilización" dataDxfId="28"/>
    <tableColumn id="23" xr3:uid="{03F51BC4-736A-42D8-9838-AE5EE526CCEE}" name="Expedientes al año" dataDxfId="27"/>
    <tableColumn id="24" xr3:uid="{B4CAB0F9-ADFE-48F5-9884-125817B26AAE}" name="Peso por expediente" dataDxfId="26"/>
    <tableColumn id="25" xr3:uid="{9525D9BE-8DD2-42E0-9EB0-28F653031203}" name="Sistema de almacenamiento" dataDxfId="25"/>
    <tableColumn id="26" xr3:uid="{CA85A799-F139-4B54-89A8-ABAABC232DA8}" name="Estado de la serie" dataDxfId="2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481C195-30FF-4851-B9A3-AFA2C212046F}" name="Tabla6" displayName="Tabla6" ref="P4:Q6" totalsRowShown="0" headerRowDxfId="23">
  <autoFilter ref="P4:Q6" xr:uid="{F481C195-30FF-4851-B9A3-AFA2C212046F}"/>
  <tableColumns count="2">
    <tableColumn id="1" xr3:uid="{D1B75D54-7364-48BC-A3D3-6D5E110B4122}" name="Situación de las"/>
    <tableColumn id="2" xr3:uid="{C76E5A2F-E059-4AD0-BB74-AD14F1B8B74F}" name="series elegidas">
      <calculatedColumnFormula>O4</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C338BD-3185-44E6-8D7A-8551FE02006F}" name="Tabla7" displayName="Tabla7" ref="P1:Q3" totalsRowShown="0">
  <autoFilter ref="P1:Q3" xr:uid="{61C338BD-3185-44E6-8D7A-8551FE02006F}"/>
  <tableColumns count="2">
    <tableColumn id="1" xr3:uid="{2B129980-96DA-413F-9671-F674963CD813}" name="Columna1" dataDxfId="22"/>
    <tableColumn id="2" xr3:uid="{D57D32FD-AB54-4EC1-B10C-6B298B881FC6}" name="Columna2">
      <calculatedColumnFormula>O3</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05EF606-B7FD-4603-A620-0FF0E8234658}" name="Tabla8" displayName="Tabla8" ref="R1:S3" totalsRowShown="0">
  <autoFilter ref="R1:S3" xr:uid="{805EF606-B7FD-4603-A620-0FF0E8234658}"/>
  <tableColumns count="2">
    <tableColumn id="1" xr3:uid="{3D72920B-B277-4E94-AD1A-AA039A045296}" name="Columna1"/>
    <tableColumn id="2" xr3:uid="{DA43BCA8-8D82-490B-84A7-D0B8376E2B4A}" name="Columna2">
      <calculatedColumnFormula>O2</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CB3BD51-1C74-44A8-9638-C0A8BD5AD981}" name="Tabla10" displayName="Tabla10" ref="R4:S7" totalsRowShown="0" headerRowDxfId="21">
  <autoFilter ref="R4:S7" xr:uid="{2CB3BD51-1C74-44A8-9638-C0A8BD5AD981}"/>
  <tableColumns count="2">
    <tableColumn id="1" xr3:uid="{48500BEA-C91E-46B5-AB73-CF957EDFD11F}" name="ENS de la serie"/>
    <tableColumn id="2" xr3:uid="{58B2CA06-8A32-4BB9-8975-EAB677E6612B}" name="elegid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C2A83E1-5C23-4D74-81E8-2DC61FB8C6C4}" name="Tabla11" displayName="Tabla11" ref="R8:S12" totalsRowShown="0">
  <autoFilter ref="R8:S12" xr:uid="{7C2A83E1-5C23-4D74-81E8-2DC61FB8C6C4}"/>
  <tableColumns count="2">
    <tableColumn id="1" xr3:uid="{ACB2A428-5CD6-4F78-B35C-5F67F60971A0}" name="Columna1"/>
    <tableColumn id="2" xr3:uid="{F393D486-187F-4CD5-A8C8-179250863C35}" name="Columna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4634B4-6E65-4540-B966-B0B23728A6CC}" name="Tabla3" displayName="Tabla3" ref="R14:U15" totalsRowShown="0" dataDxfId="20">
  <autoFilter ref="R14:U15" xr:uid="{E84634B4-6E65-4540-B966-B0B23728A6CC}"/>
  <tableColumns count="4">
    <tableColumn id="1" xr3:uid="{A26665C6-B138-4ED0-8955-24DDCF1A9A4C}" name="Administrativo" dataDxfId="19">
      <calculatedColumnFormula>IF('Buscador avanzado'!F12="No consta", 0, 'Buscador avanzado'!F12)</calculatedColumnFormula>
    </tableColumn>
    <tableColumn id="2" xr3:uid="{31D10350-7DE1-4715-9880-AB15D9608ADC}" name="Legal" dataDxfId="18">
      <calculatedColumnFormula>IF('Buscador avanzado'!G12="No consta", 0, 'Buscador avanzado'!G12)</calculatedColumnFormula>
    </tableColumn>
    <tableColumn id="3" xr3:uid="{994E067C-F3D2-473C-AB04-6139F27B19CC}" name="Fiscal" dataDxfId="17">
      <calculatedColumnFormula>IF('Buscador avanzado'!H12="No consta", 0, 'Buscador avanzado'!H12)</calculatedColumnFormula>
    </tableColumn>
    <tableColumn id="4" xr3:uid="{8B20E367-A1FC-4CEA-93F4-210C9650A935}" name="Contable" dataDxfId="16">
      <calculatedColumnFormula>IF('Buscador avanzado'!I12="No consta", 0, 'Buscador avanzado'!I12)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74"/>
  <sheetViews>
    <sheetView showGridLines="0" showRowColHeaders="0" tabSelected="1" zoomScale="90" zoomScaleNormal="90" workbookViewId="0"/>
  </sheetViews>
  <sheetFormatPr baseColWidth="10" defaultColWidth="0" defaultRowHeight="15" zeroHeight="1"/>
  <cols>
    <col min="1" max="23" width="8.7109375" customWidth="1"/>
    <col min="24" max="16384" width="10.85546875" hidden="1"/>
  </cols>
  <sheetData>
    <row r="1"/>
    <row r="2"/>
    <row r="3"/>
    <row r="4"/>
    <row r="5"/>
    <row r="6"/>
    <row r="7"/>
    <row r="8"/>
    <row r="9"/>
    <row r="10"/>
    <row r="11"/>
    <row r="12"/>
    <row r="13"/>
    <row r="14" customFormat="1"/>
    <row r="15" customFormat="1"/>
    <row r="16"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EFD34-A72F-437F-8696-F239E48CD702}">
  <sheetPr codeName="Hoja12"/>
  <dimension ref="C4:C8"/>
  <sheetViews>
    <sheetView showGridLines="0" showRowColHeaders="0" workbookViewId="0">
      <selection activeCell="C7" sqref="C7"/>
    </sheetView>
  </sheetViews>
  <sheetFormatPr baseColWidth="10" defaultRowHeight="15"/>
  <cols>
    <col min="3" max="3" width="140.140625" style="15" customWidth="1"/>
  </cols>
  <sheetData>
    <row r="4" spans="3:3" ht="30">
      <c r="C4" s="15" t="s">
        <v>5079</v>
      </c>
    </row>
    <row r="6" spans="3:3">
      <c r="C6" s="15" t="s">
        <v>5001</v>
      </c>
    </row>
    <row r="8" spans="3:3" ht="45">
      <c r="C8" s="15" t="s">
        <v>5002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D179-68B6-4EB8-A88D-D9569C627E2C}">
  <sheetPr codeName="Hoja13"/>
  <dimension ref="C4:C6"/>
  <sheetViews>
    <sheetView showGridLines="0" showRowColHeaders="0" workbookViewId="0"/>
  </sheetViews>
  <sheetFormatPr baseColWidth="10" defaultRowHeight="15"/>
  <cols>
    <col min="3" max="3" width="131" style="15" customWidth="1"/>
  </cols>
  <sheetData>
    <row r="4" spans="3:3" ht="45">
      <c r="C4" s="15" t="s">
        <v>5003</v>
      </c>
    </row>
    <row r="6" spans="3:3" ht="30">
      <c r="C6" s="15" t="s">
        <v>5004</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D0D6-17C8-42C9-9F6C-98265E352852}">
  <sheetPr codeName="Hoja14"/>
  <dimension ref="C4:C8"/>
  <sheetViews>
    <sheetView showGridLines="0" showRowColHeaders="0" zoomScaleNormal="100" workbookViewId="0">
      <selection activeCell="B4" sqref="B4"/>
    </sheetView>
  </sheetViews>
  <sheetFormatPr baseColWidth="10" defaultRowHeight="15"/>
  <cols>
    <col min="3" max="3" width="130.85546875" style="15" customWidth="1"/>
  </cols>
  <sheetData>
    <row r="4" spans="3:3">
      <c r="C4" s="15" t="s">
        <v>5072</v>
      </c>
    </row>
    <row r="6" spans="3:3">
      <c r="C6" s="15" t="s">
        <v>5073</v>
      </c>
    </row>
    <row r="8" spans="3:3" ht="30">
      <c r="C8" s="15" t="s">
        <v>5080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2938E-18E4-47AC-BA78-6C9AF1BB7E6C}">
  <sheetPr codeName="Hoja15"/>
  <dimension ref="C4:C9"/>
  <sheetViews>
    <sheetView showGridLines="0" showRowColHeaders="0" workbookViewId="0">
      <selection activeCell="C7" sqref="C7"/>
    </sheetView>
  </sheetViews>
  <sheetFormatPr baseColWidth="10" defaultRowHeight="15"/>
  <cols>
    <col min="3" max="3" width="139.5703125" style="15" customWidth="1"/>
  </cols>
  <sheetData>
    <row r="4" spans="3:3" ht="30">
      <c r="C4" s="15" t="s">
        <v>5071</v>
      </c>
    </row>
    <row r="6" spans="3:3" ht="30">
      <c r="C6" s="15" t="s">
        <v>5081</v>
      </c>
    </row>
    <row r="8" spans="3:3">
      <c r="C8" s="65"/>
    </row>
    <row r="9" spans="3:3">
      <c r="C9" s="64"/>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8075-CD9B-4BE9-89D7-CD3AED1E5CC7}">
  <sheetPr codeName="Hoja9"/>
  <dimension ref="A1:AE2992"/>
  <sheetViews>
    <sheetView zoomScale="70" zoomScaleNormal="70" workbookViewId="0">
      <selection activeCell="I8" sqref="I8"/>
    </sheetView>
  </sheetViews>
  <sheetFormatPr baseColWidth="10" defaultRowHeight="15"/>
  <cols>
    <col min="1" max="1" width="10.85546875" customWidth="1"/>
    <col min="3" max="3" width="22.140625" customWidth="1"/>
    <col min="5" max="5" width="54.140625" style="15" customWidth="1"/>
    <col min="8" max="8" width="27.140625" customWidth="1"/>
    <col min="9" max="9" width="16.7109375" customWidth="1"/>
    <col min="16" max="17" width="11.28515625" customWidth="1"/>
    <col min="18" max="18" width="16.28515625" customWidth="1"/>
    <col min="19" max="19" width="11.28515625" customWidth="1"/>
    <col min="25" max="25" width="26.7109375" customWidth="1"/>
    <col min="26" max="26" width="11.140625" bestFit="1" customWidth="1"/>
    <col min="28" max="28" width="11.28515625" bestFit="1" customWidth="1"/>
    <col min="30" max="30" width="31.28515625" customWidth="1"/>
  </cols>
  <sheetData>
    <row r="1" spans="1:31">
      <c r="A1" s="49" t="s">
        <v>4754</v>
      </c>
      <c r="B1" s="49" t="s">
        <v>4755</v>
      </c>
      <c r="C1" s="49" t="s">
        <v>4756</v>
      </c>
      <c r="D1" s="49" t="s">
        <v>4757</v>
      </c>
      <c r="E1" s="50" t="s">
        <v>4758</v>
      </c>
      <c r="F1" s="51" t="s">
        <v>4759</v>
      </c>
      <c r="G1" s="51" t="s">
        <v>4760</v>
      </c>
      <c r="H1" s="49" t="s">
        <v>4852</v>
      </c>
      <c r="I1" s="49" t="s">
        <v>4853</v>
      </c>
      <c r="J1" s="49" t="s">
        <v>4854</v>
      </c>
      <c r="K1" s="49" t="s">
        <v>4855</v>
      </c>
      <c r="L1" s="49" t="s">
        <v>4856</v>
      </c>
      <c r="M1" s="49" t="s">
        <v>4855</v>
      </c>
      <c r="N1" s="49" t="s">
        <v>4856</v>
      </c>
      <c r="O1" s="49" t="s">
        <v>4910</v>
      </c>
      <c r="P1" s="10" t="s">
        <v>4913</v>
      </c>
      <c r="Q1" t="s">
        <v>4914</v>
      </c>
      <c r="R1" t="s">
        <v>4913</v>
      </c>
      <c r="S1" t="s">
        <v>4914</v>
      </c>
      <c r="U1" t="s">
        <v>4917</v>
      </c>
      <c r="V1" t="s">
        <v>4918</v>
      </c>
      <c r="W1" t="s">
        <v>4919</v>
      </c>
      <c r="X1" t="s">
        <v>4920</v>
      </c>
      <c r="AB1" s="52" t="s">
        <v>4963</v>
      </c>
    </row>
    <row r="2" spans="1:31" ht="25.5">
      <c r="A2" s="10" t="str" cm="1">
        <f t="array" ref="A2:A75">_xlfn.LET(
  _xlpm.rango_prod, Series!$B$10:$B$3000,
  _xlpm.rango_dir3, Series!$C$10:$C$3000,
  _xlpm.rango_dict, Series!$Q$10:$Q$3000,
  _xlpm.filtro_dir3, IF(Buscador!$D$9="", 1, _xlpm.rango_dir3=Buscador!$D$9),
  _xlpm.filtro_dict, IF(Buscador!$F$9="", 1,
    _xlfn.SWITCH(Buscador!$F$9,
      "Series dictaminadas: todas", (_xlpm.rango_dict="ET")+(_xlpm.rango_dict="CP")+(_xlpm.rango_dict="EP"),
      "Series dictaminadas: eliminación total (ET)", (_xlpm.rango_dict="ET"),
      "Series dictaminadas: eliminación parcial (EP)", (_xlpm.rango_dict="EP"),
      "Series dictaminadas: conservación permanente (CP)", (_xlpm.rango_dict="CP"),
      "Series pendientes de dictamen (PD)", (_xlpm.rango_dict="PD")+(_xlpm.rango_dict=""),
      0
    )
  ),
  _xlfn.UNIQUE(_xlfn._xlws.FILTER(_xlpm.rango_prod, _xlpm.filtro_dir3 * _xlpm.filtro_dict, "No hay productores"))
)</f>
        <v>DIRECCIÓN GENERAL DE PRESUPUESTOS</v>
      </c>
      <c r="B2" s="10" t="str" cm="1">
        <f t="array" ref="B2:B63">_xlfn.LET(
  _xlpm.rango_prod, Series!$B$10:$B$3000,
  _xlpm.rango_dir3, Series!$C$10:$C$3000,
  _xlpm.rango_dict, Series!$Q$10:$Q$3000,
  _xlpm.filtro_prod, IF(Buscador!$B$9="", 1, _xlpm.rango_prod=Buscador!$B$9),
  _xlpm.filtro_dict, IF(Buscador!$F$9="", 1,
    _xlfn.SWITCH(Buscador!$F$9,
      "Series dictaminadas: todas", (_xlpm.rango_dict="ET")+(_xlpm.rango_dict="CP")+(_xlpm.rango_dict="EP"),
      "Series dictaminadas: eliminación total (ET)", (_xlpm.rango_dict="ET"),
      "Series dictaminadas: eliminación parcial (EP)", (_xlpm.rango_dict="EP"),
      "Series dictaminadas: conservación permanente (CP)", (_xlpm.rango_dict="CP"),
      "Series pendientes de dictamen (PD)", (_xlpm.rango_dict="PD")+(_xlpm.rango_dict=""),
      0
    )
  ),
  _xlpm.filtro_no_vacio, (_xlpm.rango_dir3 &lt;&gt; "") * (_xlpm.rango_dir3 &lt;&gt; 0),
  _xlfn.UNIQUE(_xlfn._xlws.FILTER(_xlpm.rango_dir3, _xlpm.filtro_prod * _xlpm.filtro_dict * _xlpm.filtro_no_vacio, "No hay DIR3"))
)</f>
        <v>E00127505</v>
      </c>
      <c r="C2" s="10" t="str" cm="1">
        <f t="array" ref="C2:C2992">Series!$D$10:$D$3000</f>
        <v>Notas, dossieres e informes de ámbito jurídico y económico financieros</v>
      </c>
      <c r="D2" s="9" t="str" cm="1">
        <f t="array" ref="D2:D783">_xlfn.UNIQUE(_xlfn._xlws.FILTER(Series!$E$10:$E$2001,Series!$E$10:$E$2001&lt;&gt;"","No hay códigos"))</f>
        <v>1932925</v>
      </c>
      <c r="E2" s="16" t="str" cm="1">
        <f t="array" ref="E2:E2992">IF(Series!$D$10:$D$3000="", "", Series!$D$10:$D$3000 &amp; " &lt;" &amp; Series!$B$10:$B$3000 &amp; "&gt;")</f>
        <v>Notas, dossieres e informes de ámbito jurídico y económico financieros &lt;DIRECCIÓN GENERAL DE PRESUPUESTOS&gt;</v>
      </c>
      <c r="F2" s="10">
        <v>1</v>
      </c>
      <c r="G2" s="10" t="s">
        <v>4761</v>
      </c>
      <c r="H2" s="10" t="str">
        <f>F2 &amp; " " &amp; G2</f>
        <v>1 Gobierno y dirección</v>
      </c>
      <c r="I2" s="9" t="str">
        <f>IF(H2="", "", TRIM(LEFT(H2, FIND(CHAR(32), H2) - 1)))</f>
        <v>1</v>
      </c>
      <c r="J2" s="10" t="str">
        <f>IF(H2="", "", SUBSTITUTE(H2, I2 &amp; CHAR(32), ""))</f>
        <v>Gobierno y dirección</v>
      </c>
      <c r="K2" s="10" t="s">
        <v>1923</v>
      </c>
      <c r="L2" s="10" t="s">
        <v>4857</v>
      </c>
      <c r="M2" s="10" t="s">
        <v>1926</v>
      </c>
      <c r="N2" s="10" t="s">
        <v>4864</v>
      </c>
      <c r="O2">
        <f>COUNTIF(Series!$B$10:$B$2000, Estadísticas!$F$5)</f>
        <v>0</v>
      </c>
      <c r="P2" s="10" t="s">
        <v>4916</v>
      </c>
      <c r="Q2">
        <f>O2</f>
        <v>0</v>
      </c>
      <c r="R2" t="s">
        <v>4916</v>
      </c>
      <c r="S2">
        <f>O2</f>
        <v>0</v>
      </c>
      <c r="U2">
        <f>COUNTIF(Series!$F$10:$F$5000, "DP")</f>
        <v>1507</v>
      </c>
      <c r="V2">
        <f>COUNTIF(Series!$F$10:$F$5000, "SD")</f>
        <v>279</v>
      </c>
      <c r="W2">
        <f>COUNTIF(Series!$F$10:$F$5000, "NP")</f>
        <v>2</v>
      </c>
      <c r="X2">
        <f>COUNTIF(Series!$F$10:$F$5000, "CE")</f>
        <v>13</v>
      </c>
      <c r="Y2">
        <f>'Buscador avanzado'!B6</f>
        <v>0</v>
      </c>
      <c r="Z2" t="e">
        <f t="shared" ref="Z2:Z15" si="0">TRIM(MID(SUBSTITUTE($Y$5, ",", REPT(" ", 100)), (ROW(A1)-1)*100+1, 100))</f>
        <v>#VALUE!</v>
      </c>
      <c r="AA2" t="str">
        <f t="shared" ref="AA2:AA15" si="1">IFERROR(VLOOKUP(Z2, $M$2:$N$100, 2, 0), "")</f>
        <v/>
      </c>
      <c r="AB2" t="str" cm="1">
        <f t="array" ref="AB2:AB3">_xlfn._xlws.FILTER(Fórmulas!$F$2:$F$3001 &amp; " - " &amp; Fórmulas!$G$2:$G$3001, (TRIM(Fórmulas!$F$2:$F$3001)="1") + (TRIM(Fórmulas!$F$2:$F$3001)="2"), "Sin datos")</f>
        <v>1 - Gobierno y dirección</v>
      </c>
      <c r="AC2" t="str" cm="1">
        <f t="array" ref="AC2">_xlfn._xlws.FILTER(Fórmulas!$F$2:$F$3001 &amp; " - " &amp; Fórmulas!$G$2:$G$3001, (LEFT(Fórmulas!$F$2:$F$3001, LEN(AB11)) = AB11) * (LEN(Fórmulas!$F$2:$F$3001) = 4), "Sin datos")</f>
        <v>Sin datos</v>
      </c>
      <c r="AD2" t="str" cm="1">
        <f t="array" ref="AD2">_xlfn._xlws.FILTER(Fórmulas!$F$2:$F$3001 &amp; " - " &amp; Fórmulas!$G$2:$G$3001, (LEFT(Fórmulas!$F$2:$F$3001, LEN(AB12)) = AB12) * (LEN(Fórmulas!$F$2:$F$3001) = 7), "Sin datos")</f>
        <v>Sin datos</v>
      </c>
      <c r="AE2" t="str" cm="1">
        <f t="array" ref="AE2">IF(AB13="", "Sin datos", _xlfn._xlws.FILTER(Fórmulas!$F$2:$F$3001 &amp; " - " &amp; Fórmulas!$G$2:$G$3001, (LEFT(Fórmulas!$F$2:$F$3001, LEN(AB13)) = AB13) * (LEN(Fórmulas!$F$2:$F$3001) = 10), "Sin datos"))</f>
        <v>Sin datos</v>
      </c>
    </row>
    <row r="3" spans="1:31" ht="30">
      <c r="A3" s="10" t="str">
        <v>PARQUE MÓVIL DEL ESTADO</v>
      </c>
      <c r="B3" s="10" t="str">
        <v>EA0023061</v>
      </c>
      <c r="C3" s="10" t="str">
        <v>Expedientes de Sesiones del Consejo Rector del Parque Móvil</v>
      </c>
      <c r="D3" s="10" t="str">
        <v>687796</v>
      </c>
      <c r="E3" s="14" t="str">
        <v>Expedientes de Sesiones del Consejo Rector del Parque Móvil &lt;PARQUE MÓVIL DEL ESTADO&gt;</v>
      </c>
      <c r="F3" s="10">
        <v>2</v>
      </c>
      <c r="G3" s="10" t="s">
        <v>4762</v>
      </c>
      <c r="H3" s="10" t="str">
        <f t="shared" ref="H3:H28" si="2">F3 &amp; " " &amp; G3</f>
        <v>2 Administración y servicios generales</v>
      </c>
      <c r="I3" s="9" t="str">
        <f t="shared" ref="I3:I30" si="3">IF(H3="", "", TRIM(LEFT(H3, FIND(CHAR(32), H3) - 1)))</f>
        <v>2</v>
      </c>
      <c r="J3" s="10" t="str">
        <f t="shared" ref="J3:J29" si="4">IF(H3="", "", SUBSTITUTE(H3, I3 &amp; CHAR(32), ""))</f>
        <v>Administración y servicios generales</v>
      </c>
      <c r="K3" s="10" t="s">
        <v>1928</v>
      </c>
      <c r="L3" s="10" t="s">
        <v>4859</v>
      </c>
      <c r="M3" s="10" t="s">
        <v>1921</v>
      </c>
      <c r="N3" s="10" t="s">
        <v>4865</v>
      </c>
      <c r="O3">
        <f>COUNTA(Series!$D$10:$D$2000)</f>
        <v>1801</v>
      </c>
      <c r="P3" s="10" t="s">
        <v>4915</v>
      </c>
      <c r="Q3">
        <f>O4</f>
        <v>1801</v>
      </c>
      <c r="R3" t="s">
        <v>4915</v>
      </c>
      <c r="S3">
        <f>O3</f>
        <v>1801</v>
      </c>
      <c r="Y3" t="str">
        <f>LEFT(Y2, FIND("&lt;", Y2 &amp; "&lt;") - 2)</f>
        <v/>
      </c>
      <c r="Z3" t="e">
        <f t="shared" si="0"/>
        <v>#VALUE!</v>
      </c>
      <c r="AA3" t="str">
        <f t="shared" si="1"/>
        <v/>
      </c>
      <c r="AB3" t="str">
        <v>2 - Administración y servicios generales</v>
      </c>
    </row>
    <row r="4" spans="1:31" ht="30">
      <c r="A4" s="10" t="str">
        <v>SECRETARÍA GENERAL TÉCNICA (VGT)</v>
      </c>
      <c r="B4" s="10" t="str">
        <v>EA0023041</v>
      </c>
      <c r="C4" s="10" t="str">
        <v>Expedientes de Tramitación Previa</v>
      </c>
      <c r="D4" s="10" t="str">
        <v>998009</v>
      </c>
      <c r="E4" s="14" t="str">
        <v>Expedientes de Tramitación Previa &lt;SECRETARÍA GENERAL TÉCNICA (VGT)&gt;</v>
      </c>
      <c r="F4" s="10" t="s">
        <v>4964</v>
      </c>
      <c r="G4" s="10" t="s">
        <v>4763</v>
      </c>
      <c r="H4" s="10" t="str">
        <f t="shared" si="2"/>
        <v>1.01 Representación y ejecución de la acción del Gobierno</v>
      </c>
      <c r="I4" s="9" t="str">
        <f t="shared" si="3"/>
        <v>1.01</v>
      </c>
      <c r="J4" s="10" t="str">
        <f t="shared" si="4"/>
        <v>Representación y ejecución de la acción del Gobierno</v>
      </c>
      <c r="K4" s="10" t="s">
        <v>1944</v>
      </c>
      <c r="L4" s="10" t="s">
        <v>4861</v>
      </c>
      <c r="M4" s="10" t="s">
        <v>4858</v>
      </c>
      <c r="N4" s="10" t="s">
        <v>4866</v>
      </c>
      <c r="O4">
        <f>O3 - O2</f>
        <v>1801</v>
      </c>
      <c r="P4" s="52" t="s">
        <v>4954</v>
      </c>
      <c r="Q4" s="52" t="s">
        <v>4955</v>
      </c>
      <c r="R4" s="52" t="s">
        <v>4956</v>
      </c>
      <c r="S4" s="52" t="s">
        <v>4957</v>
      </c>
      <c r="U4" t="s">
        <v>4929</v>
      </c>
      <c r="V4" t="s">
        <v>4930</v>
      </c>
      <c r="W4" t="s">
        <v>4931</v>
      </c>
      <c r="Y4" t="e">
        <f>MID(Y2, FIND("&lt;", Y2) + 1, FIND("&gt;", Y2) - FIND("&lt;", Y2) - 1)</f>
        <v>#VALUE!</v>
      </c>
      <c r="Z4" t="e">
        <f t="shared" si="0"/>
        <v>#VALUE!</v>
      </c>
      <c r="AA4" t="str">
        <f t="shared" si="1"/>
        <v/>
      </c>
    </row>
    <row r="5" spans="1:31" ht="45">
      <c r="A5" s="10" t="str">
        <v>DIRECCIÓN GENERAL DE PATRIMONIO DEL ESTADO (SGCEA)</v>
      </c>
      <c r="B5" s="10" t="str">
        <v>EA0023084</v>
      </c>
      <c r="C5" s="10" t="str">
        <v>Informes preceptivos previstos en legislación sectorial</v>
      </c>
      <c r="D5" s="10" t="str">
        <v>997834</v>
      </c>
      <c r="E5" s="14" t="str">
        <v>Informes preceptivos previstos en legislación sectorial &lt;DIRECCIÓN GENERAL DE PATRIMONIO DEL ESTADO (SGCEA)&gt;</v>
      </c>
      <c r="F5" s="10" t="s">
        <v>4965</v>
      </c>
      <c r="G5" s="10" t="s">
        <v>4764</v>
      </c>
      <c r="H5" s="10" t="str">
        <f t="shared" si="2"/>
        <v>1.02 Representación y participación en instituciones y organismos internacionales</v>
      </c>
      <c r="I5" s="9" t="str">
        <f t="shared" si="3"/>
        <v>1.02</v>
      </c>
      <c r="J5" s="10" t="str">
        <f t="shared" si="4"/>
        <v>Representación y participación en instituciones y organismos internacionales</v>
      </c>
      <c r="K5" s="10" t="s">
        <v>1926</v>
      </c>
      <c r="L5" s="10" t="s">
        <v>4897</v>
      </c>
      <c r="M5" s="10" t="s">
        <v>4860</v>
      </c>
      <c r="N5" s="10" t="s">
        <v>4867</v>
      </c>
      <c r="O5">
        <f>COUNTIFS(Series!$B$10:$B$2000, Estadísticas!$F$5, Series!$Q$10:$Q$2000, "ET") + COUNTIFS(Series!$B$10:$B$2000, Estadísticas!$F$5, Series!$Q$10:$Q$2000, "EP") + COUNTIFS(Series!$B$10:$B$2000, Estadísticas!$F$5, Series!$Q$10:$Q$2000, "CP")</f>
        <v>0</v>
      </c>
      <c r="P5" s="10" t="s">
        <v>4911</v>
      </c>
      <c r="Q5">
        <f>O5</f>
        <v>0</v>
      </c>
      <c r="R5" t="s">
        <v>4897</v>
      </c>
      <c r="S5">
        <f>COUNTIFS(Series!$B$10:$B$2000, Estadísticas!$F$5, Series!$G$10:$G$2000, "A")</f>
        <v>0</v>
      </c>
      <c r="U5">
        <f>COUNTIF(Series!$M$10:$M$5000, "R")</f>
        <v>1259</v>
      </c>
      <c r="V5">
        <f>COUNTIF(Series!$M$10:$M$5000, "P")</f>
        <v>341</v>
      </c>
      <c r="W5">
        <f>COUNTIF(Series!$M$10:$M$5000, "L")</f>
        <v>201</v>
      </c>
      <c r="Y5" t="e" cm="1">
        <f t="array" ref="Y5">INDEX(Series!$O$10:$O$2001, SUMPRODUCT((Series!$D$10:$D$2001=Y3)*(Series!$B$10:$B$2001=Y4)*(ROW(Series!$O$10:$O$2001)-9)))</f>
        <v>#VALUE!</v>
      </c>
      <c r="Z5" t="e">
        <f t="shared" si="0"/>
        <v>#VALUE!</v>
      </c>
      <c r="AA5" t="str">
        <f t="shared" si="1"/>
        <v/>
      </c>
    </row>
    <row r="6" spans="1:31" ht="45">
      <c r="A6" s="10" t="str">
        <v>DIRECCIÓN GENERAL DE PATRIMONIO DEL ESTADO</v>
      </c>
      <c r="B6" s="10" t="str">
        <v>E00126605</v>
      </c>
      <c r="C6" s="10" t="str">
        <v>Participación en reuniones de órganos colegiados del Gobierno</v>
      </c>
      <c r="D6" s="10" t="str">
        <v>215019</v>
      </c>
      <c r="E6" s="14" t="str">
        <v>Participación en reuniones de órganos colegiados del Gobierno &lt;DIRECCIÓN GENERAL DE PATRIMONIO DEL ESTADO&gt;</v>
      </c>
      <c r="F6" s="10" t="s">
        <v>4966</v>
      </c>
      <c r="G6" s="10" t="s">
        <v>4765</v>
      </c>
      <c r="H6" s="10" t="str">
        <f t="shared" si="2"/>
        <v>1.03 Gestión de la política normativa y otros instrumentos jurídicos</v>
      </c>
      <c r="I6" s="9" t="str">
        <f t="shared" si="3"/>
        <v>1.03</v>
      </c>
      <c r="J6" s="10" t="str">
        <f t="shared" si="4"/>
        <v>Gestión de la política normativa y otros instrumentos jurídicos</v>
      </c>
      <c r="K6" s="10" t="s">
        <v>1921</v>
      </c>
      <c r="L6" s="10" t="s">
        <v>4895</v>
      </c>
      <c r="M6" s="10" t="s">
        <v>2372</v>
      </c>
      <c r="N6" s="10" t="s">
        <v>4868</v>
      </c>
      <c r="O6">
        <f>COUNTIF(Series!$B$10:$B$2000, Estadísticas!$F$5) - O5</f>
        <v>0</v>
      </c>
      <c r="P6" s="10" t="s">
        <v>4912</v>
      </c>
      <c r="Q6">
        <f>O6</f>
        <v>0</v>
      </c>
      <c r="R6" t="s">
        <v>4896</v>
      </c>
      <c r="S6">
        <f>COUNTIFS(Series!$B$10:$B$2000, Estadísticas!$F$5, Series!$G$10:$G$2000, "M")</f>
        <v>0</v>
      </c>
      <c r="Y6" s="15" t="e">
        <f>AA2&amp;" ("&amp;Z2&amp;")" &amp; IF(AA3&lt;&gt;"", ", "&amp;AA3&amp;" ("&amp;Z3&amp;")", "") &amp; IF(AA4&lt;&gt;"", ", "&amp;AA4&amp;" ("&amp;Z4&amp;")", "") &amp; IF(AA5&lt;&gt;"", ", "&amp;AA5&amp;" ("&amp;Z5&amp;")", "") &amp; IF(AA6&lt;&gt;"", ", "&amp;AA6&amp;" ("&amp;Z6&amp;")", "") &amp; IF(AA7&lt;&gt;"", ", "&amp;AA7&amp;" ("&amp;Z7&amp;")", "") &amp; IF(AA8&lt;&gt;"", ", "&amp;AA8&amp;" ("&amp;Z8&amp;")", "") &amp; IF(AA9&lt;&gt;"", ", "&amp;AA9&amp;" ("&amp;Z9&amp;")", "") &amp; IF(AA10&lt;&gt;"", ", "&amp;AA10&amp;" ("&amp;Z10&amp;")", "") &amp; IF(AA11&lt;&gt;"", ", "&amp;AA11&amp;" ("&amp;Z11&amp;")", "") &amp; IF(AA12&lt;&gt;"", ", "&amp;AA12&amp;" ("&amp;Z12&amp;")", "") &amp; IF(AA13&lt;&gt;"", ", "&amp;AA13&amp;" ("&amp;Z13&amp;")", "") &amp; IF(AA14&lt;&gt;"", ", "&amp;AA14&amp;" ("&amp;Z14&amp;")", "") &amp; IF(AA15&lt;&gt;"", ", "&amp;AA15&amp;" ("&amp;Z15&amp;")", "")</f>
        <v>#VALUE!</v>
      </c>
      <c r="Z6" t="e">
        <f t="shared" si="0"/>
        <v>#VALUE!</v>
      </c>
      <c r="AA6" t="str">
        <f t="shared" si="1"/>
        <v/>
      </c>
    </row>
    <row r="7" spans="1:31" ht="30">
      <c r="A7" s="10" t="str">
        <v>SECRETARÍA GENERAL DE FINANCIACIÓN AUTONÓMICA Y LOCAL (SGSPFA/SGEFEL)</v>
      </c>
      <c r="B7" s="10" t="str">
        <v>EA0022998</v>
      </c>
      <c r="C7" s="10" t="str">
        <v>Participación en reuniones de órganos colegiados del Gobierno</v>
      </c>
      <c r="D7" s="10" t="str">
        <v>185160</v>
      </c>
      <c r="E7" s="14" t="str">
        <v>Participación en reuniones de órganos colegiados del Gobierno &lt;DIRECCIÓN GENERAL DE PRESUPUESTOS&gt;</v>
      </c>
      <c r="F7" s="10" t="s">
        <v>4967</v>
      </c>
      <c r="G7" s="10" t="s">
        <v>4766</v>
      </c>
      <c r="H7" s="10" t="str">
        <f t="shared" si="2"/>
        <v>1.04 Representación institucional y protocolo</v>
      </c>
      <c r="I7" s="9" t="str">
        <f t="shared" si="3"/>
        <v>1.04</v>
      </c>
      <c r="J7" s="10" t="str">
        <f t="shared" si="4"/>
        <v>Representación institucional y protocolo</v>
      </c>
      <c r="K7" s="10" t="s">
        <v>1937</v>
      </c>
      <c r="L7" s="10" t="s">
        <v>4896</v>
      </c>
      <c r="M7" s="10" t="s">
        <v>4862</v>
      </c>
      <c r="N7" s="10" t="s">
        <v>4869</v>
      </c>
      <c r="R7" t="s">
        <v>4895</v>
      </c>
      <c r="S7">
        <f>COUNTIFS(Series!$B$10:$B$2000, Estadísticas!$F$5, Series!$G$10:$G$2000, "B")</f>
        <v>0</v>
      </c>
      <c r="U7" t="s">
        <v>4932</v>
      </c>
      <c r="V7" t="s">
        <v>4933</v>
      </c>
      <c r="W7" t="s">
        <v>4934</v>
      </c>
      <c r="Z7" t="e">
        <f t="shared" si="0"/>
        <v>#VALUE!</v>
      </c>
      <c r="AA7" t="str">
        <f t="shared" si="1"/>
        <v/>
      </c>
    </row>
    <row r="8" spans="1:31" ht="45">
      <c r="A8" s="10" t="str">
        <v>SECRETARÍA GENERAL TÉCNICA</v>
      </c>
      <c r="B8" s="10" t="str">
        <v>E04935203</v>
      </c>
      <c r="C8" s="10" t="str">
        <v>Participación en reuniones de órganos colegiados del Gobierno</v>
      </c>
      <c r="D8" s="10" t="str">
        <v>1161247</v>
      </c>
      <c r="E8" s="14" t="str">
        <v>Participación en reuniones de órganos colegiados del Gobierno &lt;SECRETARÍA GENERAL DE FINANCIACIÓN AUTONÓMICA Y LOCAL (SGSPFA/SGEFEL)&gt;</v>
      </c>
      <c r="F8" s="10" t="s">
        <v>4968</v>
      </c>
      <c r="G8" s="10" t="s">
        <v>4767</v>
      </c>
      <c r="H8" s="10" t="str">
        <f t="shared" si="2"/>
        <v>2.01 Gestión de Recursos Humanos</v>
      </c>
      <c r="I8" s="9" t="str">
        <f t="shared" si="3"/>
        <v>2.01</v>
      </c>
      <c r="J8" s="10" t="str">
        <f t="shared" si="4"/>
        <v>Gestión de Recursos Humanos</v>
      </c>
      <c r="K8" s="10" t="s">
        <v>1946</v>
      </c>
      <c r="L8" s="10" t="s">
        <v>4898</v>
      </c>
      <c r="M8" s="10" t="s">
        <v>2233</v>
      </c>
      <c r="N8" s="10" t="s">
        <v>4870</v>
      </c>
      <c r="R8" t="s">
        <v>4913</v>
      </c>
      <c r="S8" t="s">
        <v>4914</v>
      </c>
      <c r="U8">
        <f>COUNTIF(Series!$G$10:$G$5000, "A")</f>
        <v>1068</v>
      </c>
      <c r="V8">
        <f>COUNTIF(Series!$G$10:$G$5000, "M")</f>
        <v>369</v>
      </c>
      <c r="W8">
        <f>COUNTIF(Series!$G$10:$G$5000, "B")</f>
        <v>364</v>
      </c>
      <c r="Z8" t="e">
        <f t="shared" si="0"/>
        <v>#VALUE!</v>
      </c>
      <c r="AA8" t="str">
        <f t="shared" si="1"/>
        <v/>
      </c>
    </row>
    <row r="9" spans="1:31" ht="30">
      <c r="A9" s="10" t="str">
        <v>FÁBRICA NACIONAL DE MONEDA Y TIMBRE REAL CASA DE LA MONEDA</v>
      </c>
      <c r="B9" s="10" t="str">
        <v>EA0023070</v>
      </c>
      <c r="C9" s="10" t="str">
        <v>Propuestas a informes de asuntos para el Consejo de Ministros (1957-)</v>
      </c>
      <c r="D9" s="10" t="str">
        <v>1161402</v>
      </c>
      <c r="E9" s="14" t="str">
        <v>Propuestas a informes de asuntos para el Consejo de Ministros (1957-) &lt;SECRETARÍA GENERAL TÉCNICA&gt;</v>
      </c>
      <c r="F9" s="10" t="s">
        <v>4969</v>
      </c>
      <c r="G9" s="10" t="s">
        <v>4768</v>
      </c>
      <c r="H9" s="10" t="str">
        <f t="shared" si="2"/>
        <v>2.02 Hacienda, gestión económica y presupuestaria</v>
      </c>
      <c r="I9" s="9" t="str">
        <f t="shared" si="3"/>
        <v>2.02</v>
      </c>
      <c r="J9" s="10" t="str">
        <f t="shared" si="4"/>
        <v>Hacienda, gestión económica y presupuestaria</v>
      </c>
      <c r="K9" s="10" t="s">
        <v>1976</v>
      </c>
      <c r="L9" s="10" t="s">
        <v>4899</v>
      </c>
      <c r="M9" s="10" t="s">
        <v>2136</v>
      </c>
      <c r="N9" s="10" t="s">
        <v>4871</v>
      </c>
      <c r="R9" t="s">
        <v>4917</v>
      </c>
      <c r="S9">
        <f>COUNTIFS(Series!$B$10:$B$2000, Estadísticas!$F$5, Series!$F$10:$F$2000, "DP")</f>
        <v>0</v>
      </c>
      <c r="Z9" t="e">
        <f t="shared" si="0"/>
        <v>#VALUE!</v>
      </c>
      <c r="AA9" t="str">
        <f t="shared" si="1"/>
        <v/>
      </c>
      <c r="AB9" s="52" t="s">
        <v>4982</v>
      </c>
    </row>
    <row r="10" spans="1:31" ht="30">
      <c r="A10" s="10" t="str">
        <v>DIRECCIÓN GENERAL DE TRIBUTOS</v>
      </c>
      <c r="B10" s="10" t="str">
        <v>E00127005</v>
      </c>
      <c r="C10" s="10" t="str">
        <v>Propuestas a informes de asuntos para el Consejo de Ministros (1957-)</v>
      </c>
      <c r="D10" s="10" t="str">
        <v>997810</v>
      </c>
      <c r="E10" s="14" t="str">
        <v>Propuestas a informes de asuntos para el Consejo de Ministros (1957-) &lt;SECRETARÍA GENERAL TÉCNICA (VGT)&gt;</v>
      </c>
      <c r="F10" s="10" t="s">
        <v>59</v>
      </c>
      <c r="G10" s="10" t="s">
        <v>559</v>
      </c>
      <c r="H10" s="10" t="str">
        <f t="shared" si="2"/>
        <v>2.03 Contratación administrativa</v>
      </c>
      <c r="I10" s="9" t="str">
        <f t="shared" si="3"/>
        <v>2.03</v>
      </c>
      <c r="J10" s="10" t="str">
        <f t="shared" si="4"/>
        <v>Contratación administrativa</v>
      </c>
      <c r="K10" s="10" t="s">
        <v>2431</v>
      </c>
      <c r="L10" s="10" t="s">
        <v>4900</v>
      </c>
      <c r="M10" s="10" t="s">
        <v>1963</v>
      </c>
      <c r="N10" s="10" t="s">
        <v>4872</v>
      </c>
      <c r="R10" t="s">
        <v>4928</v>
      </c>
      <c r="S10">
        <f>COUNTIFS(Series!$B$10:$B$2000, Estadísticas!$F$5, Series!$F$10:$F$2000, "SD")</f>
        <v>0</v>
      </c>
      <c r="U10" s="88" t="s">
        <v>4958</v>
      </c>
      <c r="V10" s="88"/>
      <c r="W10" s="88"/>
      <c r="Z10" t="e">
        <f t="shared" si="0"/>
        <v>#VALUE!</v>
      </c>
      <c r="AA10" t="str">
        <f t="shared" si="1"/>
        <v/>
      </c>
      <c r="AB10">
        <f>'Cuadro de clasificación'!B12</f>
        <v>0</v>
      </c>
    </row>
    <row r="11" spans="1:31" ht="45">
      <c r="A11" s="10" t="str">
        <v>SECRETARÍA GENERAL DE FINANCIACIÓN AUTONÓMICA Y LOCAL (SGEFA)</v>
      </c>
      <c r="B11" s="10" t="str">
        <v>EA0023001</v>
      </c>
      <c r="C11" s="10" t="str">
        <v>Propuestas e Informes para Comisión Delegada del Gobierno para Asuntos Económicos</v>
      </c>
      <c r="D11" s="10" t="str">
        <v>201211</v>
      </c>
      <c r="E11" s="14" t="str">
        <v>Propuestas e Informes para Comisión Delegada del Gobierno para Asuntos Económicos &lt;SECRETARÍA GENERAL TÉCNICA (VGT)&gt;</v>
      </c>
      <c r="F11" s="10" t="s">
        <v>60</v>
      </c>
      <c r="G11" s="10" t="s">
        <v>4769</v>
      </c>
      <c r="H11" s="10" t="str">
        <f t="shared" si="2"/>
        <v>2.04 Gestión de subvenciones</v>
      </c>
      <c r="I11" s="9" t="str">
        <f t="shared" si="3"/>
        <v>2.04</v>
      </c>
      <c r="J11" s="10" t="str">
        <f t="shared" si="4"/>
        <v>Gestión de subvenciones</v>
      </c>
      <c r="K11" s="10" t="s">
        <v>1924</v>
      </c>
      <c r="L11" s="10" t="s">
        <v>4901</v>
      </c>
      <c r="M11" s="10" t="s">
        <v>4863</v>
      </c>
      <c r="N11" s="10" t="s">
        <v>4873</v>
      </c>
      <c r="R11" t="s">
        <v>4919</v>
      </c>
      <c r="S11">
        <f>COUNTIFS(Series!$B$10:$B$2000, Estadísticas!$F$5, Series!$F$10:$F$2000, "NP")</f>
        <v>0</v>
      </c>
      <c r="U11" t="s">
        <v>4911</v>
      </c>
      <c r="V11">
        <f>COUNTIF(Series!$Q$10:$Q$3000, "ET") + COUNTIF(Series!$Q$10:$Q$3000, "EP") + COUNTIF(Series!$Q$10:$Q$3000, "CP")</f>
        <v>763</v>
      </c>
      <c r="Z11" t="e">
        <f t="shared" si="0"/>
        <v>#VALUE!</v>
      </c>
      <c r="AA11" t="str">
        <f t="shared" si="1"/>
        <v/>
      </c>
      <c r="AB11">
        <f>IFERROR(LEFT(AB10, SEARCH(" - ", AB10)-1), AB10)</f>
        <v>0</v>
      </c>
    </row>
    <row r="12" spans="1:31" ht="30">
      <c r="A12" s="10" t="str">
        <v>SECRETARÍA GENERAL DE FINANCIACIÓN AUTONÓMICA Y LOCAL (SGGFCA)</v>
      </c>
      <c r="B12" s="10" t="str">
        <v>EA0023004</v>
      </c>
      <c r="C12" s="10" t="str">
        <v>Resoluciones de sellos</v>
      </c>
      <c r="D12" s="10" t="str">
        <v>182420</v>
      </c>
      <c r="E12" s="14" t="str">
        <v>Resoluciones de sellos &lt;FÁBRICA NACIONAL DE MONEDA Y TIMBRE REAL CASA DE LA MONEDA&gt;</v>
      </c>
      <c r="F12" s="10" t="s">
        <v>4970</v>
      </c>
      <c r="G12" s="10" t="s">
        <v>4770</v>
      </c>
      <c r="H12" s="10" t="str">
        <f t="shared" si="2"/>
        <v>2.05 Gestión de medios y recursos materiales</v>
      </c>
      <c r="I12" s="9" t="str">
        <f t="shared" si="3"/>
        <v>2.05</v>
      </c>
      <c r="J12" s="10" t="str">
        <f t="shared" si="4"/>
        <v>Gestión de medios y recursos materiales</v>
      </c>
      <c r="K12" s="10" t="s">
        <v>2047</v>
      </c>
      <c r="L12" s="10" t="s">
        <v>4993</v>
      </c>
      <c r="M12" s="10" t="s">
        <v>1930</v>
      </c>
      <c r="N12" s="10" t="s">
        <v>4874</v>
      </c>
      <c r="R12" t="s">
        <v>4920</v>
      </c>
      <c r="S12">
        <f>COUNTIFS(Series!$B$10:$B$2000, Estadísticas!$F$5, Series!$F$10:$F$2000, "CE")</f>
        <v>0</v>
      </c>
      <c r="U12" t="s">
        <v>4912</v>
      </c>
      <c r="V12">
        <f>COUNTIF(Series!$Q$10:$Q$3000, "PD")</f>
        <v>1038</v>
      </c>
      <c r="Z12" t="e">
        <f t="shared" si="0"/>
        <v>#VALUE!</v>
      </c>
      <c r="AA12" t="str">
        <f t="shared" si="1"/>
        <v/>
      </c>
      <c r="AB12">
        <f>IFERROR(LEFT('Cuadro de clasificación'!C12, SEARCH(" - ", 'Cuadro de clasificación'!C12)-1), 'Cuadro de clasificación'!C12)</f>
        <v>0</v>
      </c>
    </row>
    <row r="13" spans="1:31" ht="45">
      <c r="A13" s="10" t="str">
        <v>SECRETARÍA GENERAL DE FINANCIACIÓN AUTONÓMICA Y LOCAL (SGEFEL)</v>
      </c>
      <c r="B13" s="10" t="str">
        <v>EA0023002</v>
      </c>
      <c r="C13" s="10" t="str">
        <v>Informe sobre mociones presentadas conforme al artículo 175 y siguientes del Reglamento del Senado</v>
      </c>
      <c r="D13" s="10" t="str">
        <v>2965636</v>
      </c>
      <c r="E13" s="14" t="str">
        <v>Informe sobre mociones presentadas conforme al artículo 175 y siguientes del Reglamento del Senado &lt;DIRECCIÓN GENERAL DE PATRIMONIO DEL ESTADO (SGCEA)&gt;</v>
      </c>
      <c r="F13" s="10" t="s">
        <v>4971</v>
      </c>
      <c r="G13" s="10" t="s">
        <v>4771</v>
      </c>
      <c r="H13" s="10" t="str">
        <f t="shared" si="2"/>
        <v>2.06 Gestión de los recursos patrimoniales</v>
      </c>
      <c r="I13" s="9" t="str">
        <f t="shared" si="3"/>
        <v>2.06</v>
      </c>
      <c r="J13" s="10" t="str">
        <f t="shared" si="4"/>
        <v>Gestión de los recursos patrimoniales</v>
      </c>
      <c r="K13" s="10" t="s">
        <v>2371</v>
      </c>
      <c r="L13" s="10" t="s">
        <v>4990</v>
      </c>
      <c r="M13" s="10" t="s">
        <v>1923</v>
      </c>
      <c r="N13" s="10" t="s">
        <v>4875</v>
      </c>
      <c r="Z13" t="e">
        <f t="shared" si="0"/>
        <v>#VALUE!</v>
      </c>
      <c r="AA13" t="str">
        <f t="shared" si="1"/>
        <v/>
      </c>
      <c r="AB13">
        <f>IFERROR(LEFT('Cuadro de clasificación'!D12, SEARCH(" - ", 'Cuadro de clasificación'!D12)-1), 'Cuadro de clasificación'!D12)</f>
        <v>0</v>
      </c>
    </row>
    <row r="14" spans="1:31" ht="60">
      <c r="A14" s="10" t="str">
        <v>DIRECCIÓN GENERAL DEL PLAN Y MECANISMO DE RECUPERACIÓN Y RESILIENCIA (SGProg)</v>
      </c>
      <c r="B14" s="10" t="str">
        <v>EA0045369 </v>
      </c>
      <c r="C14" s="10" t="str">
        <v>Informes sobre las enmiendas presentadas conforme al artículo 105 y siguientes del Reglamento del Congreso y artículo 117 del Reglamento del Senado</v>
      </c>
      <c r="D14" s="10" t="str">
        <v>998036</v>
      </c>
      <c r="E14" s="14" t="str">
        <v>Informes sobre las enmiendas presentadas conforme al artículo 105 y siguientes del Reglamento del Congreso y artículo 117 del Reglamento del Senado &lt;DIRECCIÓN GENERAL DE PATRIMONIO DEL ESTADO (SGCEA)&gt;</v>
      </c>
      <c r="F14" s="10" t="s">
        <v>4972</v>
      </c>
      <c r="G14" s="10" t="s">
        <v>4772</v>
      </c>
      <c r="H14" s="10" t="str">
        <f t="shared" si="2"/>
        <v>2.07 Gestión de las tecnologías de la información y las comunicaciones</v>
      </c>
      <c r="I14" s="9" t="str">
        <f t="shared" si="3"/>
        <v>2.07</v>
      </c>
      <c r="J14" s="10" t="str">
        <f t="shared" si="4"/>
        <v>Gestión de las tecnologías de la información y las comunicaciones</v>
      </c>
      <c r="K14" s="10" t="s">
        <v>1920</v>
      </c>
      <c r="L14" s="10" t="s">
        <v>4991</v>
      </c>
      <c r="M14" s="10" t="s">
        <v>1937</v>
      </c>
      <c r="N14" s="10" t="s">
        <v>4877</v>
      </c>
      <c r="R14" t="s">
        <v>4847</v>
      </c>
      <c r="S14" t="s">
        <v>4848</v>
      </c>
      <c r="T14" t="s">
        <v>4849</v>
      </c>
      <c r="U14" t="s">
        <v>4850</v>
      </c>
      <c r="Z14" t="e">
        <f t="shared" si="0"/>
        <v>#VALUE!</v>
      </c>
      <c r="AA14" t="str">
        <f t="shared" si="1"/>
        <v/>
      </c>
    </row>
    <row r="15" spans="1:31" ht="30">
      <c r="A15" s="10" t="str">
        <v>DIRECCIÓN GENERAL DE FONDOS EUROPEOS</v>
      </c>
      <c r="B15" s="10" t="str">
        <v>E05001502</v>
      </c>
      <c r="C15" s="10" t="str">
        <v>Informes sobre preguntas parlamentarias</v>
      </c>
      <c r="D15" s="10" t="str">
        <v>2350868</v>
      </c>
      <c r="E15" s="14" t="str">
        <v>Informes sobre preguntas parlamentarias &lt;DIRECCIÓN GENERAL DE PATRIMONIO DEL ESTADO (SGCEA)&gt;</v>
      </c>
      <c r="F15" s="10" t="s">
        <v>4973</v>
      </c>
      <c r="G15" s="10" t="s">
        <v>4773</v>
      </c>
      <c r="H15" s="10" t="str">
        <f t="shared" si="2"/>
        <v>2.08 Gestión de la información</v>
      </c>
      <c r="I15" s="9" t="str">
        <f t="shared" si="3"/>
        <v>2.08</v>
      </c>
      <c r="J15" s="10" t="str">
        <f t="shared" si="4"/>
        <v>Gestión de la información</v>
      </c>
      <c r="K15" s="10" t="s">
        <v>1936</v>
      </c>
      <c r="L15" s="10" t="s">
        <v>4992</v>
      </c>
      <c r="M15" s="10" t="s">
        <v>1960</v>
      </c>
      <c r="N15" s="10" t="s">
        <v>4876</v>
      </c>
      <c r="R15" s="31" t="str">
        <f>IF('Buscador avanzado'!F12="No consta", 0, 'Buscador avanzado'!F12)</f>
        <v/>
      </c>
      <c r="S15" s="31" t="str">
        <f>IF('Buscador avanzado'!G12="No consta", 0, 'Buscador avanzado'!G12)</f>
        <v/>
      </c>
      <c r="T15" s="31" t="str">
        <f>IF('Buscador avanzado'!H12="No consta", 0, 'Buscador avanzado'!H12)</f>
        <v/>
      </c>
      <c r="U15" s="31" t="str">
        <f>IF('Buscador avanzado'!I12="No consta", 0, 'Buscador avanzado'!I12)</f>
        <v/>
      </c>
      <c r="Z15" t="e">
        <f t="shared" si="0"/>
        <v>#VALUE!</v>
      </c>
      <c r="AA15" t="str">
        <f t="shared" si="1"/>
        <v/>
      </c>
    </row>
    <row r="16" spans="1:31" ht="30">
      <c r="A16" s="10" t="str">
        <v>DIRECCIÓN GENERAL DEL PLAN Y MECANISMO DE RECUPERACIÓN Y RESILIENCIA</v>
      </c>
      <c r="B16" s="10" t="str">
        <v>EA0045368</v>
      </c>
      <c r="C16" s="10" t="str">
        <v>Respuestas a preguntas parlamentarias y solicitudes de información</v>
      </c>
      <c r="D16" s="10" t="str">
        <v>687712</v>
      </c>
      <c r="E16" s="14" t="str">
        <v>Respuestas a preguntas parlamentarias y solicitudes de información &lt;DIRECCIÓN GENERAL DE PRESUPUESTOS&gt;</v>
      </c>
      <c r="F16" s="10" t="s">
        <v>4974</v>
      </c>
      <c r="G16" s="10" t="s">
        <v>4774</v>
      </c>
      <c r="H16" s="10" t="str">
        <f t="shared" si="2"/>
        <v>2.09 Inspección, supervisión de los servicios y gestión de la calidad</v>
      </c>
      <c r="I16" s="9" t="str">
        <f t="shared" si="3"/>
        <v>2.09</v>
      </c>
      <c r="J16" s="10" t="str">
        <f t="shared" si="4"/>
        <v>Inspección, supervisión de los servicios y gestión de la calidad</v>
      </c>
      <c r="K16" s="10"/>
      <c r="L16" s="10"/>
      <c r="M16" s="10"/>
      <c r="N16" s="10"/>
    </row>
    <row r="17" spans="1:23" ht="30">
      <c r="A17" s="10" t="str">
        <v>DIRECCIÓN GENERAL DEL PLAN Y MECANISMO DE RECUPERACIÓN Y RESILIENCIA  (SGControl)</v>
      </c>
      <c r="B17" s="10" t="str">
        <v>EA0045371</v>
      </c>
      <c r="C17" s="10" t="str">
        <v>Asistencia y colaboración entre Administraciones Públicas</v>
      </c>
      <c r="D17" s="10" t="str">
        <v>992911</v>
      </c>
      <c r="E17" s="14" t="str">
        <v>Asistencia y colaboración entre Administraciones Públicas &lt;DIRECCIÓN GENERAL DE TRIBUTOS&gt;</v>
      </c>
      <c r="F17" s="10" t="s">
        <v>4975</v>
      </c>
      <c r="G17" s="10" t="s">
        <v>4775</v>
      </c>
      <c r="H17" s="10" t="str">
        <f t="shared" si="2"/>
        <v>2.10 Asistencia jurídica y revisión de los actos administrativos</v>
      </c>
      <c r="I17" s="9" t="str">
        <f t="shared" si="3"/>
        <v>2.10</v>
      </c>
      <c r="J17" s="10" t="str">
        <f t="shared" si="4"/>
        <v>Asistencia jurídica y revisión de los actos administrativos</v>
      </c>
      <c r="K17" s="10"/>
      <c r="L17" s="10"/>
      <c r="M17" s="10"/>
      <c r="N17" s="10"/>
      <c r="R17" t="s">
        <v>4847</v>
      </c>
      <c r="S17">
        <f>IFERROR(VALUE(SUBSTITUTE(SUBSTITUTE(R15, " años", ""), " año", "")), 0)</f>
        <v>0</v>
      </c>
      <c r="U17" s="91" t="s">
        <v>4953</v>
      </c>
      <c r="V17" s="91"/>
      <c r="W17" s="91"/>
    </row>
    <row r="18" spans="1:23" ht="57.95" customHeight="1">
      <c r="A18" s="10" t="str">
        <v>DIRECCIÓN GENERAL DEL PLAN Y MECANISMO DE RECUPERACIÓN Y RESILIENCIA (SGPagos)</v>
      </c>
      <c r="B18" s="10" t="str">
        <v>EA0045372</v>
      </c>
      <c r="C18" s="10" t="str">
        <v>Comunidades Autónomas. Relación con otras Administraciones Públicas: Comisiones bilaterales con las comunidades de régimen común en materia de financiación</v>
      </c>
      <c r="D18" s="10" t="str">
        <v>998289</v>
      </c>
      <c r="E18" s="14" t="str">
        <v>Comunidades Autónomas. Relación con otras Administraciones Públicas: Comisiones bilaterales con las comunidades de régimen común en materia de financiación &lt;SECRETARÍA GENERAL DE FINANCIACIÓN AUTONÓMICA Y LOCAL (SGEFA)&gt;</v>
      </c>
      <c r="F18" s="10" t="s">
        <v>88</v>
      </c>
      <c r="G18" s="10" t="s">
        <v>4776</v>
      </c>
      <c r="H18" s="10" t="str">
        <f t="shared" si="2"/>
        <v>2.11 Participación pública y derecho de petición</v>
      </c>
      <c r="I18" s="9" t="str">
        <f t="shared" si="3"/>
        <v>2.11</v>
      </c>
      <c r="J18" s="10" t="str">
        <f t="shared" si="4"/>
        <v>Participación pública y derecho de petición</v>
      </c>
      <c r="K18" s="10"/>
      <c r="L18" s="10"/>
      <c r="M18" s="10"/>
      <c r="N18" s="10"/>
      <c r="R18" t="s">
        <v>4848</v>
      </c>
      <c r="S18">
        <f>IFERROR(VALUE(SUBSTITUTE(SUBSTITUTE(S15, " años", ""), " año", "")), 0)</f>
        <v>0</v>
      </c>
      <c r="U18" t="s">
        <v>1927</v>
      </c>
      <c r="V18" s="9">
        <f>COUNTIF(Series!$L$10:$L$3000, "Sí")</f>
        <v>136</v>
      </c>
    </row>
    <row r="19" spans="1:23" ht="57.95" customHeight="1">
      <c r="A19" s="10" t="str">
        <v>SECRETARÍA GENERAL DE FINANCIACIÓN AUTONÓMICA Y LOCAL (GT)</v>
      </c>
      <c r="B19" s="10" t="str">
        <v>EA0045370</v>
      </c>
      <c r="C19" s="10" t="str">
        <v>Comunidades Autónomas. Relación con otras Administraciones Públicas: Comisiones Mixtas con las comunidades forales en materia de gestión de la financiación</v>
      </c>
      <c r="D19" s="10" t="str">
        <v>998229</v>
      </c>
      <c r="E19" s="14" t="str">
        <v>Comunidades Autónomas. Relación con otras Administraciones Públicas: Comisiones Mixtas con las comunidades forales en materia de gestión de la financiación &lt;SECRETARÍA GENERAL DE FINANCIACIÓN AUTONÓMICA Y LOCAL (SGGFCA)&gt;</v>
      </c>
      <c r="F19" s="10" t="s">
        <v>93</v>
      </c>
      <c r="G19" s="10" t="s">
        <v>4777</v>
      </c>
      <c r="H19" s="10" t="str">
        <f t="shared" si="2"/>
        <v>1.01.01 Asesoramiento de carácter político.</v>
      </c>
      <c r="I19" s="9" t="str">
        <f t="shared" si="3"/>
        <v>1.01.01</v>
      </c>
      <c r="J19" s="10" t="str">
        <f t="shared" si="4"/>
        <v>Asesoramiento de carácter político.</v>
      </c>
      <c r="K19" s="10"/>
      <c r="L19" s="10"/>
      <c r="M19" s="10"/>
      <c r="N19" s="10"/>
      <c r="R19" t="s">
        <v>4849</v>
      </c>
      <c r="S19">
        <f>IFERROR(VALUE(SUBSTITUTE(SUBSTITUTE(T15, " años", ""), " año", "")), 0)</f>
        <v>0</v>
      </c>
      <c r="U19" s="38" t="s">
        <v>1922</v>
      </c>
      <c r="V19" s="9">
        <f>COUNTIF(Series!$L$10:$L$3000, "No")</f>
        <v>627</v>
      </c>
    </row>
    <row r="20" spans="1:23" ht="75">
      <c r="A20" s="10" t="str">
        <v>DIRECCIÓN GENERAL DEL PLAN Y MECANISMO DE RECUPERACIÓN Y RESILIENCIA (SGGest)</v>
      </c>
      <c r="B20" s="10" t="str">
        <v>EA0023006</v>
      </c>
      <c r="C20" s="10" t="str">
        <v>Comunidades Autónomas. Relación con otras Administraciones Públicas: Consejo de Política Fiscal y Financiera y otros órganos multilaterales</v>
      </c>
      <c r="D20" s="10" t="str">
        <v>992010</v>
      </c>
      <c r="E20" s="14" t="str">
        <v>Comunidades Autónomas. Relación con otras Administraciones Públicas: Consejo de Política Fiscal y Financiera y otros órganos multilaterales &lt;SECRETARÍA GENERAL DE FINANCIACIÓN AUTONÓMICA Y LOCAL (SGEFA)&gt;</v>
      </c>
      <c r="F20" s="10" t="s">
        <v>36</v>
      </c>
      <c r="G20" s="10" t="s">
        <v>4778</v>
      </c>
      <c r="H20" s="10" t="str">
        <f t="shared" si="2"/>
        <v>1.01.02 Participación en reuniones de órganos colegiados del Gobierno.</v>
      </c>
      <c r="I20" s="9" t="str">
        <f t="shared" si="3"/>
        <v>1.01.02</v>
      </c>
      <c r="J20" s="10" t="str">
        <f t="shared" si="4"/>
        <v>Participación en reuniones de órganos colegiados del Gobierno.</v>
      </c>
      <c r="K20" s="10"/>
      <c r="L20" s="10"/>
      <c r="M20" s="10"/>
      <c r="N20" s="10"/>
      <c r="R20" t="s">
        <v>4850</v>
      </c>
      <c r="S20">
        <f>IFERROR(VALUE(SUBSTITUTE(SUBSTITUTE(U15, " años", ""), " año", "")), 0)</f>
        <v>0</v>
      </c>
      <c r="U20" t="s">
        <v>4948</v>
      </c>
      <c r="V20" s="9">
        <f>COUNTIF(Series!$L$10:$L$3000, "SC")</f>
        <v>1038</v>
      </c>
      <c r="W20" s="35"/>
    </row>
    <row r="21" spans="1:23" ht="45">
      <c r="A21" s="10" t="str">
        <v>SECRETARÍA GENERAL DE FINANCIACIÓN AUTONÓMICA Y LOCAL (SGRTCA)</v>
      </c>
      <c r="B21" s="10" t="str">
        <v>EA0023038</v>
      </c>
      <c r="C21" s="10" t="str">
        <v>Entidades Locales. Relación con otras Administraciones Públicas: Otros órganos</v>
      </c>
      <c r="D21" s="10" t="str">
        <v>998288</v>
      </c>
      <c r="E21" s="14" t="str">
        <v>Entidades Locales. Relación con otras Administraciones Públicas: Otros órganos &lt;SECRETARÍA GENERAL DE FINANCIACIÓN AUTONÓMICA Y LOCAL (SGEFEL)&gt;</v>
      </c>
      <c r="F21" s="10" t="s">
        <v>37</v>
      </c>
      <c r="G21" s="10" t="s">
        <v>4779</v>
      </c>
      <c r="H21" s="10" t="str">
        <f t="shared" si="2"/>
        <v>1.01.03 Relación con órganos constitucionales.</v>
      </c>
      <c r="I21" s="9" t="str">
        <f t="shared" si="3"/>
        <v>1.01.03</v>
      </c>
      <c r="J21" s="10" t="str">
        <f t="shared" si="4"/>
        <v>Relación con órganos constitucionales.</v>
      </c>
      <c r="K21" s="10"/>
      <c r="L21" s="10"/>
      <c r="M21" s="10"/>
      <c r="N21" s="10"/>
      <c r="R21" s="66" t="s">
        <v>4952</v>
      </c>
      <c r="S21" s="66"/>
      <c r="T21" s="66"/>
      <c r="U21" s="66"/>
      <c r="V21" s="66"/>
    </row>
    <row r="22" spans="1:23" ht="60">
      <c r="A22" s="10" t="str">
        <v>SECRETARÍA GENERAL TÉCNICA (SGPNC)</v>
      </c>
      <c r="B22" s="10" t="str">
        <v>E04996103</v>
      </c>
      <c r="C22" s="10" t="str">
        <v>Coordinación y participación en la elaboración de los indicadores comunes del Mecanismo de Recuperación y Resiliencia.</v>
      </c>
      <c r="D22" s="10" t="str">
        <v>2410115</v>
      </c>
      <c r="E22" s="14" t="str">
        <v>Coordinación y participación en la elaboración de los indicadores comunes del Mecanismo de Recuperación y Resiliencia. &lt;DIRECCIÓN GENERAL DEL PLAN Y MECANISMO DE RECUPERACIÓN Y RESILIENCIA (SGProg)&gt;</v>
      </c>
      <c r="F22" s="10" t="s">
        <v>38</v>
      </c>
      <c r="G22" s="10" t="s">
        <v>4780</v>
      </c>
      <c r="H22" s="10" t="str">
        <f t="shared" si="2"/>
        <v>1.01.04 Relación con otras Administraciones Públicas.</v>
      </c>
      <c r="I22" s="9" t="str">
        <f t="shared" si="3"/>
        <v>1.01.04</v>
      </c>
      <c r="J22" s="10" t="str">
        <f t="shared" si="4"/>
        <v>Relación con otras Administraciones Públicas.</v>
      </c>
      <c r="K22" s="10"/>
      <c r="L22" s="10"/>
      <c r="M22" s="10"/>
      <c r="N22" s="10"/>
      <c r="R22" t="s">
        <v>4924</v>
      </c>
      <c r="S22" t="s">
        <v>4925</v>
      </c>
      <c r="T22" t="s">
        <v>4926</v>
      </c>
      <c r="U22" t="s">
        <v>4927</v>
      </c>
    </row>
    <row r="23" spans="1:23" ht="45">
      <c r="A23" s="10" t="str">
        <v>DIRECCIÓN GENERAL DE PATRIMONIO DEL ESTADO (SGP)</v>
      </c>
      <c r="B23" s="10" t="str">
        <v>E00127606</v>
      </c>
      <c r="C23" s="10" t="str">
        <v>Expedientes de Programas e Iniciativas con ayuda de la Unión Europea (FEDER, FSE, Fondo de Cohesión y otros).</v>
      </c>
      <c r="D23" s="10" t="str">
        <v>201465</v>
      </c>
      <c r="E23" s="14" t="str">
        <v>Expedientes de Programas e Iniciativas con ayuda de la Unión Europea (FEDER, FSE, Fondo de Cohesión y otros). &lt;DIRECCIÓN GENERAL DE FONDOS EUROPEOS&gt;</v>
      </c>
      <c r="F23" s="10" t="s">
        <v>39</v>
      </c>
      <c r="G23" s="10" t="s">
        <v>4781</v>
      </c>
      <c r="H23" s="10" t="str">
        <f t="shared" si="2"/>
        <v>1.02.01 Participación en las instituciones de la Unión Europea.</v>
      </c>
      <c r="I23" s="9" t="str">
        <f t="shared" si="3"/>
        <v>1.02.01</v>
      </c>
      <c r="J23" s="10" t="str">
        <f t="shared" si="4"/>
        <v>Participación en las instituciones de la Unión Europea.</v>
      </c>
      <c r="K23" s="10"/>
      <c r="L23" s="10"/>
      <c r="M23" s="66" t="s">
        <v>4949</v>
      </c>
      <c r="N23" s="66"/>
      <c r="O23" s="66"/>
      <c r="P23" s="66"/>
      <c r="R23">
        <f>COUNTIFS(Series!$B$10:$B$2000, Estadísticas!$F$5, Series!$Q$10:$Q$2000, "PD")</f>
        <v>0</v>
      </c>
      <c r="S23">
        <f>COUNTIFS(Series!$B$10:$B$2000, Estadísticas!$F$5, Series!$Q$10:$Q$2000, "ET")</f>
        <v>0</v>
      </c>
      <c r="T23">
        <f>COUNTIFS(Series!$B$10:$B$2000, Estadísticas!$F$5, Series!$Q$10:$Q$2000, "EP")</f>
        <v>0</v>
      </c>
      <c r="U23">
        <f>COUNTIFS(Series!$B$10:$B$2000, Estadísticas!$F$5, Series!$Q$10:$Q$2000, "CP")</f>
        <v>0</v>
      </c>
    </row>
    <row r="24" spans="1:23" ht="60">
      <c r="A24" s="10" t="str">
        <v>DIRECCIÓN GENERAL DE COSTES DE PERSONAL</v>
      </c>
      <c r="B24" s="10" t="str">
        <v>EA0044688</v>
      </c>
      <c r="C24" s="10" t="str">
        <v>Participación en la realización de informes sobre asuntos relacionados con el PRTR con carácter previo a su remisión a CDGAE</v>
      </c>
      <c r="D24" s="10" t="str">
        <v>201477</v>
      </c>
      <c r="E24" s="14" t="str">
        <v>Participación en la realización de informes sobre asuntos relacionados con el PRTR con carácter previo a su remisión a CDGAE &lt;DIRECCIÓN GENERAL DEL PLAN Y MECANISMO DE RECUPERACIÓN Y RESILIENCIA&gt;</v>
      </c>
      <c r="F24" s="10" t="s">
        <v>4976</v>
      </c>
      <c r="G24" s="10" t="s">
        <v>4782</v>
      </c>
      <c r="H24" s="10" t="str">
        <f t="shared" si="2"/>
        <v>1.02.02 Participación en organismos internacionales.</v>
      </c>
      <c r="I24" s="9" t="str">
        <f t="shared" si="3"/>
        <v>1.02.02</v>
      </c>
      <c r="J24" s="10" t="str">
        <f t="shared" si="4"/>
        <v>Participación en organismos internacionales.</v>
      </c>
      <c r="K24" s="10"/>
      <c r="L24" s="10"/>
      <c r="M24" t="s">
        <v>4847</v>
      </c>
      <c r="N24" t="s">
        <v>4848</v>
      </c>
      <c r="O24" t="s">
        <v>4849</v>
      </c>
      <c r="P24" t="s">
        <v>4850</v>
      </c>
      <c r="R24" s="66" t="s">
        <v>4951</v>
      </c>
      <c r="S24" s="66"/>
      <c r="T24" s="66"/>
      <c r="U24" s="66"/>
      <c r="V24" s="66"/>
    </row>
    <row r="25" spans="1:23" ht="60">
      <c r="A25" s="10" t="str">
        <v>SECRETARÍA GENERAL DE FINANCIACIÓN AUTONÓMICA Y LOCAL (SGCCAA/SGEELL/GT)</v>
      </c>
      <c r="B25" s="10" t="str">
        <v>EA0027964</v>
      </c>
      <c r="C25" s="10" t="str">
        <v>Participación y coordinación de reuniones técnicas de seguimiento de la implementación del PRTR</v>
      </c>
      <c r="D25" s="10" t="str">
        <v>998110</v>
      </c>
      <c r="E25" s="14" t="str">
        <v>Participación y coordinación de reuniones técnicas de seguimiento de la implementación del PRTR &lt;DIRECCIÓN GENERAL DEL PLAN Y MECANISMO DE RECUPERACIÓN Y RESILIENCIA&gt;</v>
      </c>
      <c r="F25" s="10" t="s">
        <v>40</v>
      </c>
      <c r="G25" s="10" t="s">
        <v>4783</v>
      </c>
      <c r="H25" s="10" t="str">
        <f t="shared" si="2"/>
        <v>1.02.03 Coordinación de la actividad del organismo en el ámbito de las relaciones internacionales y de la cooperación para el desarrollo.</v>
      </c>
      <c r="I25" s="9" t="str">
        <f t="shared" si="3"/>
        <v>1.02.03</v>
      </c>
      <c r="J25" s="10" t="str">
        <f t="shared" si="4"/>
        <v>Coordinación de la actividad del organismo en el ámbito de las relaciones internacionales y de la cooperación para el desarrollo.</v>
      </c>
      <c r="K25" s="10"/>
      <c r="L25" s="10"/>
      <c r="M25">
        <f>COUNTA(Series!H2:H2000)</f>
        <v>1147</v>
      </c>
      <c r="N25">
        <f>COUNTA(Series!I2:I2000)</f>
        <v>719</v>
      </c>
      <c r="O25">
        <f>COUNTA(Series!J2:J2000)</f>
        <v>359</v>
      </c>
      <c r="P25">
        <f>COUNTA(Series!K2:K2000)</f>
        <v>178</v>
      </c>
      <c r="R25" t="s">
        <v>4940</v>
      </c>
      <c r="S25" t="s">
        <v>4847</v>
      </c>
      <c r="T25" t="s">
        <v>4848</v>
      </c>
      <c r="U25" t="s">
        <v>4849</v>
      </c>
      <c r="V25" t="s">
        <v>4850</v>
      </c>
    </row>
    <row r="26" spans="1:23" ht="60">
      <c r="A26" s="10" t="str">
        <v>SECRETARÍA GENERAL TÉCNICA (SGIRI)</v>
      </c>
      <c r="B26" s="10" t="str">
        <v>EA0023008</v>
      </c>
      <c r="C26" s="10" t="str">
        <v>Reporte bianual en FENIX sobre el cumplimiento de los hitos y objetivos y de los indicadores de seguimiento.</v>
      </c>
      <c r="D26" s="10" t="str">
        <v>2841200</v>
      </c>
      <c r="E26" s="14" t="str">
        <v>Reporte bianual en FENIX sobre el cumplimiento de los hitos y objetivos y de los indicadores de seguimiento. &lt;DIRECCIÓN GENERAL DEL PLAN Y MECANISMO DE RECUPERACIÓN Y RESILIENCIA  (SGControl)&gt;</v>
      </c>
      <c r="F26" s="10" t="s">
        <v>41</v>
      </c>
      <c r="G26" s="10" t="s">
        <v>4784</v>
      </c>
      <c r="H26" s="10" t="str">
        <f t="shared" si="2"/>
        <v>1.03.01 Elaboración del programa normativo.</v>
      </c>
      <c r="I26" s="9" t="str">
        <f t="shared" si="3"/>
        <v>1.03.01</v>
      </c>
      <c r="J26" s="10" t="str">
        <f t="shared" si="4"/>
        <v>Elaboración del programa normativo.</v>
      </c>
      <c r="K26" s="10"/>
      <c r="L26" s="10"/>
      <c r="M26" s="10"/>
      <c r="N26" s="10"/>
      <c r="R26" t="s">
        <v>4941</v>
      </c>
      <c r="S26" s="35">
        <f>S48</f>
        <v>0</v>
      </c>
      <c r="T26" s="35">
        <f>T48</f>
        <v>0</v>
      </c>
      <c r="U26" s="35">
        <f>U48</f>
        <v>0</v>
      </c>
      <c r="V26" s="35">
        <f>V48</f>
        <v>0</v>
      </c>
    </row>
    <row r="27" spans="1:23" ht="60">
      <c r="A27" s="10" t="str">
        <v>IGAE (OPGR)</v>
      </c>
      <c r="B27" s="10" t="str">
        <v>EA0027957</v>
      </c>
      <c r="C27" s="10" t="str">
        <v>Reporte bianual en FENIX sobre la concurrencia de otros fondos europeos (doble financiación)</v>
      </c>
      <c r="D27" s="10" t="str">
        <v>998435</v>
      </c>
      <c r="E27" s="14" t="str">
        <v>Reporte bianual en FENIX sobre la concurrencia de otros fondos europeos (doble financiación) &lt;DIRECCIÓN GENERAL DEL PLAN Y MECANISMO DE RECUPERACIÓN Y RESILIENCIA (SGPagos)&gt;</v>
      </c>
      <c r="F27" s="10" t="s">
        <v>42</v>
      </c>
      <c r="G27" s="10" t="s">
        <v>4785</v>
      </c>
      <c r="H27" s="10" t="str">
        <f t="shared" si="2"/>
        <v>1.03.02 Tramitación de los proyectos normativos.</v>
      </c>
      <c r="I27" s="9" t="str">
        <f t="shared" si="3"/>
        <v>1.03.02</v>
      </c>
      <c r="J27" s="10" t="str">
        <f t="shared" si="4"/>
        <v>Tramitación de los proyectos normativos.</v>
      </c>
      <c r="K27" s="10"/>
      <c r="L27" s="10"/>
      <c r="M27" s="66" t="s">
        <v>4939</v>
      </c>
      <c r="N27" s="66"/>
      <c r="O27" s="66"/>
      <c r="P27" s="66"/>
      <c r="Q27" s="66"/>
      <c r="R27" t="s">
        <v>4942</v>
      </c>
      <c r="S27" s="35"/>
      <c r="T27" s="35"/>
      <c r="U27" s="35"/>
      <c r="V27" s="35"/>
    </row>
    <row r="28" spans="1:23" ht="45">
      <c r="A28" s="10" t="str">
        <v>SUBSECRETARÍA DE HACIENDA (GABINETE TÉCNICO)</v>
      </c>
      <c r="B28" s="10" t="str">
        <v>EA0027949</v>
      </c>
      <c r="C28" s="10" t="str">
        <v>Reporte bianual en FENIX sobre los 100 mayores perceptores.</v>
      </c>
      <c r="D28" s="10" t="str">
        <v>2717125</v>
      </c>
      <c r="E28" s="14" t="str">
        <v>Reporte bianual en FENIX sobre los 100 mayores perceptores. &lt;DIRECCIÓN GENERAL DEL PLAN Y MECANISMO DE RECUPERACIÓN Y RESILIENCIA (SGProg)&gt;</v>
      </c>
      <c r="F28" s="10" t="s">
        <v>4977</v>
      </c>
      <c r="G28" s="10" t="s">
        <v>4786</v>
      </c>
      <c r="H28" s="10" t="str">
        <f t="shared" si="2"/>
        <v>1.03.03 Preparación y negociación de los proyectos de convenios, acuerdos e instrumentos internacionales.</v>
      </c>
      <c r="I28" s="9" t="str">
        <f t="shared" si="3"/>
        <v>1.03.03</v>
      </c>
      <c r="J28" s="10" t="str">
        <f t="shared" si="4"/>
        <v>Preparación y negociación de los proyectos de convenios, acuerdos e instrumentos internacionales.</v>
      </c>
      <c r="K28" s="10"/>
      <c r="L28" s="10"/>
      <c r="M28" s="32" t="s">
        <v>4935</v>
      </c>
      <c r="N28" t="s">
        <v>4936</v>
      </c>
      <c r="O28" t="s">
        <v>4937</v>
      </c>
      <c r="P28" t="s">
        <v>4938</v>
      </c>
      <c r="R28" t="s">
        <v>4943</v>
      </c>
      <c r="S28" s="32">
        <v>1</v>
      </c>
      <c r="T28" s="32">
        <v>1</v>
      </c>
      <c r="U28" s="32">
        <v>1</v>
      </c>
      <c r="V28" s="32">
        <v>1</v>
      </c>
    </row>
    <row r="29" spans="1:23" ht="60">
      <c r="A29" s="10" t="str">
        <v>IGAE (Oficina Nacional de Contabilidad)</v>
      </c>
      <c r="B29" s="10" t="str">
        <v>EA0022992</v>
      </c>
      <c r="C29" s="10" t="str">
        <v>Tramitación de las solicitudes de pago del MRR a la Comisión Europea en cada uno de los tramos previstos del PRTR.</v>
      </c>
      <c r="D29" s="10" t="str">
        <v>998483</v>
      </c>
      <c r="E29" s="14" t="str">
        <v>Tramitación de las solicitudes de pago del MRR a la Comisión Europea en cada uno de los tramos previstos del PRTR. &lt;DIRECCIÓN GENERAL DEL PLAN Y MECANISMO DE RECUPERACIÓN Y RESILIENCIA (SGPagos)&gt;</v>
      </c>
      <c r="F29" s="10" t="s">
        <v>43</v>
      </c>
      <c r="G29" s="10" t="s">
        <v>4787</v>
      </c>
      <c r="H29" s="10" t="str">
        <f t="shared" ref="H29:H92" si="5">F29 &amp; " " &amp; G29</f>
        <v>1.03.04 Preparación y negociación de convenios y acuerdos con organismos públicos y privados.</v>
      </c>
      <c r="I29" s="9" t="str">
        <f t="shared" si="3"/>
        <v>1.03.04</v>
      </c>
      <c r="J29" s="10" t="str">
        <f t="shared" si="4"/>
        <v>Preparación y negociación de convenios y acuerdos con organismos públicos y privados.</v>
      </c>
      <c r="K29" s="10"/>
      <c r="L29" s="10"/>
      <c r="M29" s="36">
        <v>25</v>
      </c>
      <c r="N29" s="36">
        <v>25</v>
      </c>
      <c r="O29" s="36">
        <v>25</v>
      </c>
      <c r="P29" s="36">
        <v>25</v>
      </c>
      <c r="Q29" s="10">
        <v>100</v>
      </c>
      <c r="R29" t="s">
        <v>4944</v>
      </c>
      <c r="S29" s="33">
        <v>1</v>
      </c>
      <c r="T29" s="33">
        <v>1</v>
      </c>
      <c r="U29" s="33">
        <v>1</v>
      </c>
      <c r="V29" s="33">
        <v>1</v>
      </c>
    </row>
    <row r="30" spans="1:23" ht="45">
      <c r="A30" s="10" t="str">
        <v>IGAE (Gabinete)</v>
      </c>
      <c r="B30" s="10" t="str">
        <v>EA0027952</v>
      </c>
      <c r="C30" s="10" t="str">
        <v>Coordinación de la actividad en el ámbito de las relaciones internacionales</v>
      </c>
      <c r="D30" s="10" t="str">
        <v>202486</v>
      </c>
      <c r="E30" s="14" t="str">
        <v>Coordinación de la actividad en el ámbito de las relaciones internacionales &lt;SECRETARÍA GENERAL DE FINANCIACIÓN AUTONÓMICA Y LOCAL (GT)&gt;</v>
      </c>
      <c r="F30" s="10" t="s">
        <v>4979</v>
      </c>
      <c r="G30" s="10" t="s">
        <v>4978</v>
      </c>
      <c r="H30" s="10" t="str">
        <f t="shared" si="5"/>
        <v>1.04.01 Organización de la actividad protocolaria</v>
      </c>
      <c r="I30" s="9" t="str">
        <f t="shared" si="3"/>
        <v>1.04.01</v>
      </c>
      <c r="J30" s="10" t="str">
        <f t="shared" ref="J30:J93" si="6">IF(H31="", "", SUBSTITUTE(H31, I31 &amp; CHAR(32), ""))</f>
        <v>Concesión de distinciones honoríficas y premios.</v>
      </c>
      <c r="K30" s="10"/>
      <c r="L30" s="10"/>
      <c r="M30" s="90"/>
      <c r="N30" s="90"/>
      <c r="O30" s="90"/>
      <c r="P30" s="90"/>
      <c r="Q30" s="90"/>
      <c r="R30" s="40" t="s">
        <v>4935</v>
      </c>
      <c r="S30" s="32">
        <v>0.25</v>
      </c>
      <c r="T30" s="32">
        <v>0.25</v>
      </c>
      <c r="U30" s="32">
        <v>0.25</v>
      </c>
      <c r="V30" s="32">
        <v>0.25</v>
      </c>
    </row>
    <row r="31" spans="1:23" ht="45">
      <c r="A31" s="10" t="str">
        <v>INSTITUTO DE ESTUDIOS FISCALES</v>
      </c>
      <c r="B31" s="10" t="str">
        <v>EA0044697</v>
      </c>
      <c r="C31" s="10" t="str">
        <v>Funciones de asesoramiento a entidades gestoras del PRTR para la implementación del Plan</v>
      </c>
      <c r="D31" s="10" t="str">
        <v>998434</v>
      </c>
      <c r="E31" s="14" t="str">
        <v>Funciones de asesoramiento a entidades gestoras del PRTR para la implementación del Plan &lt;DIRECCIÓN GENERAL DEL PLAN Y MECANISMO DE RECUPERACIÓN Y RESILIENCIA&gt;</v>
      </c>
      <c r="F31" s="10" t="s">
        <v>44</v>
      </c>
      <c r="G31" s="10" t="s">
        <v>4788</v>
      </c>
      <c r="H31" s="10" t="str">
        <f t="shared" si="5"/>
        <v>1.04.02 Concesión de distinciones honoríficas y premios.</v>
      </c>
      <c r="I31" s="9" t="str">
        <f t="shared" ref="I31:I94" si="7">IF(H31="", "", TRIM(LEFT(H31, FIND(CHAR(32), H31) - 1)))</f>
        <v>1.04.02</v>
      </c>
      <c r="J31" s="10" t="str">
        <f t="shared" si="6"/>
        <v>Planificación, selección de personal, provisión de puestos de trabajo.</v>
      </c>
      <c r="K31" s="10"/>
      <c r="L31" s="10"/>
      <c r="M31" s="36"/>
      <c r="N31" s="91" t="s">
        <v>4950</v>
      </c>
      <c r="O31" s="91"/>
      <c r="P31" s="91"/>
      <c r="Q31" s="36"/>
      <c r="R31" s="39" t="s">
        <v>4941</v>
      </c>
      <c r="S31" s="32">
        <f>IF(S26&lt;=S30,S26,0)</f>
        <v>0</v>
      </c>
      <c r="T31" s="32">
        <f>IF(T26&lt;=T30,T26,0)</f>
        <v>0</v>
      </c>
      <c r="U31" s="32">
        <f>IF(U26&lt;=U30,U26,0)</f>
        <v>0</v>
      </c>
      <c r="V31" s="32">
        <f>IF(V26&lt;=V30,V26,0)</f>
        <v>0</v>
      </c>
    </row>
    <row r="32" spans="1:23" ht="75">
      <c r="A32" s="10" t="str">
        <v>IGAE (Oficina Informática Presupuestaria)</v>
      </c>
      <c r="B32" s="10" t="str">
        <v>EA0023027</v>
      </c>
      <c r="C32" s="10" t="str">
        <v>Relación con la IGAE para la coordinación de auditorías exigidas para las solicitudes de pago, auditorías de sistemas, y otros tipos de auditorías</v>
      </c>
      <c r="D32" s="10" t="str">
        <v>998436</v>
      </c>
      <c r="E32" s="14" t="str">
        <v>Relación con la IGAE para la coordinación de auditorías exigidas para las solicitudes de pago, auditorías de sistemas, y otros tipos de auditorías &lt;DIRECCIÓN GENERAL DEL PLAN Y MECANISMO DE RECUPERACIÓN Y RESILIENCIA  (SGControl)&gt;</v>
      </c>
      <c r="F32" s="10" t="s">
        <v>45</v>
      </c>
      <c r="G32" s="10" t="s">
        <v>4789</v>
      </c>
      <c r="H32" s="10" t="str">
        <f t="shared" si="5"/>
        <v>2.01.01 Planificación, selección de personal, provisión de puestos de trabajo.</v>
      </c>
      <c r="I32" s="9" t="str">
        <f t="shared" si="7"/>
        <v>2.01.01</v>
      </c>
      <c r="J32" s="10" t="str">
        <f t="shared" si="6"/>
        <v>Gestión de los derechos y deberes de los empleados públicos.</v>
      </c>
      <c r="K32" s="10"/>
      <c r="L32" s="10"/>
      <c r="M32" s="10"/>
      <c r="N32" t="s">
        <v>1927</v>
      </c>
      <c r="O32" s="10">
        <f>COUNTIFS(Series!$B$10:$B$3000, Estadísticas!$F$5, Series!$L$10:$L$3000, "Sí")</f>
        <v>0</v>
      </c>
      <c r="R32" s="41" t="s">
        <v>4915</v>
      </c>
      <c r="S32" s="32">
        <f>2-S31</f>
        <v>2</v>
      </c>
      <c r="T32" s="32">
        <f>2-T31</f>
        <v>2</v>
      </c>
      <c r="U32" s="32">
        <f>2-U31</f>
        <v>2</v>
      </c>
      <c r="V32" s="32">
        <f>2-V31</f>
        <v>2</v>
      </c>
    </row>
    <row r="33" spans="1:22" ht="75">
      <c r="A33" s="10" t="str">
        <v>SECRETARÍA GENERAL DE FINANCIACIÓN AUTONÓMICA Y LOCAL (SGGPFEL)</v>
      </c>
      <c r="B33" s="10" t="str">
        <v>EA0023053</v>
      </c>
      <c r="C33" s="10" t="str">
        <v>Revisión formal de la documentación justificativa del cumplimiento de los hitos y objetivos del PRTR con el objeto de coordinar con los ministerios la remisión a la IGAE.</v>
      </c>
      <c r="D33" s="10" t="str">
        <v>998433</v>
      </c>
      <c r="E33" s="14" t="str">
        <v>Revisión formal de la documentación justificativa del cumplimiento de los hitos y objetivos del PRTR con el objeto de coordinar con los ministerios la remisión a la IGAE. &lt;DIRECCIÓN GENERAL DEL PLAN Y MECANISMO DE RECUPERACIÓN Y RESILIENCIA  (SGControl)&gt;</v>
      </c>
      <c r="F33" s="10" t="s">
        <v>46</v>
      </c>
      <c r="G33" s="10" t="s">
        <v>4790</v>
      </c>
      <c r="H33" s="10" t="str">
        <f t="shared" si="5"/>
        <v>2.01.02 Gestión de los derechos y deberes de los empleados públicos.</v>
      </c>
      <c r="I33" s="9" t="str">
        <f t="shared" si="7"/>
        <v>2.01.02</v>
      </c>
      <c r="J33" s="10" t="str">
        <f t="shared" si="6"/>
        <v>Negociación colectiva y relaciones laborales.</v>
      </c>
      <c r="K33" s="10"/>
      <c r="L33" s="10"/>
      <c r="M33" s="10"/>
      <c r="N33" s="38" t="s">
        <v>1922</v>
      </c>
      <c r="O33" s="48">
        <f>COUNTIFS(Series!$B$10:$B$3000, Estadísticas!$F$5, Series!$L$10:$L$3000, "No")</f>
        <v>0</v>
      </c>
      <c r="R33" s="42" t="s">
        <v>4936</v>
      </c>
      <c r="S33" s="32">
        <v>0.5</v>
      </c>
      <c r="T33" s="32">
        <v>0.5</v>
      </c>
      <c r="U33" s="32">
        <v>0.5</v>
      </c>
      <c r="V33" s="32">
        <v>0.5</v>
      </c>
    </row>
    <row r="34" spans="1:22" ht="75">
      <c r="A34" s="10" t="str">
        <v>DEPARTAMENTO DE SERVICIOS Y COORDINACIÓN TERRITORIAL</v>
      </c>
      <c r="B34" s="10" t="str">
        <v>E04935603</v>
      </c>
      <c r="C34" s="10" t="str">
        <v>Revisión formal de las declaraciones de cumplimiento, informes de gestión en cada tramo del Plan de las entidades responsables de la ejecución del PRTR.</v>
      </c>
      <c r="D34" s="10" t="str">
        <v>1998067</v>
      </c>
      <c r="E34" s="14" t="str">
        <v>Revisión formal de las declaraciones de cumplimiento, informes de gestión en cada tramo del Plan de las entidades responsables de la ejecución del PRTR. &lt;DIRECCIÓN GENERAL DEL PLAN Y MECANISMO DE RECUPERACIÓN Y RESILIENCIA (SGGest)&gt;</v>
      </c>
      <c r="F34" s="10" t="s">
        <v>47</v>
      </c>
      <c r="G34" s="10" t="s">
        <v>4791</v>
      </c>
      <c r="H34" s="10" t="str">
        <f t="shared" si="5"/>
        <v>2.01.03 Negociación colectiva y relaciones laborales.</v>
      </c>
      <c r="I34" s="9" t="str">
        <f t="shared" si="7"/>
        <v>2.01.03</v>
      </c>
      <c r="J34" s="10" t="str">
        <f t="shared" si="6"/>
        <v>Formación y perfeccionamiento.</v>
      </c>
      <c r="K34" s="10"/>
      <c r="L34" s="10"/>
      <c r="M34" s="10"/>
      <c r="N34" t="s">
        <v>4948</v>
      </c>
      <c r="O34" s="10">
        <f>COUNTIFS(Series!$B$10:$B$3000, Estadísticas!$F$5, Series!$L$10:$L$3000, "SC")</f>
        <v>0</v>
      </c>
      <c r="P34" s="35"/>
      <c r="R34" s="39" t="s">
        <v>4941</v>
      </c>
      <c r="S34" s="32">
        <f>IF(AND(S26&gt;S30,S26&lt;=S33),S26,0)</f>
        <v>0</v>
      </c>
      <c r="T34" s="32">
        <f>IF(AND(T26&gt;T30,T26&lt;=T33),T26,0)</f>
        <v>0</v>
      </c>
      <c r="U34" s="32">
        <f>IF(AND(U26&gt;U30,U26&lt;=U33),U26,0)</f>
        <v>0</v>
      </c>
      <c r="V34" s="32">
        <f>IF(AND(V26&gt;V30,V26&lt;=V33),V26,0)</f>
        <v>0</v>
      </c>
    </row>
    <row r="35" spans="1:22" ht="45">
      <c r="A35" s="10" t="str">
        <v>COMISIONADO PARA EL MERCADO DE TABACOS</v>
      </c>
      <c r="B35" s="10" t="str">
        <v>E05034001</v>
      </c>
      <c r="C35" s="10" t="str">
        <v>Seguimiento de la ejecución del PRTR en términos presupuestarios</v>
      </c>
      <c r="D35" s="10" t="str">
        <v>998107</v>
      </c>
      <c r="E35" s="14" t="str">
        <v>Seguimiento de la ejecución del PRTR en términos presupuestarios &lt;DIRECCIÓN GENERAL DEL PLAN Y MECANISMO DE RECUPERACIÓN Y RESILIENCIA (SGPagos)&gt;</v>
      </c>
      <c r="F35" s="10" t="s">
        <v>48</v>
      </c>
      <c r="G35" s="10" t="s">
        <v>4792</v>
      </c>
      <c r="H35" s="10" t="str">
        <f t="shared" si="5"/>
        <v>2.01.04 Formación y perfeccionamiento.</v>
      </c>
      <c r="I35" s="9" t="str">
        <f t="shared" si="7"/>
        <v>2.01.04</v>
      </c>
      <c r="J35" s="10" t="str">
        <f t="shared" si="6"/>
        <v>Provisión de incentivos y ayudas al empleado público.</v>
      </c>
      <c r="K35" s="10"/>
      <c r="L35" s="10"/>
      <c r="M35" s="10"/>
      <c r="N35" s="10"/>
      <c r="O35" s="38"/>
      <c r="P35" s="35"/>
      <c r="R35" s="41" t="s">
        <v>4915</v>
      </c>
      <c r="S35" s="32">
        <f>2-S34</f>
        <v>2</v>
      </c>
      <c r="T35" s="32">
        <f>2-T34</f>
        <v>2</v>
      </c>
      <c r="U35" s="32">
        <f>2-U34</f>
        <v>2</v>
      </c>
      <c r="V35" s="32">
        <f>2-V34</f>
        <v>2</v>
      </c>
    </row>
    <row r="36" spans="1:22" ht="60">
      <c r="A36" s="10" t="str">
        <v>DEPARTAMENTO DE SERVICIOS Y COORDINACIÓN TERRITORIAL (DEH)</v>
      </c>
      <c r="B36" s="10" t="str">
        <v>EA0023032</v>
      </c>
      <c r="C36" s="10" t="str">
        <v>Soporte para la utilización por parte de las entidades implicada en el PRTR de la herramienta CoFFEE</v>
      </c>
      <c r="D36" s="10" t="str">
        <v>998106</v>
      </c>
      <c r="E36" s="14" t="str">
        <v>Soporte para la utilización por parte de las entidades implicada en el PRTR de la herramienta CoFFEE &lt;DIRECCIÓN GENERAL DEL PLAN Y MECANISMO DE RECUPERACIÓN Y RESILIENCIA (SGGest)&gt;</v>
      </c>
      <c r="F36" s="10" t="s">
        <v>49</v>
      </c>
      <c r="G36" s="10" t="s">
        <v>4793</v>
      </c>
      <c r="H36" s="10" t="str">
        <f t="shared" si="5"/>
        <v>2.01.05 Provisión de incentivos y ayudas al empleado público.</v>
      </c>
      <c r="I36" s="9" t="str">
        <f t="shared" si="7"/>
        <v>2.01.05</v>
      </c>
      <c r="J36" s="10" t="str">
        <f t="shared" si="6"/>
        <v>Prevención de riesgos laborales y seguridad y salud laboral.</v>
      </c>
      <c r="K36" s="10"/>
      <c r="L36" s="10"/>
      <c r="M36" s="36"/>
      <c r="N36" s="34"/>
      <c r="P36" s="35"/>
      <c r="R36" s="43" t="s">
        <v>4937</v>
      </c>
      <c r="S36" s="32">
        <v>0.75</v>
      </c>
      <c r="T36" s="32">
        <v>0.75</v>
      </c>
      <c r="U36" s="32">
        <v>0.75</v>
      </c>
      <c r="V36" s="32">
        <v>0.75</v>
      </c>
    </row>
    <row r="37" spans="1:22" ht="60">
      <c r="A37" s="10" t="str">
        <v>INSPECCIÓN GENERAL</v>
      </c>
      <c r="B37" s="10" t="str">
        <v>EA0028512</v>
      </c>
      <c r="C37" s="10" t="str">
        <v>Comunidades Autónomas. Libro electrónico de la normativa tributaria autonómica y foral</v>
      </c>
      <c r="D37" s="10" t="str">
        <v>998482</v>
      </c>
      <c r="E37" s="14" t="str">
        <v>Comunidades Autónomas. Libro electrónico de la normativa tributaria autonómica y foral &lt;SECRETARÍA GENERAL DE FINANCIACIÓN AUTONÓMICA Y LOCAL (SGRTCA)&gt;</v>
      </c>
      <c r="F37" s="10" t="s">
        <v>50</v>
      </c>
      <c r="G37" s="10" t="s">
        <v>4794</v>
      </c>
      <c r="H37" s="10" t="str">
        <f t="shared" si="5"/>
        <v>2.01.06 Prevención de riesgos laborales y seguridad y salud laboral.</v>
      </c>
      <c r="I37" s="9" t="str">
        <f t="shared" si="7"/>
        <v>2.01.06</v>
      </c>
      <c r="J37" s="10" t="str">
        <f t="shared" si="6"/>
        <v>Gestión del presupuesto.</v>
      </c>
      <c r="K37" s="10"/>
      <c r="L37" s="10"/>
      <c r="M37" s="36"/>
      <c r="N37" s="52" t="s">
        <v>4987</v>
      </c>
      <c r="P37" s="35"/>
      <c r="R37" s="39" t="s">
        <v>4941</v>
      </c>
      <c r="S37" s="32">
        <f>IF(AND(S26&gt;S33,S26&lt;=S36),S26,0)</f>
        <v>0</v>
      </c>
      <c r="T37" s="32">
        <f>IF(AND(T26&gt;T33,T26&lt;=T36),T26,0)</f>
        <v>0</v>
      </c>
      <c r="U37" s="32">
        <f>IF(AND(U26&gt;U33,U26&lt;=U36),U26,0)</f>
        <v>0</v>
      </c>
      <c r="V37" s="32">
        <f>IF(AND(V26&gt;V33,V26&lt;=V36),V26,0)</f>
        <v>0</v>
      </c>
    </row>
    <row r="38" spans="1:22" ht="30">
      <c r="A38" s="10" t="str">
        <v>SUBSECRETARÍA DE HACIENDA</v>
      </c>
      <c r="B38" s="10" t="str">
        <v>EA0023035</v>
      </c>
      <c r="C38" s="10" t="str">
        <v>Elaboración de normativa fuera de la SGT</v>
      </c>
      <c r="D38" s="10" t="str">
        <v>201291</v>
      </c>
      <c r="E38" s="14" t="str">
        <v>Elaboración de normativa fuera de la SGT &lt;SECRETARÍA GENERAL TÉCNICA (SGPNC)&gt;</v>
      </c>
      <c r="F38" s="10" t="s">
        <v>51</v>
      </c>
      <c r="G38" s="10" t="s">
        <v>4795</v>
      </c>
      <c r="H38" s="10" t="str">
        <f t="shared" si="5"/>
        <v>2.02.01 Gestión del presupuesto.</v>
      </c>
      <c r="I38" s="9" t="str">
        <f t="shared" si="7"/>
        <v>2.02.01</v>
      </c>
      <c r="J38" s="10" t="str">
        <f t="shared" si="6"/>
        <v>Gestión de ingresos.</v>
      </c>
      <c r="K38" s="10"/>
      <c r="L38" s="10"/>
      <c r="M38" s="10"/>
      <c r="N38" t="s">
        <v>4994</v>
      </c>
      <c r="R38" s="41" t="s">
        <v>4915</v>
      </c>
      <c r="S38" s="32">
        <f>2-S37</f>
        <v>2</v>
      </c>
      <c r="T38" s="32">
        <f>2-T37</f>
        <v>2</v>
      </c>
      <c r="U38" s="32">
        <f>2-U37</f>
        <v>2</v>
      </c>
      <c r="V38" s="32">
        <f>2-V37</f>
        <v>2</v>
      </c>
    </row>
    <row r="39" spans="1:22">
      <c r="A39" s="10" t="str">
        <v>DEPARTAMENTO DE SERVICIOS Y COORDINACIÓN TERRITORIAL (SGTIC)</v>
      </c>
      <c r="B39" s="10" t="str">
        <v>EA0023064</v>
      </c>
      <c r="C39" s="10" t="str">
        <v>Elaboración normativa</v>
      </c>
      <c r="D39" s="10" t="str">
        <v>998109</v>
      </c>
      <c r="E39" s="14" t="str">
        <v>Elaboración normativa &lt;DIRECCIÓN GENERAL DE TRIBUTOS&gt;</v>
      </c>
      <c r="F39" s="10" t="s">
        <v>52</v>
      </c>
      <c r="G39" s="10" t="s">
        <v>4796</v>
      </c>
      <c r="H39" s="10" t="str">
        <f t="shared" si="5"/>
        <v>2.02.02 Gestión de ingresos.</v>
      </c>
      <c r="I39" s="9" t="str">
        <f t="shared" si="7"/>
        <v>2.02.02</v>
      </c>
      <c r="J39" s="10" t="str">
        <f t="shared" si="6"/>
        <v>Gestión de gastos.</v>
      </c>
      <c r="K39" s="10"/>
      <c r="L39" s="10"/>
      <c r="M39" s="10"/>
      <c r="N39" t="s">
        <v>4996</v>
      </c>
      <c r="R39" s="44" t="s">
        <v>4938</v>
      </c>
      <c r="S39" s="32">
        <v>1</v>
      </c>
      <c r="T39" s="32">
        <v>1</v>
      </c>
      <c r="U39" s="32">
        <v>1</v>
      </c>
      <c r="V39" s="32">
        <v>1</v>
      </c>
    </row>
    <row r="40" spans="1:22" ht="30">
      <c r="A40" s="10" t="str">
        <v>AGENCIA ESTATAL DE ADMINISTRACIÓN TRIBUTARIA (AEAT)</v>
      </c>
      <c r="B40" s="10" t="str">
        <v>EA0040021</v>
      </c>
      <c r="C40" s="10" t="str">
        <v>Elaboración normativa de la SGT</v>
      </c>
      <c r="D40" s="10" t="str">
        <v>998104</v>
      </c>
      <c r="E40" s="14" t="str">
        <v>Elaboración normativa de la SGT &lt;SECRETARÍA GENERAL TÉCNICA (SGPNC)&gt;</v>
      </c>
      <c r="F40" s="10" t="s">
        <v>54</v>
      </c>
      <c r="G40" s="10" t="s">
        <v>4797</v>
      </c>
      <c r="H40" s="10" t="str">
        <f t="shared" si="5"/>
        <v>2.02.03 Gestión de gastos.</v>
      </c>
      <c r="I40" s="9" t="str">
        <f t="shared" si="7"/>
        <v>2.02.03</v>
      </c>
      <c r="J40" s="10" t="str">
        <f t="shared" si="6"/>
        <v>Gestión de deuda pública y operaciones financieras.</v>
      </c>
      <c r="K40" s="10"/>
      <c r="L40" s="10"/>
      <c r="M40" s="10"/>
      <c r="N40" t="s">
        <v>4995</v>
      </c>
      <c r="R40" s="39" t="s">
        <v>4941</v>
      </c>
      <c r="S40">
        <f>IF(AND(S26&gt;S36,S26&lt;=S39),S26,0)</f>
        <v>0</v>
      </c>
      <c r="T40">
        <f>IF(AND(T26&gt;T36,T26&lt;=T39),T26,0)</f>
        <v>0</v>
      </c>
      <c r="U40">
        <f>IF(AND(U26&gt;U36,U26&lt;=U39),U26,0)</f>
        <v>0</v>
      </c>
      <c r="V40">
        <f>IF(AND(V26&gt;V36,V26&lt;=V39),V26,0)</f>
        <v>0</v>
      </c>
    </row>
    <row r="41" spans="1:22" ht="45">
      <c r="A41" s="10" t="str">
        <v>SECRETARÍA GENERAL TÉCNICA (SGITPDSW)</v>
      </c>
      <c r="B41" s="10" t="str">
        <v>EA0023024</v>
      </c>
      <c r="C41" s="10" t="str">
        <v>Expedientes de elaboración de disposiciones generales (1834-)</v>
      </c>
      <c r="D41" s="10" t="str">
        <v>997911</v>
      </c>
      <c r="E41" s="14" t="str">
        <v>Expedientes de elaboración de disposiciones generales (1834-) &lt;DIRECCIÓN GENERAL DE PATRIMONIO DEL ESTADO (SGP)&gt;</v>
      </c>
      <c r="F41" s="10" t="s">
        <v>55</v>
      </c>
      <c r="G41" s="10" t="s">
        <v>4798</v>
      </c>
      <c r="H41" s="10" t="str">
        <f t="shared" si="5"/>
        <v>2.02.04 Gestión de deuda pública y operaciones financieras.</v>
      </c>
      <c r="I41" s="9" t="str">
        <f t="shared" si="7"/>
        <v>2.02.04</v>
      </c>
      <c r="J41" s="10" t="str">
        <f t="shared" si="6"/>
        <v>Intervención y control financiero.</v>
      </c>
      <c r="K41" s="10"/>
      <c r="L41" s="10"/>
      <c r="M41" s="10"/>
      <c r="N41" t="s">
        <v>4997</v>
      </c>
      <c r="R41" s="41" t="s">
        <v>4915</v>
      </c>
      <c r="S41" s="32">
        <f>2-S40</f>
        <v>2</v>
      </c>
      <c r="T41" s="32">
        <f>2-T40</f>
        <v>2</v>
      </c>
      <c r="U41" s="32">
        <f>2-U40</f>
        <v>2</v>
      </c>
      <c r="V41" s="32">
        <f>2-V40</f>
        <v>2</v>
      </c>
    </row>
    <row r="42" spans="1:22" ht="30">
      <c r="A42" s="10" t="str">
        <v>SUBSECRETARÍA DE HACIENDA (SGRH)</v>
      </c>
      <c r="B42" s="10" t="str">
        <v>E04962703</v>
      </c>
      <c r="C42" s="10" t="str">
        <v>Remisión de información a otros órganos.</v>
      </c>
      <c r="D42" s="10" t="str">
        <v>2450368</v>
      </c>
      <c r="E42" s="14" t="str">
        <v>Remisión de información a otros órganos. &lt;SECRETARÍA GENERAL DE FINANCIACIÓN AUTONÓMICA Y LOCAL (GT)&gt;</v>
      </c>
      <c r="F42" s="10" t="s">
        <v>56</v>
      </c>
      <c r="G42" s="10" t="s">
        <v>4799</v>
      </c>
      <c r="H42" s="10" t="str">
        <f t="shared" si="5"/>
        <v>2.02.05 Intervención y control financiero.</v>
      </c>
      <c r="I42" s="9" t="str">
        <f t="shared" si="7"/>
        <v>2.02.05</v>
      </c>
      <c r="J42" s="10" t="str">
        <f t="shared" si="6"/>
        <v>Coordinación y supervisión presupuestaria autonómica.</v>
      </c>
      <c r="K42" s="10"/>
      <c r="L42" s="10"/>
      <c r="M42" s="10"/>
      <c r="N42" s="10" t="s">
        <v>4998</v>
      </c>
      <c r="R42" t="s">
        <v>4945</v>
      </c>
    </row>
    <row r="43" spans="1:22" ht="30">
      <c r="A43" s="10" t="str">
        <v>MUFACE</v>
      </c>
      <c r="B43" s="10" t="str">
        <v>EA0023286</v>
      </c>
      <c r="C43" s="10" t="str">
        <v>Revisión de normativa de otros ministerios</v>
      </c>
      <c r="D43" s="10" t="str">
        <v>997821</v>
      </c>
      <c r="E43" s="14" t="str">
        <v>Revisión de normativa de otros ministerios &lt;SECRETARÍA GENERAL TÉCNICA (SGPNC)&gt;</v>
      </c>
      <c r="F43" s="10" t="s">
        <v>57</v>
      </c>
      <c r="G43" s="10" t="s">
        <v>4800</v>
      </c>
      <c r="H43" s="10" t="str">
        <f t="shared" si="5"/>
        <v>2.02.06 Coordinación y supervisión presupuestaria autonómica.</v>
      </c>
      <c r="I43" s="9" t="str">
        <f t="shared" si="7"/>
        <v>2.02.06</v>
      </c>
      <c r="J43" s="10" t="str">
        <f t="shared" si="6"/>
        <v>Coordinación y supervisión presupuestaria local.</v>
      </c>
      <c r="K43" s="10"/>
      <c r="L43" s="10"/>
      <c r="M43" s="10"/>
      <c r="N43" s="66" t="s">
        <v>4999</v>
      </c>
      <c r="O43" s="66"/>
      <c r="P43" s="66"/>
      <c r="R43" t="s">
        <v>4941</v>
      </c>
      <c r="S43" s="35">
        <f>S26-S44</f>
        <v>-0.02</v>
      </c>
      <c r="T43" s="35">
        <f>T26-T44</f>
        <v>-0.02</v>
      </c>
      <c r="U43" s="35">
        <f>U26-U44</f>
        <v>-0.02</v>
      </c>
      <c r="V43" s="35">
        <f>V26-V44</f>
        <v>-0.02</v>
      </c>
    </row>
    <row r="44" spans="1:22" ht="30">
      <c r="A44" s="10" t="str">
        <v>DEPARTAMENTO DE SERVICIOS Y COORDINACIÓN TERRITORIAL (OFICINA PRESUPUESTARIA)</v>
      </c>
      <c r="B44" s="10" t="str">
        <v>EA0023087</v>
      </c>
      <c r="C44" s="10" t="str">
        <v>Elaboración de memorias del Parque Móvil del Estado</v>
      </c>
      <c r="D44" s="10" t="str">
        <v>997824</v>
      </c>
      <c r="E44" s="14" t="str">
        <v>Elaboración de memorias del Parque Móvil del Estado &lt;PARQUE MÓVIL DEL ESTADO&gt;</v>
      </c>
      <c r="F44" s="10" t="s">
        <v>58</v>
      </c>
      <c r="G44" s="10" t="s">
        <v>4801</v>
      </c>
      <c r="H44" s="10" t="str">
        <f t="shared" si="5"/>
        <v>2.02.07 Coordinación y supervisión presupuestaria local.</v>
      </c>
      <c r="I44" s="9" t="str">
        <f t="shared" si="7"/>
        <v>2.02.07</v>
      </c>
      <c r="J44" s="10" t="str">
        <f t="shared" si="6"/>
        <v>Contratación administrativa.</v>
      </c>
      <c r="K44" s="10"/>
      <c r="L44" s="10"/>
      <c r="M44" s="10"/>
      <c r="N44" s="10" t="s">
        <v>1946</v>
      </c>
      <c r="O44" t="s">
        <v>4996</v>
      </c>
      <c r="R44" t="s">
        <v>4946</v>
      </c>
      <c r="S44" s="32">
        <v>0.02</v>
      </c>
      <c r="T44" s="32">
        <v>0.02</v>
      </c>
      <c r="U44" s="32">
        <v>0.02</v>
      </c>
      <c r="V44" s="32">
        <v>0.02</v>
      </c>
    </row>
    <row r="45" spans="1:22" ht="45">
      <c r="A45" s="10" t="str">
        <v>DIRECCIÓN GENERAL DE RACIONALIZACIÓN Y CENTRALIZACIÓN DE LA CONTRATACIÓN</v>
      </c>
      <c r="B45" s="10" t="str">
        <v>NO APLICA</v>
      </c>
      <c r="C45" s="10" t="str">
        <v>Elaboración de proyectos de disposiciones normativas en materia de incentivos regionales</v>
      </c>
      <c r="D45" s="10" t="str">
        <v>997825</v>
      </c>
      <c r="E45" s="14" t="str">
        <v>Elaboración de proyectos de disposiciones normativas en materia de incentivos regionales &lt;DIRECCIÓN GENERAL DE FONDOS EUROPEOS&gt;</v>
      </c>
      <c r="F45" s="10" t="s">
        <v>4980</v>
      </c>
      <c r="G45" s="10" t="s">
        <v>4802</v>
      </c>
      <c r="H45" s="10" t="str">
        <f t="shared" si="5"/>
        <v>2.03.01 Contratación administrativa.</v>
      </c>
      <c r="I45" s="9" t="str">
        <f t="shared" si="7"/>
        <v>2.03.01</v>
      </c>
      <c r="J45" s="10" t="str">
        <f t="shared" si="6"/>
        <v>Gestión de subvenciones.</v>
      </c>
      <c r="K45" s="10"/>
      <c r="L45" s="10"/>
      <c r="M45" s="10"/>
      <c r="N45" s="10" t="s">
        <v>1976</v>
      </c>
      <c r="O45" t="s">
        <v>4995</v>
      </c>
      <c r="R45" t="s">
        <v>4915</v>
      </c>
      <c r="S45" s="35">
        <f>2-S43-S44</f>
        <v>2</v>
      </c>
      <c r="T45" s="35">
        <f>2-T43-T44</f>
        <v>2</v>
      </c>
      <c r="U45" s="35">
        <f>2-U43-U44</f>
        <v>2</v>
      </c>
      <c r="V45" s="35">
        <f>2-V43-V44</f>
        <v>2</v>
      </c>
    </row>
    <row r="46" spans="1:22" ht="30">
      <c r="A46" s="10" t="str">
        <v>INSTITUTO DE SOCIEDAD ESTATAL DE LOTERÍAS Y APUESTAS SOCIEDAD ESTATAL DE LOTERÍAS Y APUESTAS DEL ESTADO (SELAE)</v>
      </c>
      <c r="B46" s="10" t="str">
        <v>EA0023083</v>
      </c>
      <c r="C46" s="10" t="str">
        <v>Expedientes de elaboración de disposiciones generales (1834-)</v>
      </c>
      <c r="D46" s="10" t="str">
        <v>201842</v>
      </c>
      <c r="E46" s="14" t="str">
        <v>Expedientes de elaboración de disposiciones generales (1834-) &lt;DIRECCIÓN GENERAL DE COSTES DE PERSONAL&gt;</v>
      </c>
      <c r="F46" s="10" t="s">
        <v>60</v>
      </c>
      <c r="G46" s="10" t="s">
        <v>4803</v>
      </c>
      <c r="H46" s="10" t="str">
        <f t="shared" si="5"/>
        <v>2.04 Gestión de subvenciones.</v>
      </c>
      <c r="I46" s="9" t="str">
        <f t="shared" si="7"/>
        <v>2.04</v>
      </c>
      <c r="J46" s="10" t="str">
        <f t="shared" si="6"/>
        <v>Gestión de espacios.</v>
      </c>
      <c r="K46" s="10"/>
      <c r="L46" s="10"/>
      <c r="M46" s="10"/>
      <c r="N46" s="10" t="s">
        <v>2431</v>
      </c>
      <c r="O46" t="s">
        <v>4997</v>
      </c>
    </row>
    <row r="47" spans="1:22" ht="45">
      <c r="A47" s="10" t="str">
        <v>DIRECCIÓN GENERAL DE PATRIMONIO DEL ESTADO (SGEPE)</v>
      </c>
      <c r="B47" s="10" t="str">
        <v>E00127105</v>
      </c>
      <c r="C47" s="10" t="str">
        <v>Expedientes de elaboración de disposiciones generales (1834-)</v>
      </c>
      <c r="D47" s="10" t="str">
        <v>997861</v>
      </c>
      <c r="E47" s="14" t="str">
        <v>Expedientes de elaboración de disposiciones generales (1834-) &lt;DIRECCIÓN GENERAL DE PATRIMONIO DEL ESTADO&gt;</v>
      </c>
      <c r="F47" s="10" t="s">
        <v>61</v>
      </c>
      <c r="G47" s="10" t="s">
        <v>4804</v>
      </c>
      <c r="H47" s="10" t="str">
        <f t="shared" si="5"/>
        <v>2.05.01 Gestión de espacios.</v>
      </c>
      <c r="I47" s="9" t="str">
        <f t="shared" si="7"/>
        <v>2.05.01</v>
      </c>
      <c r="J47" s="10" t="str">
        <f t="shared" si="6"/>
        <v>Gestión de bienes materiales, servicios comunes y suministros.</v>
      </c>
      <c r="K47" s="10"/>
      <c r="L47" s="10"/>
      <c r="M47" s="10"/>
      <c r="N47" s="10" t="s">
        <v>1924</v>
      </c>
      <c r="O47" s="10" t="s">
        <v>4998</v>
      </c>
      <c r="R47" t="s">
        <v>4947</v>
      </c>
      <c r="S47">
        <f>IFERROR(COUNTIFS(Series!$B$10:$B$3000, Estadísticas!$F$5, Series!$H$10:$H$3000, "&gt;0") / COUNTIF(Series!$B$10:$B$3000, Estadísticas!$F$5), 0)</f>
        <v>0</v>
      </c>
      <c r="T47">
        <f>IFERROR(COUNTIFS(Series!$B$10:$B$3000, Estadísticas!$F$5, Series!$I$10:$I$3000, "&gt;0") / COUNTIF(Series!$B$10:$B$3000, Estadísticas!$F$5), 0)</f>
        <v>0</v>
      </c>
      <c r="U47" s="45">
        <f>IFERROR(COUNTIFS(Series!$B$10:$B$3000, Estadísticas!$F$5, Series!$J$10:$J$3000, "&gt;0") / COUNTIF(Series!$B$10:$B$3000, Estadísticas!$F$5), 0)</f>
        <v>0</v>
      </c>
      <c r="V47">
        <f>IFERROR(COUNTIFS(Series!$B$10:$B$3000, Estadísticas!$F$5, Series!$K$10:$K$3000, "&gt;0") / COUNTIF(Series!$B$10:$B$3000, Estadísticas!$F$5), 0)</f>
        <v>0</v>
      </c>
    </row>
    <row r="48" spans="1:22" ht="45">
      <c r="A48" s="10" t="str">
        <v>DIRECCIÓN GENERAL DE IMPUESTOS SOBRE EL GASTO</v>
      </c>
      <c r="B48" s="10" t="str">
        <v>EA0023028</v>
      </c>
      <c r="C48" s="10" t="str">
        <v>Expedientes de elaboración de disposiciones generales (1834-)</v>
      </c>
      <c r="D48" s="10" t="str">
        <v>997862</v>
      </c>
      <c r="E48" s="14" t="str">
        <v>Expedientes de elaboración de disposiciones generales (1834-) &lt;SECRETARÍA GENERAL DE FINANCIACIÓN AUTONÓMICA Y LOCAL (SGCCAA/SGEELL/GT)&gt;</v>
      </c>
      <c r="F48" s="10" t="s">
        <v>62</v>
      </c>
      <c r="G48" s="10" t="s">
        <v>4805</v>
      </c>
      <c r="H48" s="10" t="str">
        <f t="shared" si="5"/>
        <v>2.05.02 Gestión de bienes materiales, servicios comunes y suministros.</v>
      </c>
      <c r="I48" s="9" t="str">
        <f t="shared" si="7"/>
        <v>2.05.02</v>
      </c>
      <c r="J48" s="10" t="str">
        <f t="shared" si="6"/>
        <v>Prestación de servicios internos comunes.</v>
      </c>
      <c r="K48" s="10"/>
      <c r="L48" s="10"/>
      <c r="M48" s="10"/>
      <c r="N48" s="10"/>
      <c r="S48" s="37">
        <f>S47</f>
        <v>0</v>
      </c>
      <c r="T48" s="46">
        <f>T47</f>
        <v>0</v>
      </c>
      <c r="U48" s="37">
        <f>U47</f>
        <v>0</v>
      </c>
      <c r="V48" s="47">
        <f>V47</f>
        <v>0</v>
      </c>
    </row>
    <row r="49" spans="1:14" ht="30">
      <c r="A49" s="10" t="str">
        <v>DIRECCIÓN GENERAL DE PATRIMONIO DEL ESTADO (SGCCRC)</v>
      </c>
      <c r="B49" s="10" t="str">
        <v>E05042701</v>
      </c>
      <c r="C49" s="10" t="str">
        <v>Expedientes de elaboración de disposiciones generales (1834-)</v>
      </c>
      <c r="D49" s="10" t="str">
        <v>997863</v>
      </c>
      <c r="E49" s="14" t="str">
        <v>Expedientes de elaboración de disposiciones generales (1834-) &lt;SECRETARÍA GENERAL TÉCNICA (SGIRI)&gt;</v>
      </c>
      <c r="F49" s="10" t="s">
        <v>63</v>
      </c>
      <c r="G49" s="10" t="s">
        <v>4806</v>
      </c>
      <c r="H49" s="10" t="str">
        <f t="shared" si="5"/>
        <v>2.05.03 Prestación de servicios internos comunes.</v>
      </c>
      <c r="I49" s="9" t="str">
        <f t="shared" si="7"/>
        <v>2.05.03</v>
      </c>
      <c r="J49" s="10" t="str">
        <f t="shared" si="6"/>
        <v>Adquisición de bienes y derechos del Estado.</v>
      </c>
      <c r="K49" s="10"/>
      <c r="L49" s="10"/>
      <c r="M49" s="10"/>
      <c r="N49" s="10"/>
    </row>
    <row r="50" spans="1:14">
      <c r="A50" s="10" t="str">
        <v>DIRECCIÓN GENERAL DEL CATASTRO</v>
      </c>
      <c r="B50" s="10" t="str">
        <v>EA0027963</v>
      </c>
      <c r="C50" s="10" t="str">
        <v>Gestión de normativa</v>
      </c>
      <c r="D50" s="10" t="str">
        <v>997867</v>
      </c>
      <c r="E50" s="14" t="str">
        <v>Gestión de normativa &lt;PARQUE MÓVIL DEL ESTADO&gt;</v>
      </c>
      <c r="F50" s="10" t="s">
        <v>64</v>
      </c>
      <c r="G50" s="10" t="s">
        <v>4807</v>
      </c>
      <c r="H50" s="10" t="str">
        <f t="shared" si="5"/>
        <v>2.06.01 Adquisición de bienes y derechos del Estado.</v>
      </c>
      <c r="I50" s="9" t="str">
        <f t="shared" si="7"/>
        <v>2.06.01</v>
      </c>
      <c r="J50" s="10" t="str">
        <f t="shared" si="6"/>
        <v>Administración de bienes y derechos del Estado.</v>
      </c>
      <c r="K50" s="10"/>
      <c r="L50" s="10"/>
      <c r="M50" s="10"/>
      <c r="N50" s="10"/>
    </row>
    <row r="51" spans="1:14" ht="30">
      <c r="A51" s="10" t="str">
        <v>SUBSECRETARÍA DE HACIENDA (OFICIALÍA MAYOR)</v>
      </c>
      <c r="B51" s="10" t="str">
        <v>EA0027969</v>
      </c>
      <c r="C51" s="10" t="str">
        <v>Informe sobre proposiciones de ley</v>
      </c>
      <c r="D51" s="10" t="str">
        <v>997865</v>
      </c>
      <c r="E51" s="14" t="str">
        <v>Informe sobre proposiciones de ley &lt;DIRECCIÓN GENERAL DE PATRIMONIO DEL ESTADO (SGCEA)&gt;</v>
      </c>
      <c r="F51" s="10" t="s">
        <v>65</v>
      </c>
      <c r="G51" s="10" t="s">
        <v>4808</v>
      </c>
      <c r="H51" s="10" t="str">
        <f t="shared" si="5"/>
        <v>2.06.02 Administración de bienes y derechos del Estado.</v>
      </c>
      <c r="I51" s="9" t="str">
        <f t="shared" si="7"/>
        <v>2.06.02</v>
      </c>
      <c r="J51" s="10" t="str">
        <f t="shared" si="6"/>
        <v>Uso y explotación de bienes y derechos.</v>
      </c>
      <c r="K51" s="10"/>
      <c r="L51" s="10"/>
      <c r="M51" s="10"/>
      <c r="N51" s="10"/>
    </row>
    <row r="52" spans="1:14" ht="30">
      <c r="A52" s="10" t="str">
        <v>DIRECCIÓN GENERAL DEL TESORO Y POLÍTICA FINANCIERA</v>
      </c>
      <c r="B52" s="10" t="str">
        <v>E00127405</v>
      </c>
      <c r="C52" s="10" t="str">
        <v>Informe sobre proposiciones no de Ley</v>
      </c>
      <c r="D52" s="10" t="str">
        <v>997866</v>
      </c>
      <c r="E52" s="14" t="str">
        <v>Informe sobre proposiciones no de Ley &lt;DIRECCIÓN GENERAL DE PATRIMONIO DEL ESTADO (SGCEA)&gt;</v>
      </c>
      <c r="F52" s="10" t="s">
        <v>66</v>
      </c>
      <c r="G52" s="10" t="s">
        <v>4809</v>
      </c>
      <c r="H52" s="10" t="str">
        <f t="shared" si="5"/>
        <v>2.06.03 Uso y explotación de bienes y derechos.</v>
      </c>
      <c r="I52" s="9" t="str">
        <f t="shared" si="7"/>
        <v>2.06.03</v>
      </c>
      <c r="J52" s="10" t="str">
        <f t="shared" si="6"/>
        <v>Conservación y mantenimiento de bienes y derechos demaniales.</v>
      </c>
      <c r="K52" s="10"/>
      <c r="L52" s="10"/>
      <c r="M52" s="10"/>
      <c r="N52" s="10"/>
    </row>
    <row r="53" spans="1:14" ht="75">
      <c r="A53" s="10" t="str">
        <v>IGAE (Intervención y fiscalización)</v>
      </c>
      <c r="B53" s="10" t="str">
        <v>EA0027974</v>
      </c>
      <c r="C53" s="10" t="str">
        <v>Informe sobre tramitación de proyectos normativos aprobados por Consejo de Ministros o de Órdenes ministeriales de contenido normativo o de disposiciones autonómicas</v>
      </c>
      <c r="D53" s="10" t="str">
        <v>3033270</v>
      </c>
      <c r="E53" s="14" t="str">
        <v>Informe sobre tramitación de proyectos normativos aprobados por Consejo de Ministros o de Órdenes ministeriales de contenido normativo o de disposiciones autonómicas &lt;DIRECCIÓN GENERAL DE PATRIMONIO DEL ESTADO (SGCEA)&gt;</v>
      </c>
      <c r="F53" s="10" t="s">
        <v>67</v>
      </c>
      <c r="G53" s="10" t="s">
        <v>4810</v>
      </c>
      <c r="H53" s="10" t="str">
        <f t="shared" si="5"/>
        <v>2.06.04 Conservación y mantenimiento de bienes y derechos demaniales.</v>
      </c>
      <c r="I53" s="9" t="str">
        <f t="shared" si="7"/>
        <v>2.06.04</v>
      </c>
      <c r="J53" s="10" t="str">
        <f t="shared" si="6"/>
        <v>Defensa patrimonial.</v>
      </c>
      <c r="K53" s="10"/>
      <c r="L53" s="10"/>
      <c r="M53" s="10"/>
      <c r="N53" s="10"/>
    </row>
    <row r="54" spans="1:14" ht="30">
      <c r="A54" s="10" t="str">
        <v>IGAE (Estudios y coordinación)</v>
      </c>
      <c r="B54" s="10" t="str">
        <v>EA0023000</v>
      </c>
      <c r="C54" s="10" t="str">
        <v>Tramitación proyectos normativos: Órdenes Ministeriales</v>
      </c>
      <c r="D54" s="10" t="str">
        <v>200984</v>
      </c>
      <c r="E54" s="14" t="str">
        <v>Tramitación proyectos normativos: Órdenes Ministeriales &lt;DIRECCIÓN GENERAL DE PRESUPUESTOS&gt;</v>
      </c>
      <c r="F54" s="10" t="s">
        <v>68</v>
      </c>
      <c r="G54" s="10" t="s">
        <v>4811</v>
      </c>
      <c r="H54" s="10" t="str">
        <f t="shared" si="5"/>
        <v>2.06.05 Defensa patrimonial.</v>
      </c>
      <c r="I54" s="9" t="str">
        <f t="shared" si="7"/>
        <v>2.06.05</v>
      </c>
      <c r="J54" s="10" t="str">
        <f t="shared" si="6"/>
        <v>Enajenación de bienes y derechos del Estado.</v>
      </c>
      <c r="K54" s="10"/>
      <c r="L54" s="10"/>
      <c r="M54" s="10"/>
      <c r="N54" s="10"/>
    </row>
    <row r="55" spans="1:14" ht="30">
      <c r="A55" s="10" t="str">
        <v>IGAE</v>
      </c>
      <c r="B55" s="10" t="str">
        <v>EA0023003</v>
      </c>
      <c r="C55" s="10" t="str">
        <v>Tramitación proyectos normativos: resoluciones</v>
      </c>
      <c r="D55" s="10" t="str">
        <v>2861760</v>
      </c>
      <c r="E55" s="14" t="str">
        <v>Tramitación proyectos normativos: resoluciones &lt;DIRECCIÓN GENERAL DE PRESUPUESTOS&gt;</v>
      </c>
      <c r="F55" s="10" t="s">
        <v>69</v>
      </c>
      <c r="G55" s="10" t="s">
        <v>4812</v>
      </c>
      <c r="H55" s="10" t="str">
        <f t="shared" si="5"/>
        <v>2.06.06 Enajenación de bienes y derechos del Estado.</v>
      </c>
      <c r="I55" s="9" t="str">
        <f t="shared" si="7"/>
        <v>2.06.06</v>
      </c>
      <c r="J55" s="10" t="str">
        <f t="shared" si="6"/>
        <v>Planificación y coordinación de las políticas TIC y administración digital.</v>
      </c>
      <c r="K55" s="10"/>
      <c r="L55" s="10"/>
      <c r="M55" s="10"/>
      <c r="N55" s="10"/>
    </row>
    <row r="56" spans="1:14" ht="30">
      <c r="A56" s="10" t="str">
        <v>IGAE (Oficina Nacional de Auditoría)</v>
      </c>
      <c r="B56" s="10" t="str">
        <v>EA0023005</v>
      </c>
      <c r="C56" s="10" t="str">
        <v>Autorización de convenios</v>
      </c>
      <c r="D56" s="10" t="str">
        <v>992858</v>
      </c>
      <c r="E56" s="14" t="str">
        <v>Autorización de convenios &lt;SECRETARÍA GENERAL TÉCNICA (SGPNC)&gt;</v>
      </c>
      <c r="F56" s="10" t="s">
        <v>70</v>
      </c>
      <c r="G56" s="10" t="s">
        <v>4813</v>
      </c>
      <c r="H56" s="10" t="str">
        <f t="shared" si="5"/>
        <v>2.07.01 Planificación y coordinación de las políticas TIC y administración digital.</v>
      </c>
      <c r="I56" s="9" t="str">
        <f t="shared" si="7"/>
        <v>2.07.01</v>
      </c>
      <c r="J56" s="10" t="str">
        <f t="shared" si="6"/>
        <v>Prestación de servicios TIC.</v>
      </c>
      <c r="K56" s="10"/>
      <c r="L56" s="10"/>
      <c r="M56" s="10"/>
      <c r="N56" s="10"/>
    </row>
    <row r="57" spans="1:14" ht="45">
      <c r="A57" s="10" t="str">
        <v>IGAE (Intervenciones territoriales)</v>
      </c>
      <c r="B57" s="10" t="str">
        <v>EA0023034</v>
      </c>
      <c r="C57" s="10" t="str">
        <v>Comunidades Autónomas. Cambio de cifra relativa de operaciones en tributación foral</v>
      </c>
      <c r="D57" s="10" t="str">
        <v>2094293</v>
      </c>
      <c r="E57" s="14" t="str">
        <v>Comunidades Autónomas. Cambio de cifra relativa de operaciones en tributación foral &lt;SECRETARÍA GENERAL DE FINANCIACIÓN AUTONÓMICA Y LOCAL (SGRTCA)&gt;</v>
      </c>
      <c r="F57" s="10" t="s">
        <v>71</v>
      </c>
      <c r="G57" s="10" t="s">
        <v>4814</v>
      </c>
      <c r="H57" s="10" t="str">
        <f t="shared" si="5"/>
        <v>2.07.02 Prestación de servicios TIC.</v>
      </c>
      <c r="I57" s="9" t="str">
        <f t="shared" si="7"/>
        <v>2.07.02</v>
      </c>
      <c r="J57" s="10" t="str">
        <f t="shared" si="6"/>
        <v>Control y seguridad de las redes y sistemas de información.</v>
      </c>
      <c r="K57" s="10"/>
      <c r="L57" s="10"/>
      <c r="M57" s="10"/>
      <c r="N57" s="10"/>
    </row>
    <row r="58" spans="1:14">
      <c r="A58" s="10" t="str">
        <v>SECRETARÍA GENERAL DE FINANCIACIÓN AUTONÓMICA Y LOCAL (SGSPFA)</v>
      </c>
      <c r="B58" s="10" t="str">
        <v>EA0023079</v>
      </c>
      <c r="C58" s="10" t="str">
        <v>Convenios IGAE-Universidades</v>
      </c>
      <c r="D58" s="10" t="str">
        <v>997934</v>
      </c>
      <c r="E58" s="14" t="str">
        <v>Convenios IGAE-Universidades &lt;IGAE (OPGR)&gt;</v>
      </c>
      <c r="F58" s="10" t="s">
        <v>72</v>
      </c>
      <c r="G58" s="10" t="s">
        <v>4815</v>
      </c>
      <c r="H58" s="10" t="str">
        <f t="shared" si="5"/>
        <v>2.07.03 Control y seguridad de las redes y sistemas de información.</v>
      </c>
      <c r="I58" s="9" t="str">
        <f t="shared" si="7"/>
        <v>2.07.03</v>
      </c>
      <c r="J58" s="10" t="str">
        <f t="shared" si="6"/>
        <v>Registro.</v>
      </c>
      <c r="K58" s="10"/>
      <c r="L58" s="10"/>
      <c r="M58" s="10"/>
      <c r="N58" s="10"/>
    </row>
    <row r="59" spans="1:14" ht="45">
      <c r="A59" s="10" t="str">
        <v>SECRETARÍA GENERAL DE FINANCIACIÓN AUTONÓMICA Y LOCAL (SGAPECA)</v>
      </c>
      <c r="B59" s="10" t="str">
        <v>EA0023039</v>
      </c>
      <c r="C59" s="10" t="str">
        <v>Convenios para la creación de órganos interadministrativos en acontecimientos de excepcional interés público</v>
      </c>
      <c r="D59" s="10" t="str">
        <v>687677</v>
      </c>
      <c r="E59" s="14" t="str">
        <v>Convenios para la creación de órganos interadministrativos en acontecimientos de excepcional interés público &lt;SUBSECRETARÍA DE HACIENDA (GABINETE TÉCNICO)&gt;</v>
      </c>
      <c r="F59" s="10" t="s">
        <v>73</v>
      </c>
      <c r="G59" s="10" t="s">
        <v>4816</v>
      </c>
      <c r="H59" s="10" t="str">
        <f t="shared" si="5"/>
        <v>2.08.01 Registro.</v>
      </c>
      <c r="I59" s="9" t="str">
        <f t="shared" si="7"/>
        <v>2.08.01</v>
      </c>
      <c r="J59" s="10" t="str">
        <f t="shared" si="6"/>
        <v>Gestión de archivos y documentos.</v>
      </c>
      <c r="K59" s="10"/>
      <c r="L59" s="10"/>
      <c r="M59" s="10"/>
      <c r="N59" s="10"/>
    </row>
    <row r="60" spans="1:14" ht="30">
      <c r="A60" s="10" t="str">
        <v>SECRETARÍA GENERAL DE FINANCIACIÓN AUTONÓMICA Y LOCAL (SGCCAA/GT)</v>
      </c>
      <c r="B60" s="10" t="str">
        <v>EA0023007</v>
      </c>
      <c r="C60" s="10" t="str">
        <v>Convenios publicados en materia de contabilidad analítica</v>
      </c>
      <c r="D60" s="10" t="str">
        <v>997961</v>
      </c>
      <c r="E60" s="14" t="str">
        <v>Convenios publicados en materia de contabilidad analítica &lt;IGAE (Oficina Nacional de Contabilidad)&gt;</v>
      </c>
      <c r="F60" s="10" t="s">
        <v>74</v>
      </c>
      <c r="G60" s="10" t="s">
        <v>4817</v>
      </c>
      <c r="H60" s="10" t="str">
        <f t="shared" si="5"/>
        <v>2.08.02 Gestión de archivos y documentos.</v>
      </c>
      <c r="I60" s="9" t="str">
        <f t="shared" si="7"/>
        <v>2.08.02</v>
      </c>
      <c r="J60" s="10" t="str">
        <f t="shared" si="6"/>
        <v>Publicación de información del sector público, datos gubernamentales abiertos y publicidad activa.</v>
      </c>
      <c r="K60" s="10"/>
      <c r="L60" s="10"/>
      <c r="M60" s="10"/>
      <c r="N60" s="10"/>
    </row>
    <row r="61" spans="1:14" ht="45">
      <c r="A61" s="10" t="str">
        <v>SECRETARÍA GENERAL DE FINANCIACIÓN AUTONÓMICA Y LOCAL (SGGFA)</v>
      </c>
      <c r="B61" s="10" t="str">
        <v>EA0023036</v>
      </c>
      <c r="C61" s="10" t="str">
        <v>Convenios publicados en materia de sistemas de información contable y de gestión económico-presupuestaria</v>
      </c>
      <c r="D61" s="10" t="str">
        <v>997965</v>
      </c>
      <c r="E61" s="14" t="str">
        <v>Convenios publicados en materia de sistemas de información contable y de gestión económico-presupuestaria &lt;IGAE (Oficina Nacional de Contabilidad)&gt;</v>
      </c>
      <c r="F61" s="10" t="s">
        <v>75</v>
      </c>
      <c r="G61" s="10" t="s">
        <v>4818</v>
      </c>
      <c r="H61" s="10" t="str">
        <f t="shared" si="5"/>
        <v>2.08.03 Publicación de información del sector público, datos gubernamentales abiertos y publicidad activa.</v>
      </c>
      <c r="I61" s="9" t="str">
        <f t="shared" si="7"/>
        <v>2.08.03</v>
      </c>
      <c r="J61" s="10" t="str">
        <f t="shared" si="6"/>
        <v>Gestión de bibliotecas y colecciones bibliográficas.</v>
      </c>
      <c r="K61" s="10"/>
      <c r="L61" s="10"/>
      <c r="M61" s="10"/>
      <c r="N61" s="10"/>
    </row>
    <row r="62" spans="1:14" ht="30">
      <c r="A62" s="10" t="str">
        <v>SECRETARÍA GENERAL DE FINANCIACIÓN AUTONÓMICA Y LOCAL (SGAPECA/SGSPFA)</v>
      </c>
      <c r="B62" s="10" t="str">
        <v>E05250301</v>
      </c>
      <c r="C62" s="10" t="str">
        <v>Convocatoria de cursos y selección de participantes</v>
      </c>
      <c r="D62" s="10" t="str">
        <v>992909</v>
      </c>
      <c r="E62" s="14" t="str">
        <v>Convocatoria de cursos y selección de participantes &lt;IGAE (OPGR)&gt;</v>
      </c>
      <c r="F62" s="10" t="s">
        <v>76</v>
      </c>
      <c r="G62" s="10" t="s">
        <v>4819</v>
      </c>
      <c r="H62" s="10" t="str">
        <f t="shared" si="5"/>
        <v>2.08.04 Gestión de bibliotecas y colecciones bibliográficas.</v>
      </c>
      <c r="I62" s="9" t="str">
        <f t="shared" si="7"/>
        <v>2.08.04</v>
      </c>
      <c r="J62" s="10" t="str">
        <f t="shared" si="6"/>
        <v>Gestión de datos de carácter personal.</v>
      </c>
      <c r="K62" s="10"/>
      <c r="L62" s="10"/>
      <c r="M62" s="10"/>
      <c r="N62" s="10"/>
    </row>
    <row r="63" spans="1:14" ht="90">
      <c r="A63" s="10" t="str">
        <v>SECRETARÍA GENERAL DE FINANCIACIÓN AUTONÓMICA Y LOCAL (SGAPECA/ SGSPFA)</v>
      </c>
      <c r="B63" s="10" t="str">
        <v>E00127205</v>
      </c>
      <c r="C63" s="10" t="str">
        <v>Informe sobre la Resolución de autorización previa del Ministerio de Hacienda para formalizar Convenios de Colaboración conforme al artículo 50.2C de la Ley  40/2015  de Régimen jurídico del sector público. Orden 1267/2017, de 21 de diciembre</v>
      </c>
      <c r="D63" s="10" t="str">
        <v>997935</v>
      </c>
      <c r="E63" s="14" t="str">
        <v>Informe sobre la Resolución de autorización previa del Ministerio de Hacienda para formalizar Convenios de Colaboración conforme al artículo 50.2C de la Ley  40/2015  de Régimen jurídico del sector público. Orden 1267/2017, de 21 de diciembre &lt;DIRECCIÓN GENERAL DE PATRIMONIO DEL ESTADO (SGCEA)&gt;</v>
      </c>
      <c r="F63" s="10" t="s">
        <v>77</v>
      </c>
      <c r="G63" s="10" t="s">
        <v>4820</v>
      </c>
      <c r="H63" s="10" t="str">
        <f t="shared" si="5"/>
        <v>2.08.05 Gestión de datos de carácter personal.</v>
      </c>
      <c r="I63" s="9" t="str">
        <f t="shared" si="7"/>
        <v>2.08.05</v>
      </c>
      <c r="J63" s="10" t="str">
        <f t="shared" si="6"/>
        <v>Gestión de publicaciones oficiales.</v>
      </c>
      <c r="K63" s="10"/>
      <c r="L63" s="10"/>
      <c r="M63" s="10"/>
      <c r="N63" s="10"/>
    </row>
    <row r="64" spans="1:14" ht="45">
      <c r="A64" s="10" t="str">
        <v>SECRETARÍA GENERAL DE FINANCIACIÓN AUTONÓMICA Y LOCAL (SGGFL)</v>
      </c>
      <c r="B64" s="10"/>
      <c r="C64" s="10" t="str">
        <v>Informes obligatorios en la tramitación de convenios, textos del convenio/Registro en ROICO/Solicitud remisión BOE</v>
      </c>
      <c r="D64" s="10" t="str">
        <v>998010</v>
      </c>
      <c r="E64" s="14" t="str">
        <v>Informes obligatorios en la tramitación de convenios, textos del convenio/Registro en ROICO/Solicitud remisión BOE &lt;IGAE (Gabinete)&gt;</v>
      </c>
      <c r="F64" s="10" t="s">
        <v>78</v>
      </c>
      <c r="G64" s="10" t="s">
        <v>4821</v>
      </c>
      <c r="H64" s="10" t="str">
        <f t="shared" si="5"/>
        <v>2.08.06 Gestión de publicaciones oficiales.</v>
      </c>
      <c r="I64" s="9" t="str">
        <f t="shared" si="7"/>
        <v>2.08.06</v>
      </c>
      <c r="J64" s="10" t="str">
        <f t="shared" si="6"/>
        <v>Estadística.</v>
      </c>
      <c r="K64" s="10"/>
      <c r="L64" s="10"/>
      <c r="M64" s="10"/>
      <c r="N64" s="10"/>
    </row>
    <row r="65" spans="1:14" ht="45">
      <c r="A65" s="10" t="str">
        <v>SECRETARÍA GENERAL DE FINANCIACIÓN AUTONÓMICA Y LOCAL (SGEFEL/ SGGFL)</v>
      </c>
      <c r="B65" s="10"/>
      <c r="C65" s="10" t="str">
        <v>Preparación y negociación  de convenios, acuerdos y encomiendas con organismos públicos y privados</v>
      </c>
      <c r="D65" s="10" t="str">
        <v>997964</v>
      </c>
      <c r="E65" s="14" t="str">
        <v>Preparación y negociación  de convenios, acuerdos y encomiendas con organismos públicos y privados &lt;DIRECCIÓN GENERAL DE PRESUPUESTOS&gt;</v>
      </c>
      <c r="F65" s="10" t="s">
        <v>79</v>
      </c>
      <c r="G65" s="10" t="s">
        <v>4822</v>
      </c>
      <c r="H65" s="10" t="str">
        <f t="shared" si="5"/>
        <v>2.08.07 Estadística.</v>
      </c>
      <c r="I65" s="9" t="str">
        <f t="shared" si="7"/>
        <v>2.08.07</v>
      </c>
      <c r="J65" s="10" t="str">
        <f t="shared" si="6"/>
        <v>Gestión del acceso a la información.</v>
      </c>
      <c r="K65" s="10"/>
      <c r="L65" s="10"/>
      <c r="M65" s="10"/>
      <c r="N65" s="10"/>
    </row>
    <row r="66" spans="1:14" ht="45">
      <c r="A66" s="10" t="str">
        <v>SECRETARÍA GENERAL TÉCNICA (SGCIEF)</v>
      </c>
      <c r="B66" s="10"/>
      <c r="C66" s="10" t="str">
        <v>Preparación y tramitación de convenios y acuerdos con organismos públicos y privados</v>
      </c>
      <c r="D66" s="10" t="str">
        <v>997959</v>
      </c>
      <c r="E66" s="14" t="str">
        <v>Preparación y tramitación de convenios y acuerdos con organismos públicos y privados &lt;SECRETARÍA GENERAL DE FINANCIACIÓN AUTONÓMICA Y LOCAL (GT)&gt;</v>
      </c>
      <c r="F66" s="10" t="s">
        <v>80</v>
      </c>
      <c r="G66" s="10" t="s">
        <v>4823</v>
      </c>
      <c r="H66" s="10" t="str">
        <f t="shared" si="5"/>
        <v>2.08.08 Gestión del acceso a la información.</v>
      </c>
      <c r="I66" s="9" t="str">
        <f t="shared" si="7"/>
        <v>2.08.08</v>
      </c>
      <c r="J66" s="10" t="str">
        <f t="shared" si="6"/>
        <v>Comunicación y publicidad institucional.</v>
      </c>
      <c r="K66" s="10"/>
      <c r="L66" s="10"/>
      <c r="M66" s="10"/>
      <c r="N66" s="10"/>
    </row>
    <row r="67" spans="1:14" ht="45">
      <c r="A67" s="10" t="str">
        <v>DIRECCIÓN GENERAL DE PATRIMONIO DEL ESTADO (SJCCPE)</v>
      </c>
      <c r="B67" s="10"/>
      <c r="C67" s="10" t="str">
        <v>Protocolos generales de actuación y acuerdos internacionales no normativos</v>
      </c>
      <c r="D67" s="10" t="str">
        <v>997963</v>
      </c>
      <c r="E67" s="14" t="str">
        <v>Protocolos generales de actuación y acuerdos internacionales no normativos &lt;INSTITUTO DE ESTUDIOS FISCALES&gt;</v>
      </c>
      <c r="F67" s="10" t="s">
        <v>81</v>
      </c>
      <c r="G67" s="10" t="s">
        <v>4824</v>
      </c>
      <c r="H67" s="10" t="str">
        <f t="shared" si="5"/>
        <v>2.08.09 Comunicación y publicidad institucional.</v>
      </c>
      <c r="I67" s="9" t="str">
        <f t="shared" si="7"/>
        <v>2.08.09</v>
      </c>
      <c r="J67" s="10" t="str">
        <f t="shared" si="6"/>
        <v>Inspección, control y evaluación de la actuación y funcionamiento de las unidades de los empleados públicos.</v>
      </c>
      <c r="K67" s="10"/>
      <c r="L67" s="10"/>
      <c r="M67" s="10"/>
      <c r="N67" s="10"/>
    </row>
    <row r="68" spans="1:14" ht="30">
      <c r="A68" s="10" t="str">
        <v>DIRECCIÓN GENERAL DE BANCA, BOLSA E INVERSIONES</v>
      </c>
      <c r="B68" s="10"/>
      <c r="C68" s="10" t="str">
        <v>Relación con otras administraciones públicas. Convenios</v>
      </c>
      <c r="D68" s="10" t="str">
        <v>997967</v>
      </c>
      <c r="E68" s="14" t="str">
        <v>Relación con otras administraciones públicas. Convenios &lt;INSTITUTO DE ESTUDIOS FISCALES&gt;</v>
      </c>
      <c r="F68" s="10" t="s">
        <v>82</v>
      </c>
      <c r="G68" s="10" t="s">
        <v>4825</v>
      </c>
      <c r="H68" s="10" t="str">
        <f t="shared" si="5"/>
        <v>2.09.01 Inspección, control y evaluación de la actuación y funcionamiento de las unidades de los empleados públicos.</v>
      </c>
      <c r="I68" s="9" t="str">
        <f t="shared" si="7"/>
        <v>2.09.01</v>
      </c>
      <c r="J68" s="10" t="str">
        <f t="shared" si="6"/>
        <v>Desarrollo y evaluación de programas de calidad.</v>
      </c>
      <c r="K68" s="10"/>
      <c r="L68" s="10"/>
      <c r="M68" s="10"/>
      <c r="N68" s="10"/>
    </row>
    <row r="69" spans="1:14" ht="30">
      <c r="A69" s="10" t="str">
        <v>SECRETARÍA GENERAL DE FINANCIACIÓN AUTONÓMICA Y LOCAL (SGGFL/SGGFA)</v>
      </c>
      <c r="B69" s="10"/>
      <c r="C69" s="10" t="str">
        <v>Concesión de distinciones honoríficas y premios</v>
      </c>
      <c r="D69" s="10" t="str">
        <v>997966</v>
      </c>
      <c r="E69" s="14" t="str">
        <v>Concesión de distinciones honoríficas y premios &lt;INSTITUTO DE ESTUDIOS FISCALES&gt;</v>
      </c>
      <c r="F69" s="10" t="s">
        <v>83</v>
      </c>
      <c r="G69" s="10" t="s">
        <v>4826</v>
      </c>
      <c r="H69" s="10" t="str">
        <f t="shared" si="5"/>
        <v>2.09.02 Desarrollo y evaluación de programas de calidad.</v>
      </c>
      <c r="I69" s="9" t="str">
        <f t="shared" si="7"/>
        <v>2.09.02</v>
      </c>
      <c r="J69" s="10" t="str">
        <f t="shared" si="6"/>
        <v>Realización de auditorías internas.</v>
      </c>
      <c r="K69" s="10"/>
      <c r="L69" s="10"/>
      <c r="M69" s="10"/>
      <c r="N69" s="10"/>
    </row>
    <row r="70" spans="1:14" ht="30">
      <c r="A70" s="10" t="str">
        <v>SECRETARÍA GENERAL TÉCNICA (SGRRRAJ)</v>
      </c>
      <c r="B70" s="10"/>
      <c r="C70" s="10" t="str">
        <v>Premios de estudio e Investigación</v>
      </c>
      <c r="D70" s="10" t="str">
        <v>997936</v>
      </c>
      <c r="E70" s="14" t="str">
        <v>Premios de estudio e Investigación &lt;INSTITUTO DE ESTUDIOS FISCALES&gt;</v>
      </c>
      <c r="F70" s="10" t="s">
        <v>84</v>
      </c>
      <c r="G70" s="10" t="s">
        <v>4827</v>
      </c>
      <c r="H70" s="10" t="str">
        <f t="shared" si="5"/>
        <v>2.09.03 Realización de auditorías internas.</v>
      </c>
      <c r="I70" s="9" t="str">
        <f t="shared" si="7"/>
        <v>2.09.03</v>
      </c>
      <c r="J70" s="10" t="str">
        <f t="shared" si="6"/>
        <v>Asesoramiento jurídico.</v>
      </c>
      <c r="K70" s="10"/>
      <c r="L70" s="10"/>
      <c r="M70" s="10"/>
      <c r="N70" s="10"/>
    </row>
    <row r="71" spans="1:14">
      <c r="A71" s="10" t="str">
        <v>SECRETARÍA GENERAL DE FINANCIACIÓN AUTONÓMICA Y LOCAL (SGSAFT)</v>
      </c>
      <c r="B71" s="10"/>
      <c r="C71" s="10" t="str">
        <v>Concursos</v>
      </c>
      <c r="D71" s="10" t="str">
        <v>997962</v>
      </c>
      <c r="E71" s="14" t="str">
        <v>Concursos &lt;IGAE (Oficina Informática Presupuestaria)&gt;</v>
      </c>
      <c r="F71" s="10" t="s">
        <v>85</v>
      </c>
      <c r="G71" s="10" t="s">
        <v>4828</v>
      </c>
      <c r="H71" s="10" t="str">
        <f t="shared" si="5"/>
        <v>2.10.01 Asesoramiento jurídico.</v>
      </c>
      <c r="I71" s="9" t="str">
        <f t="shared" si="7"/>
        <v>2.10.01</v>
      </c>
      <c r="J71" s="10" t="str">
        <f t="shared" si="6"/>
        <v>Representación y defensa en juicio.</v>
      </c>
      <c r="K71" s="10"/>
      <c r="L71" s="10"/>
      <c r="M71" s="10"/>
      <c r="N71" s="10"/>
    </row>
    <row r="72" spans="1:14">
      <c r="A72" s="10" t="str">
        <v>SECRETARÍA GENERAL TÉCNICA (SGIDP)</v>
      </c>
      <c r="B72" s="10"/>
      <c r="C72" s="10" t="str">
        <v>Concursos</v>
      </c>
      <c r="D72" s="10" t="str">
        <v>997960</v>
      </c>
      <c r="E72" s="14" t="str">
        <v>Concursos &lt;IGAE (OPGR)&gt;</v>
      </c>
      <c r="F72" s="10" t="s">
        <v>86</v>
      </c>
      <c r="G72" s="10" t="s">
        <v>4829</v>
      </c>
      <c r="H72" s="10" t="str">
        <f t="shared" si="5"/>
        <v>2.10.02 Representación y defensa en juicio.</v>
      </c>
      <c r="I72" s="9" t="str">
        <f t="shared" si="7"/>
        <v>2.10.02</v>
      </c>
      <c r="J72" s="10" t="str">
        <f t="shared" si="6"/>
        <v>Revisión de los actos administrativos.</v>
      </c>
      <c r="K72" s="10"/>
      <c r="L72" s="10"/>
      <c r="M72" s="10"/>
      <c r="N72" s="10"/>
    </row>
    <row r="73" spans="1:14" ht="75">
      <c r="A73" s="10" t="str">
        <v>SECRETARÍA DE ESTADO DE HACIENDA</v>
      </c>
      <c r="B73" s="10"/>
      <c r="C73" s="10" t="str">
        <v>Entidades Locales. Informes sobre nombramientos y ceses por libre designación de funcionarios de administración local con habilitación de carácter nacional</v>
      </c>
      <c r="D73" s="10" t="str">
        <v>997937</v>
      </c>
      <c r="E73" s="14" t="str">
        <v>Entidades Locales. Informes sobre nombramientos y ceses por libre designación de funcionarios de administración local con habilitación de carácter nacional &lt;SECRETARÍA GENERAL DE FINANCIACIÓN AUTONÓMICA Y LOCAL (SGGPFEL)&gt;</v>
      </c>
      <c r="F73" s="10" t="s">
        <v>87</v>
      </c>
      <c r="G73" s="10" t="s">
        <v>4830</v>
      </c>
      <c r="H73" s="10" t="str">
        <f t="shared" si="5"/>
        <v>2.10.03 Revisión de los actos administrativos.</v>
      </c>
      <c r="I73" s="9" t="str">
        <f t="shared" si="7"/>
        <v>2.10.03</v>
      </c>
      <c r="J73" s="10" t="str">
        <f t="shared" si="6"/>
        <v>Participación pública y derecho de petición.</v>
      </c>
      <c r="K73" s="10"/>
      <c r="L73" s="10"/>
      <c r="M73" s="10"/>
      <c r="N73" s="10"/>
    </row>
    <row r="74" spans="1:14" ht="30">
      <c r="A74" s="10" t="str">
        <v>TRIBUNAL ECONÓMICO-ADMINISTRATIVO CENTRAL (TEAC)</v>
      </c>
      <c r="B74" s="10"/>
      <c r="C74" s="10" t="str">
        <v>Expedientes CECIR</v>
      </c>
      <c r="D74" s="10" t="str">
        <v>998314</v>
      </c>
      <c r="E74" s="14" t="str">
        <v>Expedientes CECIR &lt;IGAE (Oficina Informática Presupuestaria)&gt;</v>
      </c>
      <c r="F74" s="10" t="s">
        <v>4981</v>
      </c>
      <c r="G74" s="10" t="s">
        <v>4831</v>
      </c>
      <c r="H74" s="10" t="str">
        <f t="shared" si="5"/>
        <v>2.11.01 Participación pública y derecho de petición.</v>
      </c>
      <c r="I74" s="9" t="str">
        <f t="shared" si="7"/>
        <v>2.11.01</v>
      </c>
      <c r="J74" s="10" t="str">
        <f t="shared" si="6"/>
        <v>Gestión de ingresos (AEAT)</v>
      </c>
      <c r="K74" s="10"/>
      <c r="L74" s="10"/>
      <c r="M74" s="10"/>
      <c r="N74" s="10"/>
    </row>
    <row r="75" spans="1:14">
      <c r="A75" s="10">
        <v>0</v>
      </c>
      <c r="B75" s="10"/>
      <c r="C75" s="10" t="str">
        <v>Expedientes CECIR</v>
      </c>
      <c r="D75" s="10" t="str">
        <v>997817</v>
      </c>
      <c r="E75" s="14" t="str">
        <v>Expedientes CECIR &lt;IGAE (OPGR)&gt;</v>
      </c>
      <c r="F75" s="10" t="s">
        <v>91</v>
      </c>
      <c r="G75" s="10" t="s">
        <v>4905</v>
      </c>
      <c r="H75" s="10" t="str">
        <f t="shared" si="5"/>
        <v>2.02.02.01 Gestión de ingresos (AEAT)</v>
      </c>
      <c r="I75" s="9" t="str">
        <f t="shared" si="7"/>
        <v>2.02.02.01</v>
      </c>
      <c r="J75" s="10" t="str">
        <f t="shared" si="6"/>
        <v>Ingresos no tributarios</v>
      </c>
      <c r="K75" s="10"/>
      <c r="L75" s="10"/>
      <c r="M75" s="10"/>
      <c r="N75" s="10"/>
    </row>
    <row r="76" spans="1:14" ht="30">
      <c r="A76" s="10"/>
      <c r="B76" s="10"/>
      <c r="C76" s="10" t="str">
        <v>Expedientes de elaboración y aprobación de la oferta de empleo público (1984-)</v>
      </c>
      <c r="D76" s="10" t="str">
        <v>997969</v>
      </c>
      <c r="E76" s="14" t="str">
        <v>Expedientes de elaboración y aprobación de la oferta de empleo público (1984-) &lt;PARQUE MÓVIL DEL ESTADO&gt;</v>
      </c>
      <c r="F76" s="10" t="s">
        <v>53</v>
      </c>
      <c r="G76" s="10" t="s">
        <v>4906</v>
      </c>
      <c r="H76" s="10" t="str">
        <f t="shared" si="5"/>
        <v>2.02.02.02 Ingresos no tributarios</v>
      </c>
      <c r="I76" s="9" t="str">
        <f t="shared" si="7"/>
        <v>2.02.02.02</v>
      </c>
      <c r="J76" s="10" t="str">
        <f t="shared" si="6"/>
        <v>Formación y mantenimiento del catastro inmobiliario</v>
      </c>
      <c r="K76" s="10"/>
      <c r="L76" s="10"/>
      <c r="M76" s="10"/>
      <c r="N76" s="10"/>
    </row>
    <row r="77" spans="1:14" ht="45">
      <c r="A77" s="10"/>
      <c r="B77" s="10"/>
      <c r="C77" s="10" t="str">
        <v>Expedientes de elaboración y aprobación de la oferta de empleo público (1984-...)</v>
      </c>
      <c r="D77" s="10" t="str">
        <v>997932</v>
      </c>
      <c r="E77" s="14" t="str">
        <v>Expedientes de elaboración y aprobación de la oferta de empleo público (1984-...) &lt;DEPARTAMENTO DE SERVICIOS Y COORDINACIÓN TERRITORIAL&gt;</v>
      </c>
      <c r="F77" s="10" t="s">
        <v>90</v>
      </c>
      <c r="G77" s="10" t="s">
        <v>4907</v>
      </c>
      <c r="H77" s="10" t="str">
        <f t="shared" si="5"/>
        <v>2.02.02.03 Formación y mantenimiento del catastro inmobiliario</v>
      </c>
      <c r="I77" s="9" t="str">
        <f t="shared" si="7"/>
        <v>2.02.02.03</v>
      </c>
      <c r="J77" s="10" t="str">
        <f t="shared" si="6"/>
        <v>Fabricación de moneda y timbre</v>
      </c>
      <c r="K77" s="10"/>
      <c r="L77" s="10"/>
      <c r="M77" s="10"/>
      <c r="N77" s="10"/>
    </row>
    <row r="78" spans="1:14" ht="60">
      <c r="A78" s="10"/>
      <c r="B78" s="10"/>
      <c r="C78" s="10" t="str">
        <v>Expedientes de procesos selectivos de consolidación de empleo de funcionarios (sistema de concurso-oposición) (1984-)</v>
      </c>
      <c r="D78" s="10" t="str">
        <v>998401</v>
      </c>
      <c r="E78" s="14" t="str">
        <v>Expedientes de procesos selectivos de consolidación de empleo de funcionarios (sistema de concurso-oposición) (1984-) &lt;DEPARTAMENTO DE SERVICIOS Y COORDINACIÓN TERRITORIAL&gt;</v>
      </c>
      <c r="F78" s="10" t="s">
        <v>89</v>
      </c>
      <c r="G78" s="10" t="s">
        <v>4908</v>
      </c>
      <c r="H78" s="10" t="str">
        <f t="shared" si="5"/>
        <v>2.02.02.04 Fabricación de moneda y timbre</v>
      </c>
      <c r="I78" s="9" t="str">
        <f t="shared" si="7"/>
        <v>2.02.02.04</v>
      </c>
      <c r="J78" s="10" t="str">
        <f t="shared" si="6"/>
        <v>Gestión del monopolio estatal del mercado de tabacos</v>
      </c>
      <c r="K78" s="10"/>
      <c r="L78" s="10"/>
      <c r="M78" s="10"/>
      <c r="N78" s="10"/>
    </row>
    <row r="79" spans="1:14" ht="45">
      <c r="A79" s="10"/>
      <c r="B79" s="10"/>
      <c r="C79" s="10" t="str">
        <v>Expedientes de procesos selectivos de consolidación de empleo de funcionarios (sistema de concurso-oposición) (1984-)</v>
      </c>
      <c r="D79" s="10" t="str">
        <v>998295</v>
      </c>
      <c r="E79" s="14" t="str">
        <v>Expedientes de procesos selectivos de consolidación de empleo de funcionarios (sistema de concurso-oposición) (1984-) &lt;PARQUE MÓVIL DEL ESTADO&gt;</v>
      </c>
      <c r="F79" s="10" t="s">
        <v>92</v>
      </c>
      <c r="G79" s="10" t="s">
        <v>4909</v>
      </c>
      <c r="H79" s="10" t="str">
        <f t="shared" si="5"/>
        <v>2.02.02.05 Gestión del monopolio estatal del mercado de tabacos</v>
      </c>
      <c r="I79" s="9" t="str">
        <f t="shared" si="7"/>
        <v>2.02.02.05</v>
      </c>
      <c r="J79" s="10" t="str">
        <f t="shared" si="6"/>
        <v/>
      </c>
      <c r="K79" s="10"/>
      <c r="L79" s="10"/>
      <c r="M79" s="10"/>
      <c r="N79" s="10"/>
    </row>
    <row r="80" spans="1:14" ht="45">
      <c r="A80" s="10"/>
      <c r="B80" s="10"/>
      <c r="C80" s="10" t="str">
        <v>Expedientes de procesos selectivos de consolidación de empleo de funcionarios (sistema de concurso-oposición) (1984-)</v>
      </c>
      <c r="D80" s="10" t="str">
        <v>997799</v>
      </c>
      <c r="E80" s="14" t="str">
        <v>Expedientes de procesos selectivos de consolidación de empleo de funcionarios (sistema de concurso-oposición) (1984-) &lt;SECRETARÍA GENERAL TÉCNICA&gt;</v>
      </c>
      <c r="F80" s="10"/>
      <c r="G80" s="10"/>
      <c r="H80" s="10" t="str">
        <f t="shared" si="5"/>
        <v xml:space="preserve"> </v>
      </c>
      <c r="I80" s="9" t="str">
        <f t="shared" si="7"/>
        <v/>
      </c>
      <c r="J80" s="10" t="str">
        <f t="shared" si="6"/>
        <v/>
      </c>
      <c r="K80" s="10"/>
      <c r="L80" s="10"/>
      <c r="M80" s="10"/>
      <c r="N80" s="10"/>
    </row>
    <row r="81" spans="1:14" ht="45">
      <c r="A81" s="10"/>
      <c r="B81" s="10"/>
      <c r="C81" s="10" t="str">
        <v>Expedientes de procesos selectivos de consolidación de empleo de personal laboral (1994-)</v>
      </c>
      <c r="D81" s="10" t="str">
        <v>2987876</v>
      </c>
      <c r="E81" s="14" t="str">
        <v>Expedientes de procesos selectivos de consolidación de empleo de personal laboral (1994-) &lt;PARQUE MÓVIL DEL ESTADO&gt;</v>
      </c>
      <c r="F81" s="10"/>
      <c r="G81" s="10"/>
      <c r="H81" s="10" t="str">
        <f t="shared" si="5"/>
        <v xml:space="preserve"> </v>
      </c>
      <c r="I81" s="9" t="str">
        <f t="shared" si="7"/>
        <v/>
      </c>
      <c r="J81" s="10" t="str">
        <f t="shared" si="6"/>
        <v/>
      </c>
      <c r="K81" s="10"/>
      <c r="L81" s="10"/>
      <c r="M81" s="10"/>
      <c r="N81" s="10"/>
    </row>
    <row r="82" spans="1:14" ht="45">
      <c r="A82" s="10"/>
      <c r="B82" s="10"/>
      <c r="C82" s="10" t="str">
        <v>Expedientes de procesos selectivos de consolidación de empleo de personal laboral (1994-...)</v>
      </c>
      <c r="D82" s="10" t="str">
        <v>997802</v>
      </c>
      <c r="E82" s="14" t="str">
        <v>Expedientes de procesos selectivos de consolidación de empleo de personal laboral (1994-...) &lt;COMISIONADO PARA EL MERCADO DE TABACOS&gt;</v>
      </c>
      <c r="F82" s="10"/>
      <c r="G82" s="10"/>
      <c r="H82" s="10" t="str">
        <f t="shared" si="5"/>
        <v xml:space="preserve"> </v>
      </c>
      <c r="I82" s="9" t="str">
        <f t="shared" si="7"/>
        <v/>
      </c>
      <c r="J82" s="10" t="str">
        <f t="shared" si="6"/>
        <v/>
      </c>
      <c r="K82" s="10"/>
      <c r="L82" s="10"/>
      <c r="M82" s="10"/>
      <c r="N82" s="10"/>
    </row>
    <row r="83" spans="1:14" ht="45">
      <c r="A83" s="10"/>
      <c r="B83" s="10"/>
      <c r="C83" s="10" t="str">
        <v>Expedientes de procesos selectivos de consolidación de empleo de personal laboral (1994-...)</v>
      </c>
      <c r="D83" s="10" t="str">
        <v>998094</v>
      </c>
      <c r="E83" s="14" t="str">
        <v>Expedientes de procesos selectivos de consolidación de empleo de personal laboral (1994-...) &lt;DEPARTAMENTO DE SERVICIOS Y COORDINACIÓN TERRITORIAL&gt;</v>
      </c>
      <c r="F83" s="10"/>
      <c r="G83" s="10"/>
      <c r="H83" s="10" t="str">
        <f t="shared" si="5"/>
        <v xml:space="preserve"> </v>
      </c>
      <c r="I83" s="9" t="str">
        <f t="shared" si="7"/>
        <v/>
      </c>
      <c r="J83" s="10" t="str">
        <f t="shared" si="6"/>
        <v/>
      </c>
      <c r="K83" s="10"/>
      <c r="L83" s="10"/>
      <c r="M83" s="10"/>
      <c r="N83" s="10"/>
    </row>
    <row r="84" spans="1:14" ht="60">
      <c r="A84" s="10"/>
      <c r="B84" s="10"/>
      <c r="C84" s="10" t="str">
        <v>Expedientes de procesos selectivos de personal funcionario de Cuerpos Generales y Especiales (acceso libre y promoción interna) (1908-)</v>
      </c>
      <c r="D84" s="10" t="str">
        <v>998093</v>
      </c>
      <c r="E84" s="14" t="str">
        <v>Expedientes de procesos selectivos de personal funcionario de Cuerpos Generales y Especiales (acceso libre y promoción interna) (1908-) &lt;DEPARTAMENTO DE SERVICIOS Y COORDINACIÓN TERRITORIAL&gt;</v>
      </c>
      <c r="F84" s="10"/>
      <c r="G84" s="10"/>
      <c r="H84" s="10" t="str">
        <f t="shared" si="5"/>
        <v xml:space="preserve"> </v>
      </c>
      <c r="I84" s="9" t="str">
        <f t="shared" si="7"/>
        <v/>
      </c>
      <c r="J84" s="10" t="str">
        <f t="shared" si="6"/>
        <v/>
      </c>
      <c r="K84" s="10"/>
      <c r="L84" s="10"/>
      <c r="M84" s="10"/>
      <c r="N84" s="10"/>
    </row>
    <row r="85" spans="1:14" ht="60">
      <c r="A85" s="10"/>
      <c r="B85" s="10"/>
      <c r="C85" s="10" t="str">
        <v>Expedientes de procesos selectivos de personal funcionario de Cuerpos Generales y Especiales (acceso libre y promoción interna) (1908-)</v>
      </c>
      <c r="D85" s="10" t="str">
        <v>201552</v>
      </c>
      <c r="E85" s="14" t="str">
        <v>Expedientes de procesos selectivos de personal funcionario de Cuerpos Generales y Especiales (acceso libre y promoción interna) (1908-) &lt;INSTITUTO DE ESTUDIOS FISCALES&gt;</v>
      </c>
      <c r="F85" s="10"/>
      <c r="G85" s="10"/>
      <c r="H85" s="10" t="str">
        <f t="shared" si="5"/>
        <v xml:space="preserve"> </v>
      </c>
      <c r="I85" s="9" t="str">
        <f t="shared" si="7"/>
        <v/>
      </c>
      <c r="J85" s="10" t="str">
        <f t="shared" si="6"/>
        <v/>
      </c>
      <c r="K85" s="10"/>
      <c r="L85" s="10"/>
      <c r="M85" s="10"/>
      <c r="N85" s="10"/>
    </row>
    <row r="86" spans="1:14" ht="60">
      <c r="A86" s="10"/>
      <c r="B86" s="10"/>
      <c r="C86" s="10" t="str">
        <v>Expedientes de procesos selectivos de personal funcionario de Cuerpos Generales y Especiales (acceso libre y promoción interna) (1908-)</v>
      </c>
      <c r="D86" s="10" t="str">
        <v>998035</v>
      </c>
      <c r="E86" s="14" t="str">
        <v>Expedientes de procesos selectivos de personal funcionario de Cuerpos Generales y Especiales (acceso libre y promoción interna) (1908-) &lt;PARQUE MÓVIL DEL ESTADO&gt;</v>
      </c>
      <c r="F86" s="10"/>
      <c r="G86" s="10"/>
      <c r="H86" s="10" t="str">
        <f t="shared" si="5"/>
        <v xml:space="preserve"> </v>
      </c>
      <c r="I86" s="9" t="str">
        <f t="shared" si="7"/>
        <v/>
      </c>
      <c r="J86" s="10" t="str">
        <f t="shared" si="6"/>
        <v/>
      </c>
      <c r="K86" s="10"/>
      <c r="L86" s="10"/>
      <c r="M86" s="10"/>
      <c r="N86" s="10"/>
    </row>
    <row r="87" spans="1:14" ht="60">
      <c r="A87" s="10"/>
      <c r="B87" s="10"/>
      <c r="C87" s="10" t="str">
        <v>Expedientes de procesos selectivos de personal funcionario de Cuerpos Generales y Especiales (acceso libre y promoción interna) (1908-)</v>
      </c>
      <c r="D87" s="10" t="str">
        <v>997813</v>
      </c>
      <c r="E87" s="14" t="str">
        <v>Expedientes de procesos selectivos de personal funcionario de Cuerpos Generales y Especiales (acceso libre y promoción interna) (1908-) &lt;SECRETARÍA GENERAL TÉCNICA&gt;</v>
      </c>
      <c r="F87" s="10"/>
      <c r="G87" s="10"/>
      <c r="H87" s="10" t="str">
        <f t="shared" si="5"/>
        <v xml:space="preserve"> </v>
      </c>
      <c r="I87" s="9" t="str">
        <f t="shared" si="7"/>
        <v/>
      </c>
      <c r="J87" s="10" t="str">
        <f t="shared" si="6"/>
        <v/>
      </c>
      <c r="K87" s="10"/>
      <c r="L87" s="10"/>
      <c r="M87" s="10"/>
      <c r="N87" s="10"/>
    </row>
    <row r="88" spans="1:14" ht="60">
      <c r="A88" s="10"/>
      <c r="B88" s="10"/>
      <c r="C88" s="10" t="str">
        <v>Expedientes de procesos selectivos de personal funcionario de Cuerpos Generales y Especiales (acceso libre y promoción interna) (1908-...)</v>
      </c>
      <c r="D88" s="10" t="str">
        <v>998108</v>
      </c>
      <c r="E88" s="14" t="str">
        <v>Expedientes de procesos selectivos de personal funcionario de Cuerpos Generales y Especiales (acceso libre y promoción interna) (1908-...) &lt;COMISIONADO PARA EL MERCADO DE TABACOS&gt;</v>
      </c>
      <c r="F88" s="10"/>
      <c r="G88" s="10"/>
      <c r="H88" s="10" t="str">
        <f t="shared" si="5"/>
        <v xml:space="preserve"> </v>
      </c>
      <c r="I88" s="9" t="str">
        <f t="shared" si="7"/>
        <v/>
      </c>
      <c r="J88" s="10" t="str">
        <f t="shared" si="6"/>
        <v/>
      </c>
      <c r="K88" s="10"/>
      <c r="L88" s="10"/>
      <c r="M88" s="10"/>
      <c r="N88" s="10"/>
    </row>
    <row r="89" spans="1:14" ht="30">
      <c r="A89" s="10"/>
      <c r="B89" s="10"/>
      <c r="C89" s="10" t="str">
        <v>Expedientes de procesos selectivos de personal funcionario interino (1984-)</v>
      </c>
      <c r="D89" s="10" t="str">
        <v>2408732</v>
      </c>
      <c r="E89" s="14" t="str">
        <v>Expedientes de procesos selectivos de personal funcionario interino (1984-) &lt;PARQUE MÓVIL DEL ESTADO&gt;</v>
      </c>
      <c r="F89" s="10"/>
      <c r="G89" s="10"/>
      <c r="H89" s="10" t="str">
        <f t="shared" si="5"/>
        <v xml:space="preserve"> </v>
      </c>
      <c r="I89" s="9" t="str">
        <f t="shared" si="7"/>
        <v/>
      </c>
      <c r="J89" s="10" t="str">
        <f t="shared" si="6"/>
        <v/>
      </c>
      <c r="K89" s="10"/>
      <c r="L89" s="10"/>
      <c r="M89" s="10"/>
      <c r="N89" s="10"/>
    </row>
    <row r="90" spans="1:14" ht="45">
      <c r="A90" s="10"/>
      <c r="B90" s="10"/>
      <c r="C90" s="10" t="str">
        <v>Expedientes de procesos selectivos de personal funcionario interino (1984-)</v>
      </c>
      <c r="D90" s="10" t="str">
        <v>3016811</v>
      </c>
      <c r="E90" s="14" t="str">
        <v>Expedientes de procesos selectivos de personal funcionario interino (1984-) &lt;SECRETARÍA GENERAL TÉCNICA&gt;</v>
      </c>
      <c r="F90" s="10"/>
      <c r="G90" s="10"/>
      <c r="H90" s="10" t="str">
        <f t="shared" si="5"/>
        <v xml:space="preserve"> </v>
      </c>
      <c r="I90" s="9" t="str">
        <f t="shared" si="7"/>
        <v/>
      </c>
      <c r="J90" s="10" t="str">
        <f t="shared" si="6"/>
        <v/>
      </c>
      <c r="K90" s="10"/>
      <c r="L90" s="10"/>
      <c r="M90" s="10"/>
      <c r="N90" s="10"/>
    </row>
    <row r="91" spans="1:14" ht="45">
      <c r="A91" s="10"/>
      <c r="B91" s="10"/>
      <c r="C91" s="10" t="str">
        <v>Expedientes de procesos selectivos de personal funcionario interino (1984-...)</v>
      </c>
      <c r="D91" s="10" t="str">
        <v>3030225</v>
      </c>
      <c r="E91" s="14" t="str">
        <v>Expedientes de procesos selectivos de personal funcionario interino (1984-...) &lt;COMISIONADO PARA EL MERCADO DE TABACOS&gt;</v>
      </c>
      <c r="F91" s="10"/>
      <c r="G91" s="10"/>
      <c r="H91" s="10" t="str">
        <f t="shared" si="5"/>
        <v xml:space="preserve"> </v>
      </c>
      <c r="I91" s="9" t="str">
        <f t="shared" si="7"/>
        <v/>
      </c>
      <c r="J91" s="10" t="str">
        <f t="shared" si="6"/>
        <v/>
      </c>
      <c r="K91" s="10"/>
      <c r="L91" s="10"/>
      <c r="M91" s="10"/>
      <c r="N91" s="10"/>
    </row>
    <row r="92" spans="1:14" ht="30">
      <c r="A92" s="10"/>
      <c r="B92" s="10"/>
      <c r="C92" s="10" t="str">
        <v>Expedientes de procesos selectivos de personal laboral fijo (1984-)</v>
      </c>
      <c r="D92" s="10" t="str">
        <v>998267</v>
      </c>
      <c r="E92" s="14" t="str">
        <v>Expedientes de procesos selectivos de personal laboral fijo (1984-) &lt;PARQUE MÓVIL DEL ESTADO&gt;</v>
      </c>
      <c r="F92" s="10"/>
      <c r="G92" s="10"/>
      <c r="H92" s="10" t="str">
        <f t="shared" si="5"/>
        <v xml:space="preserve"> </v>
      </c>
      <c r="I92" s="9" t="str">
        <f t="shared" si="7"/>
        <v/>
      </c>
      <c r="J92" s="10" t="str">
        <f t="shared" si="6"/>
        <v/>
      </c>
      <c r="K92" s="10"/>
      <c r="L92" s="10"/>
      <c r="M92" s="10"/>
      <c r="N92" s="10"/>
    </row>
    <row r="93" spans="1:14" ht="45">
      <c r="A93" s="10"/>
      <c r="B93" s="10"/>
      <c r="C93" s="10" t="str">
        <v>Expedientes de procesos selectivos de personal laboral fijo (1984-...)</v>
      </c>
      <c r="D93" s="10" t="str">
        <v>202447</v>
      </c>
      <c r="E93" s="14" t="str">
        <v>Expedientes de procesos selectivos de personal laboral fijo (1984-...) &lt;COMISIONADO PARA EL MERCADO DE TABACOS&gt;</v>
      </c>
      <c r="F93" s="10"/>
      <c r="G93" s="10"/>
      <c r="H93" s="10" t="str">
        <f t="shared" ref="H93:H156" si="8">F93 &amp; " " &amp; G93</f>
        <v xml:space="preserve"> </v>
      </c>
      <c r="I93" s="9" t="str">
        <f t="shared" si="7"/>
        <v/>
      </c>
      <c r="J93" s="10" t="str">
        <f t="shared" si="6"/>
        <v/>
      </c>
      <c r="K93" s="10"/>
      <c r="L93" s="10"/>
      <c r="M93" s="10"/>
      <c r="N93" s="10"/>
    </row>
    <row r="94" spans="1:14" ht="45">
      <c r="A94" s="10"/>
      <c r="B94" s="10"/>
      <c r="C94" s="10" t="str">
        <v>Expedientes de procesos selectivos de personal laboral fijo (1984-...)</v>
      </c>
      <c r="D94" s="10" t="str">
        <v>998293</v>
      </c>
      <c r="E94" s="14" t="str">
        <v>Expedientes de procesos selectivos de personal laboral fijo (1984-...) &lt;DEPARTAMENTO DE SERVICIOS Y COORDINACIÓN TERRITORIAL&gt;</v>
      </c>
      <c r="F94" s="10"/>
      <c r="G94" s="10"/>
      <c r="H94" s="10" t="str">
        <f t="shared" si="8"/>
        <v xml:space="preserve"> </v>
      </c>
      <c r="I94" s="9" t="str">
        <f t="shared" si="7"/>
        <v/>
      </c>
      <c r="J94" s="10" t="str">
        <f t="shared" ref="J94:J157" si="9">IF(H95="", "", SUBSTITUTE(H95, I95 &amp; CHAR(32), ""))</f>
        <v/>
      </c>
      <c r="K94" s="10"/>
      <c r="L94" s="10"/>
      <c r="M94" s="10"/>
      <c r="N94" s="10"/>
    </row>
    <row r="95" spans="1:14" ht="45">
      <c r="A95" s="10"/>
      <c r="B95" s="10"/>
      <c r="C95" s="10" t="str">
        <v>Expedientes de procesos selectivos de personal laboral temporal y personal estatutario temporal (1968-)</v>
      </c>
      <c r="D95" s="10" t="str">
        <v>201561</v>
      </c>
      <c r="E95" s="14" t="str">
        <v>Expedientes de procesos selectivos de personal laboral temporal y personal estatutario temporal (1968-) &lt;PARQUE MÓVIL DEL ESTADO&gt;</v>
      </c>
      <c r="F95" s="10"/>
      <c r="G95" s="10"/>
      <c r="H95" s="10" t="str">
        <f t="shared" si="8"/>
        <v xml:space="preserve"> </v>
      </c>
      <c r="I95" s="9" t="str">
        <f t="shared" ref="I95:I158" si="10">IF(H95="", "", TRIM(LEFT(H95, FIND(CHAR(32), H95) - 1)))</f>
        <v/>
      </c>
      <c r="J95" s="10" t="str">
        <f t="shared" si="9"/>
        <v/>
      </c>
      <c r="K95" s="10"/>
      <c r="L95" s="10"/>
      <c r="M95" s="10"/>
      <c r="N95" s="10"/>
    </row>
    <row r="96" spans="1:14" ht="45">
      <c r="A96" s="10"/>
      <c r="B96" s="10"/>
      <c r="C96" s="10" t="str">
        <v>Expedientes de procesos selectivos de personal laboral y personal estatutario temporal (1968-)</v>
      </c>
      <c r="D96" s="10" t="str">
        <v>998266</v>
      </c>
      <c r="E96" s="14" t="str">
        <v>Expedientes de procesos selectivos de personal laboral y personal estatutario temporal (1968-) &lt;DEPARTAMENTO DE SERVICIOS Y COORDINACIÓN TERRITORIAL&gt;</v>
      </c>
      <c r="F96" s="10"/>
      <c r="G96" s="10"/>
      <c r="H96" s="10" t="str">
        <f t="shared" si="8"/>
        <v xml:space="preserve"> </v>
      </c>
      <c r="I96" s="9" t="str">
        <f t="shared" si="10"/>
        <v/>
      </c>
      <c r="J96" s="10" t="str">
        <f t="shared" si="9"/>
        <v/>
      </c>
      <c r="K96" s="10"/>
      <c r="L96" s="10"/>
      <c r="M96" s="10"/>
      <c r="N96" s="10"/>
    </row>
    <row r="97" spans="1:14" ht="30">
      <c r="A97" s="10"/>
      <c r="B97" s="10"/>
      <c r="C97" s="10" t="str">
        <v>Expedientes de provisión de puestos de trabajo por libre designación (1984-)</v>
      </c>
      <c r="D97" s="10" t="str">
        <v>2982571</v>
      </c>
      <c r="E97" s="14" t="str">
        <v>Expedientes de provisión de puestos de trabajo por libre designación (1984-) &lt;INSTITUTO DE ESTUDIOS FISCALES&gt;</v>
      </c>
      <c r="F97" s="10"/>
      <c r="G97" s="10"/>
      <c r="H97" s="10" t="str">
        <f t="shared" si="8"/>
        <v xml:space="preserve"> </v>
      </c>
      <c r="I97" s="9" t="str">
        <f t="shared" si="10"/>
        <v/>
      </c>
      <c r="J97" s="10" t="str">
        <f t="shared" si="9"/>
        <v/>
      </c>
      <c r="K97" s="10"/>
      <c r="L97" s="10"/>
      <c r="M97" s="10"/>
      <c r="N97" s="10"/>
    </row>
    <row r="98" spans="1:14" ht="30">
      <c r="A98" s="10"/>
      <c r="B98" s="10"/>
      <c r="C98" s="10" t="str">
        <v>Expedientes de provisión de puestos de trabajo por libre designación (1984-)</v>
      </c>
      <c r="D98" s="10" t="str">
        <v>201520</v>
      </c>
      <c r="E98" s="14" t="str">
        <v>Expedientes de provisión de puestos de trabajo por libre designación (1984-) &lt;PARQUE MÓVIL DEL ESTADO&gt;</v>
      </c>
      <c r="F98" s="10"/>
      <c r="G98" s="10"/>
      <c r="H98" s="10" t="str">
        <f t="shared" si="8"/>
        <v xml:space="preserve"> </v>
      </c>
      <c r="I98" s="9" t="str">
        <f t="shared" si="10"/>
        <v/>
      </c>
      <c r="J98" s="10" t="str">
        <f t="shared" si="9"/>
        <v/>
      </c>
      <c r="K98" s="10"/>
      <c r="L98" s="10"/>
      <c r="M98" s="10"/>
      <c r="N98" s="10"/>
    </row>
    <row r="99" spans="1:14" ht="45">
      <c r="A99" s="10"/>
      <c r="B99" s="10"/>
      <c r="C99" s="10" t="str">
        <v>Expedientes de provisión de puestos de trabajo por libre designación (1984-...)</v>
      </c>
      <c r="D99" s="10" t="str">
        <v>3014387</v>
      </c>
      <c r="E99" s="14" t="str">
        <v>Expedientes de provisión de puestos de trabajo por libre designación (1984-...) &lt;DEPARTAMENTO DE SERVICIOS Y COORDINACIÓN TERRITORIAL&gt;</v>
      </c>
      <c r="F99" s="10"/>
      <c r="G99" s="10"/>
      <c r="H99" s="10" t="str">
        <f t="shared" si="8"/>
        <v xml:space="preserve"> </v>
      </c>
      <c r="I99" s="9" t="str">
        <f t="shared" si="10"/>
        <v/>
      </c>
      <c r="J99" s="10" t="str">
        <f t="shared" si="9"/>
        <v/>
      </c>
      <c r="K99" s="10"/>
      <c r="L99" s="10"/>
      <c r="M99" s="10"/>
      <c r="N99" s="10"/>
    </row>
    <row r="100" spans="1:14" ht="45">
      <c r="A100" s="10"/>
      <c r="B100" s="10"/>
      <c r="C100" s="10" t="str">
        <v>Expedientes de provisión de puestos de trabajo: concursos (generales y específicos (1984-)</v>
      </c>
      <c r="D100" s="10" t="str">
        <v>201496</v>
      </c>
      <c r="E100" s="14" t="str">
        <v>Expedientes de provisión de puestos de trabajo: concursos (generales y específicos (1984-) &lt;INSTITUTO DE ESTUDIOS FISCALES&gt;</v>
      </c>
      <c r="F100" s="10"/>
      <c r="G100" s="10"/>
      <c r="H100" s="10" t="str">
        <f t="shared" si="8"/>
        <v xml:space="preserve"> </v>
      </c>
      <c r="I100" s="9" t="str">
        <f t="shared" si="10"/>
        <v/>
      </c>
      <c r="J100" s="10" t="str">
        <f t="shared" si="9"/>
        <v/>
      </c>
      <c r="K100" s="10"/>
      <c r="L100" s="10"/>
      <c r="M100" s="10"/>
      <c r="N100" s="10"/>
    </row>
    <row r="101" spans="1:14" ht="45">
      <c r="A101" s="10"/>
      <c r="B101" s="10"/>
      <c r="C101" s="10" t="str">
        <v>Expedientes de provisión de puestos de trabajo: concursos (generales y específicos (1984-)</v>
      </c>
      <c r="D101" s="10" t="str">
        <v>998115</v>
      </c>
      <c r="E101" s="14" t="str">
        <v>Expedientes de provisión de puestos de trabajo: concursos (generales y específicos (1984-) &lt;PARQUE MÓVIL DEL ESTADO&gt;</v>
      </c>
      <c r="F101" s="10"/>
      <c r="G101" s="10"/>
      <c r="H101" s="10" t="str">
        <f t="shared" si="8"/>
        <v xml:space="preserve"> </v>
      </c>
      <c r="I101" s="9" t="str">
        <f t="shared" si="10"/>
        <v/>
      </c>
      <c r="J101" s="10" t="str">
        <f t="shared" si="9"/>
        <v/>
      </c>
      <c r="K101" s="10"/>
      <c r="L101" s="10"/>
      <c r="M101" s="10"/>
      <c r="N101" s="10"/>
    </row>
    <row r="102" spans="1:14" ht="45">
      <c r="A102" s="10"/>
      <c r="B102" s="10"/>
      <c r="C102" s="10" t="str">
        <v>Expedientes de provisión de puestos de trabajo: concursos (generales y específicos (1984-)</v>
      </c>
      <c r="D102" s="10" t="str">
        <v>998290</v>
      </c>
      <c r="E102" s="14" t="str">
        <v>Expedientes de provisión de puestos de trabajo: concursos (generales y específicos (1984-) &lt;SECRETARÍA GENERAL TÉCNICA&gt;</v>
      </c>
      <c r="F102" s="10"/>
      <c r="G102" s="10"/>
      <c r="H102" s="10" t="str">
        <f t="shared" si="8"/>
        <v xml:space="preserve"> </v>
      </c>
      <c r="I102" s="9" t="str">
        <f t="shared" si="10"/>
        <v/>
      </c>
      <c r="J102" s="10" t="str">
        <f t="shared" si="9"/>
        <v/>
      </c>
      <c r="K102" s="10"/>
      <c r="L102" s="10"/>
      <c r="M102" s="10"/>
      <c r="N102" s="10"/>
    </row>
    <row r="103" spans="1:14" ht="45">
      <c r="A103" s="10"/>
      <c r="B103" s="10"/>
      <c r="C103" s="10" t="str">
        <v>Expedientes de provisión de puestos de trabajo: concursos (generales y específicos (1984-...)</v>
      </c>
      <c r="D103" s="10" t="str">
        <v>3021785</v>
      </c>
      <c r="E103" s="14" t="str">
        <v>Expedientes de provisión de puestos de trabajo: concursos (generales y específicos (1984-...) &lt;DEPARTAMENTO DE SERVICIOS Y COORDINACIÓN TERRITORIAL&gt;</v>
      </c>
      <c r="F103" s="10"/>
      <c r="G103" s="10"/>
      <c r="H103" s="10" t="str">
        <f t="shared" si="8"/>
        <v xml:space="preserve"> </v>
      </c>
      <c r="I103" s="9" t="str">
        <f t="shared" si="10"/>
        <v/>
      </c>
      <c r="J103" s="10" t="str">
        <f t="shared" si="9"/>
        <v/>
      </c>
      <c r="K103" s="10"/>
      <c r="L103" s="10"/>
      <c r="M103" s="10"/>
      <c r="N103" s="10"/>
    </row>
    <row r="104" spans="1:14" ht="30">
      <c r="A104" s="10"/>
      <c r="B104" s="10"/>
      <c r="C104" s="10" t="str">
        <v>Expedientes de provisión de puestos de trabajo: concursos unitarios (1985-)</v>
      </c>
      <c r="D104" s="10" t="str">
        <v>997742</v>
      </c>
      <c r="E104" s="14" t="str">
        <v>Expedientes de provisión de puestos de trabajo: concursos unitarios (1985-) &lt;PARQUE MÓVIL DEL ESTADO&gt;</v>
      </c>
      <c r="F104" s="10"/>
      <c r="G104" s="10"/>
      <c r="H104" s="10" t="str">
        <f t="shared" si="8"/>
        <v xml:space="preserve"> </v>
      </c>
      <c r="I104" s="9" t="str">
        <f t="shared" si="10"/>
        <v/>
      </c>
      <c r="J104" s="10" t="str">
        <f t="shared" si="9"/>
        <v/>
      </c>
      <c r="K104" s="10"/>
      <c r="L104" s="10"/>
      <c r="M104" s="10"/>
      <c r="N104" s="10"/>
    </row>
    <row r="105" spans="1:14" ht="45">
      <c r="A105" s="10"/>
      <c r="B105" s="10"/>
      <c r="C105" s="10" t="str">
        <v>Expedientes de provisión de puestos de trabajo: concursos unitarios (1985-...)</v>
      </c>
      <c r="D105" s="10" t="str">
        <v>992134</v>
      </c>
      <c r="E105" s="14" t="str">
        <v>Expedientes de provisión de puestos de trabajo: concursos unitarios (1985-...) &lt;DEPARTAMENTO DE SERVICIOS Y COORDINACIÓN TERRITORIAL&gt;</v>
      </c>
      <c r="F105" s="10"/>
      <c r="G105" s="10"/>
      <c r="H105" s="10" t="str">
        <f t="shared" si="8"/>
        <v xml:space="preserve"> </v>
      </c>
      <c r="I105" s="9" t="str">
        <f t="shared" si="10"/>
        <v/>
      </c>
      <c r="J105" s="10" t="str">
        <f t="shared" si="9"/>
        <v/>
      </c>
      <c r="K105" s="10"/>
      <c r="L105" s="10"/>
      <c r="M105" s="10"/>
      <c r="N105" s="10"/>
    </row>
    <row r="106" spans="1:14" ht="30">
      <c r="A106" s="10"/>
      <c r="B106" s="10"/>
      <c r="C106" s="10" t="str">
        <v>Expedientes incapacidad temporal</v>
      </c>
      <c r="D106" s="10" t="str">
        <v>2415043</v>
      </c>
      <c r="E106" s="14" t="str">
        <v>Expedientes incapacidad temporal &lt;INSTITUTO DE ESTUDIOS FISCALES&gt;</v>
      </c>
      <c r="F106" s="10"/>
      <c r="G106" s="10"/>
      <c r="H106" s="10" t="str">
        <f t="shared" si="8"/>
        <v xml:space="preserve"> </v>
      </c>
      <c r="I106" s="9" t="str">
        <f t="shared" si="10"/>
        <v/>
      </c>
      <c r="J106" s="10" t="str">
        <f t="shared" si="9"/>
        <v/>
      </c>
      <c r="K106" s="10"/>
      <c r="L106" s="10"/>
      <c r="M106" s="10"/>
      <c r="N106" s="10"/>
    </row>
    <row r="107" spans="1:14" ht="30">
      <c r="A107" s="10"/>
      <c r="B107" s="10"/>
      <c r="C107" s="10" t="str">
        <v>Expedientes oferta de empleo público</v>
      </c>
      <c r="D107" s="10" t="str">
        <v>201518</v>
      </c>
      <c r="E107" s="14" t="str">
        <v>Expedientes oferta de empleo público &lt;IGAE (Oficina Informática Presupuestaria)&gt;</v>
      </c>
      <c r="F107" s="10"/>
      <c r="G107" s="10"/>
      <c r="H107" s="10" t="str">
        <f t="shared" si="8"/>
        <v xml:space="preserve"> </v>
      </c>
      <c r="I107" s="9" t="str">
        <f t="shared" si="10"/>
        <v/>
      </c>
      <c r="J107" s="10" t="str">
        <f t="shared" si="9"/>
        <v/>
      </c>
      <c r="K107" s="10"/>
      <c r="L107" s="10"/>
      <c r="M107" s="10"/>
      <c r="N107" s="10"/>
    </row>
    <row r="108" spans="1:14">
      <c r="A108" s="10"/>
      <c r="B108" s="10"/>
      <c r="C108" s="10" t="str">
        <v>Expedientes oferta de empleo público</v>
      </c>
      <c r="D108" s="10" t="str">
        <v>1994414</v>
      </c>
      <c r="E108" s="14" t="str">
        <v>Expedientes oferta de empleo público &lt;IGAE (OPGR)&gt;</v>
      </c>
      <c r="F108" s="10"/>
      <c r="G108" s="10"/>
      <c r="H108" s="10" t="str">
        <f t="shared" si="8"/>
        <v xml:space="preserve"> </v>
      </c>
      <c r="I108" s="9" t="str">
        <f t="shared" si="10"/>
        <v/>
      </c>
      <c r="J108" s="10" t="str">
        <f t="shared" si="9"/>
        <v/>
      </c>
      <c r="K108" s="10"/>
      <c r="L108" s="10"/>
      <c r="M108" s="10"/>
      <c r="N108" s="10"/>
    </row>
    <row r="109" spans="1:14" ht="30">
      <c r="A109" s="10"/>
      <c r="B109" s="10"/>
      <c r="C109" s="10" t="str">
        <v>Expedientes personales de personal funcionario</v>
      </c>
      <c r="D109" s="10" t="str">
        <v>998017</v>
      </c>
      <c r="E109" s="14" t="str">
        <v>Expedientes personales de personal funcionario &lt;INSTITUTO DE ESTUDIOS FISCALES&gt;</v>
      </c>
      <c r="F109" s="10"/>
      <c r="G109" s="10"/>
      <c r="H109" s="10" t="str">
        <f t="shared" si="8"/>
        <v xml:space="preserve"> </v>
      </c>
      <c r="I109" s="9" t="str">
        <f t="shared" si="10"/>
        <v/>
      </c>
      <c r="J109" s="10" t="str">
        <f t="shared" si="9"/>
        <v/>
      </c>
      <c r="K109" s="10"/>
      <c r="L109" s="10"/>
      <c r="M109" s="10"/>
      <c r="N109" s="10"/>
    </row>
    <row r="110" spans="1:14" ht="30">
      <c r="A110" s="10"/>
      <c r="B110" s="10"/>
      <c r="C110" s="10" t="str">
        <v>Expedientes personales de personal laboral</v>
      </c>
      <c r="D110" s="10" t="str">
        <v>998038</v>
      </c>
      <c r="E110" s="14" t="str">
        <v>Expedientes personales de personal laboral &lt;INSTITUTO DE ESTUDIOS FISCALES&gt;</v>
      </c>
      <c r="F110" s="10"/>
      <c r="G110" s="10"/>
      <c r="H110" s="10" t="str">
        <f t="shared" si="8"/>
        <v xml:space="preserve"> </v>
      </c>
      <c r="I110" s="9" t="str">
        <f t="shared" si="10"/>
        <v/>
      </c>
      <c r="J110" s="10" t="str">
        <f t="shared" si="9"/>
        <v/>
      </c>
      <c r="K110" s="10"/>
      <c r="L110" s="10"/>
      <c r="M110" s="10"/>
      <c r="N110" s="10"/>
    </row>
    <row r="111" spans="1:14" ht="60">
      <c r="A111" s="10"/>
      <c r="B111" s="10"/>
      <c r="C111" s="10" t="str">
        <v>Informaciones reservadas del régimen disciplinario del personal al servicio de la Administración General del Estado (s. XIX-...)</v>
      </c>
      <c r="D111" s="10" t="str">
        <v>998051</v>
      </c>
      <c r="E111" s="14" t="str">
        <v>Informaciones reservadas del régimen disciplinario del personal al servicio de la Administración General del Estado (s. XIX-...) &lt;COMISIONADO PARA EL MERCADO DE TABACOS&gt;</v>
      </c>
      <c r="F111" s="10"/>
      <c r="G111" s="10"/>
      <c r="H111" s="10" t="str">
        <f t="shared" si="8"/>
        <v xml:space="preserve"> </v>
      </c>
      <c r="I111" s="9" t="str">
        <f t="shared" si="10"/>
        <v/>
      </c>
      <c r="J111" s="10" t="str">
        <f t="shared" si="9"/>
        <v/>
      </c>
      <c r="K111" s="10"/>
      <c r="L111" s="10"/>
      <c r="M111" s="10"/>
      <c r="N111" s="10"/>
    </row>
    <row r="112" spans="1:14" ht="30">
      <c r="A112" s="10"/>
      <c r="B112" s="10"/>
      <c r="C112" s="10" t="str">
        <v>Nombramientos y ceses</v>
      </c>
      <c r="D112" s="10" t="str">
        <v>992900</v>
      </c>
      <c r="E112" s="14" t="str">
        <v>Nombramientos y ceses &lt;IGAE (Oficina Informática Presupuestaria)&gt;</v>
      </c>
      <c r="F112" s="10"/>
      <c r="G112" s="10"/>
      <c r="H112" s="10" t="str">
        <f t="shared" si="8"/>
        <v xml:space="preserve"> </v>
      </c>
      <c r="I112" s="9" t="str">
        <f t="shared" si="10"/>
        <v/>
      </c>
      <c r="J112" s="10" t="str">
        <f t="shared" si="9"/>
        <v/>
      </c>
      <c r="K112" s="10"/>
      <c r="L112" s="10"/>
      <c r="M112" s="10"/>
      <c r="N112" s="10"/>
    </row>
    <row r="113" spans="1:14">
      <c r="A113" s="10"/>
      <c r="B113" s="10"/>
      <c r="C113" s="10" t="str">
        <v>Nombramientos y ceses</v>
      </c>
      <c r="D113" s="10" t="str">
        <v>997831</v>
      </c>
      <c r="E113" s="14" t="str">
        <v>Nombramientos y ceses &lt;IGAE (OPGR)&gt;</v>
      </c>
      <c r="F113" s="10"/>
      <c r="G113" s="10"/>
      <c r="H113" s="10" t="str">
        <f t="shared" si="8"/>
        <v xml:space="preserve"> </v>
      </c>
      <c r="I113" s="9" t="str">
        <f t="shared" si="10"/>
        <v/>
      </c>
      <c r="J113" s="10" t="str">
        <f t="shared" si="9"/>
        <v/>
      </c>
      <c r="K113" s="10"/>
      <c r="L113" s="10"/>
      <c r="M113" s="10"/>
      <c r="N113" s="10"/>
    </row>
    <row r="114" spans="1:14" ht="45">
      <c r="A114" s="10"/>
      <c r="B114" s="10"/>
      <c r="C114" s="10" t="str">
        <v>Planificación, selección de personal, provisión de puestos de trabajo y movilidad</v>
      </c>
      <c r="D114" s="10" t="str">
        <v>992820</v>
      </c>
      <c r="E114" s="14" t="str">
        <v>Planificación, selección de personal, provisión de puestos de trabajo y movilidad &lt;SECRETARÍA GENERAL DE FINANCIACIÓN AUTONÓMICA Y LOCAL (GT)&gt;</v>
      </c>
      <c r="F114" s="10"/>
      <c r="G114" s="10"/>
      <c r="H114" s="10" t="str">
        <f t="shared" si="8"/>
        <v xml:space="preserve"> </v>
      </c>
      <c r="I114" s="9" t="str">
        <f t="shared" si="10"/>
        <v/>
      </c>
      <c r="J114" s="10" t="str">
        <f t="shared" si="9"/>
        <v/>
      </c>
      <c r="K114" s="10"/>
      <c r="L114" s="10"/>
      <c r="M114" s="10"/>
      <c r="N114" s="10"/>
    </row>
    <row r="115" spans="1:14" ht="60">
      <c r="A115" s="10"/>
      <c r="B115" s="10"/>
      <c r="C115" s="10" t="str">
        <v>Planificación, Selección de Personal, Provisión de puestos de trabajo y Movilidad. Situaciones administrativas y carrera profesional del empleado público.</v>
      </c>
      <c r="D115" s="10" t="str">
        <v>992830</v>
      </c>
      <c r="E115" s="14" t="str">
        <v>Planificación, Selección de Personal, Provisión de puestos de trabajo y Movilidad. Situaciones administrativas y carrera profesional del empleado público. &lt;PARQUE MÓVIL DEL ESTADO&gt;</v>
      </c>
      <c r="F115" s="10"/>
      <c r="G115" s="10"/>
      <c r="H115" s="10" t="str">
        <f t="shared" si="8"/>
        <v xml:space="preserve"> </v>
      </c>
      <c r="I115" s="9" t="str">
        <f t="shared" si="10"/>
        <v/>
      </c>
      <c r="J115" s="10" t="str">
        <f t="shared" si="9"/>
        <v/>
      </c>
      <c r="K115" s="10"/>
      <c r="L115" s="10"/>
      <c r="M115" s="10"/>
      <c r="N115" s="10"/>
    </row>
    <row r="116" spans="1:14" ht="45">
      <c r="A116" s="10"/>
      <c r="B116" s="10"/>
      <c r="C116" s="10" t="str">
        <v>Planificación, Selección de Personal, Provisión de puestos de trabajo y Movilidad. Traslado y Movilidad</v>
      </c>
      <c r="D116" s="10" t="str">
        <v>997538</v>
      </c>
      <c r="E116" s="14" t="str">
        <v>Planificación, Selección de Personal, Provisión de puestos de trabajo y Movilidad. Traslado y Movilidad &lt;PARQUE MÓVIL DEL ESTADO&gt;</v>
      </c>
      <c r="F116" s="10"/>
      <c r="G116" s="10"/>
      <c r="H116" s="10" t="str">
        <f t="shared" si="8"/>
        <v xml:space="preserve"> </v>
      </c>
      <c r="I116" s="9" t="str">
        <f t="shared" si="10"/>
        <v/>
      </c>
      <c r="J116" s="10" t="str">
        <f t="shared" si="9"/>
        <v/>
      </c>
      <c r="K116" s="10"/>
      <c r="L116" s="10"/>
      <c r="M116" s="10"/>
      <c r="N116" s="10"/>
    </row>
    <row r="117" spans="1:14" ht="45">
      <c r="A117" s="10"/>
      <c r="B117" s="10"/>
      <c r="C117" s="10" t="str">
        <v>Clases pasivas del Estado - expedientes de liquidación de haberes devengados y no percibidos</v>
      </c>
      <c r="D117" s="10" t="str">
        <v>997606</v>
      </c>
      <c r="E117" s="14" t="str">
        <v>Clases pasivas del Estado - expedientes de liquidación de haberes devengados y no percibidos &lt;DEPARTAMENTO DE SERVICIOS Y COORDINACIÓN TERRITORIAL (DEH)&gt;</v>
      </c>
      <c r="F117" s="10"/>
      <c r="G117" s="10"/>
      <c r="H117" s="10" t="str">
        <f t="shared" si="8"/>
        <v xml:space="preserve"> </v>
      </c>
      <c r="I117" s="9" t="str">
        <f t="shared" si="10"/>
        <v/>
      </c>
      <c r="J117" s="10" t="str">
        <f t="shared" si="9"/>
        <v/>
      </c>
      <c r="K117" s="10"/>
      <c r="L117" s="10"/>
      <c r="M117" s="10"/>
      <c r="N117" s="10"/>
    </row>
    <row r="118" spans="1:14">
      <c r="A118" s="10"/>
      <c r="B118" s="10"/>
      <c r="C118" s="10" t="str">
        <v>Compatibilidades</v>
      </c>
      <c r="D118" s="10" t="str">
        <v>992912</v>
      </c>
      <c r="E118" s="14" t="str">
        <v>Compatibilidades &lt;INSPECCIÓN GENERAL&gt;</v>
      </c>
      <c r="F118" s="10"/>
      <c r="G118" s="10"/>
      <c r="H118" s="10" t="str">
        <f t="shared" si="8"/>
        <v xml:space="preserve"> </v>
      </c>
      <c r="I118" s="9" t="str">
        <f t="shared" si="10"/>
        <v/>
      </c>
      <c r="J118" s="10" t="str">
        <f t="shared" si="9"/>
        <v/>
      </c>
      <c r="K118" s="10"/>
      <c r="L118" s="10"/>
      <c r="M118" s="10"/>
      <c r="N118" s="10"/>
    </row>
    <row r="119" spans="1:14" ht="30">
      <c r="A119" s="10"/>
      <c r="B119" s="10"/>
      <c r="C119" s="10" t="str">
        <v>Documentación de control horario</v>
      </c>
      <c r="D119" s="10" t="str">
        <v>997318</v>
      </c>
      <c r="E119" s="14" t="str">
        <v>Documentación de control horario &lt;IGAE (Oficina Informática Presupuestaria)&gt;</v>
      </c>
      <c r="F119" s="10"/>
      <c r="G119" s="10"/>
      <c r="H119" s="10" t="str">
        <f t="shared" si="8"/>
        <v xml:space="preserve"> </v>
      </c>
      <c r="I119" s="9" t="str">
        <f t="shared" si="10"/>
        <v/>
      </c>
      <c r="J119" s="10" t="str">
        <f t="shared" si="9"/>
        <v/>
      </c>
      <c r="K119" s="10"/>
      <c r="L119" s="10"/>
      <c r="M119" s="10"/>
      <c r="N119" s="10"/>
    </row>
    <row r="120" spans="1:14">
      <c r="A120" s="10"/>
      <c r="B120" s="10"/>
      <c r="C120" s="10" t="str">
        <v>Expedientes de control horario</v>
      </c>
      <c r="D120" s="10" t="str">
        <v>992855</v>
      </c>
      <c r="E120" s="14" t="str">
        <v>Expedientes de control horario &lt;IGAE (OPGR)&gt;</v>
      </c>
      <c r="F120" s="10"/>
      <c r="G120" s="10"/>
      <c r="H120" s="10" t="str">
        <f t="shared" si="8"/>
        <v xml:space="preserve"> </v>
      </c>
      <c r="I120" s="9" t="str">
        <f t="shared" si="10"/>
        <v/>
      </c>
      <c r="J120" s="10" t="str">
        <f t="shared" si="9"/>
        <v/>
      </c>
      <c r="K120" s="10"/>
      <c r="L120" s="10"/>
      <c r="M120" s="10"/>
      <c r="N120" s="10"/>
    </row>
    <row r="121" spans="1:14" ht="75">
      <c r="A121" s="10"/>
      <c r="B121" s="10"/>
      <c r="C121" s="10" t="str">
        <v>Expedientes de incompatibilidades, autorizaciones y
reconocimientos de compatibilidad del personal al servicio de las
administraciones públicas para ejercer una segunda actividad (1855-)</v>
      </c>
      <c r="D121" s="10" t="str">
        <v>992831</v>
      </c>
      <c r="E121" s="14" t="str">
        <v>Expedientes de incompatibilidades, autorizaciones y
reconocimientos de compatibilidad del personal al servicio de las
administraciones públicas para ejercer una segunda actividad (1855-) &lt;PARQUE MÓVIL DEL ESTADO&gt;</v>
      </c>
      <c r="F121" s="10"/>
      <c r="G121" s="10"/>
      <c r="H121" s="10" t="str">
        <f t="shared" si="8"/>
        <v xml:space="preserve"> </v>
      </c>
      <c r="I121" s="9" t="str">
        <f t="shared" si="10"/>
        <v/>
      </c>
      <c r="J121" s="10" t="str">
        <f t="shared" si="9"/>
        <v/>
      </c>
      <c r="K121" s="10"/>
      <c r="L121" s="10"/>
      <c r="M121" s="10"/>
      <c r="N121" s="10"/>
    </row>
    <row r="122" spans="1:14" ht="75">
      <c r="A122" s="10"/>
      <c r="B122" s="10"/>
      <c r="C122" s="10" t="str">
        <v>Expedientes de incompatibilidades, autorizaciones y
reconocimientos de compatibilidad del personal al servicio de las
administraciones públicas para ejercer una segunda actividad (1855-)</v>
      </c>
      <c r="D122" s="10" t="str">
        <v>202445</v>
      </c>
      <c r="E122" s="14" t="str">
        <v>Expedientes de incompatibilidades, autorizaciones y
reconocimientos de compatibilidad del personal al servicio de las
administraciones públicas para ejercer una segunda actividad (1855-) &lt;SUBSECRETARÍA DE HACIENDA&gt;</v>
      </c>
      <c r="F122" s="10"/>
      <c r="G122" s="10"/>
      <c r="H122" s="10" t="str">
        <f t="shared" si="8"/>
        <v xml:space="preserve"> </v>
      </c>
      <c r="I122" s="9" t="str">
        <f t="shared" si="10"/>
        <v/>
      </c>
      <c r="J122" s="10" t="str">
        <f t="shared" si="9"/>
        <v/>
      </c>
      <c r="K122" s="10"/>
      <c r="L122" s="10"/>
      <c r="M122" s="10"/>
      <c r="N122" s="10"/>
    </row>
    <row r="123" spans="1:14" ht="45">
      <c r="A123" s="10"/>
      <c r="B123" s="10"/>
      <c r="C123" s="10" t="str">
        <v>Expedientes de los patronatos de Casa de Funcionarios Civiles del Estado</v>
      </c>
      <c r="D123" s="10" t="str">
        <v>202446</v>
      </c>
      <c r="E123" s="14" t="str">
        <v>Expedientes de los patronatos de Casa de Funcionarios Civiles del Estado &lt;DEPARTAMENTO DE SERVICIOS Y COORDINACIÓN TERRITORIAL&gt;</v>
      </c>
      <c r="F123" s="10"/>
      <c r="G123" s="10"/>
      <c r="H123" s="10" t="str">
        <f t="shared" si="8"/>
        <v xml:space="preserve"> </v>
      </c>
      <c r="I123" s="9" t="str">
        <f t="shared" si="10"/>
        <v/>
      </c>
      <c r="J123" s="10" t="str">
        <f t="shared" si="9"/>
        <v/>
      </c>
      <c r="K123" s="10"/>
      <c r="L123" s="10"/>
      <c r="M123" s="10"/>
      <c r="N123" s="10"/>
    </row>
    <row r="124" spans="1:14" ht="30">
      <c r="A124" s="10"/>
      <c r="B124" s="10"/>
      <c r="C124" s="10" t="str">
        <v>Expedientes de productividad</v>
      </c>
      <c r="D124" s="10" t="str">
        <v>997600</v>
      </c>
      <c r="E124" s="14" t="str">
        <v>Expedientes de productividad &lt;IGAE (Oficina Informática Presupuestaria)&gt;</v>
      </c>
      <c r="F124" s="10"/>
      <c r="G124" s="10"/>
      <c r="H124" s="10" t="str">
        <f t="shared" si="8"/>
        <v xml:space="preserve"> </v>
      </c>
      <c r="I124" s="9" t="str">
        <f t="shared" si="10"/>
        <v/>
      </c>
      <c r="J124" s="10" t="str">
        <f t="shared" si="9"/>
        <v/>
      </c>
      <c r="K124" s="10"/>
      <c r="L124" s="10"/>
      <c r="M124" s="10"/>
      <c r="N124" s="10"/>
    </row>
    <row r="125" spans="1:14">
      <c r="A125" s="10"/>
      <c r="B125" s="10"/>
      <c r="C125" s="10" t="str">
        <v>Expedientes de productividad</v>
      </c>
      <c r="D125" s="10" t="str">
        <v>992854</v>
      </c>
      <c r="E125" s="14" t="str">
        <v>Expedientes de productividad &lt;IGAE (OPGR)&gt;</v>
      </c>
      <c r="F125" s="10"/>
      <c r="G125" s="10"/>
      <c r="H125" s="10" t="str">
        <f t="shared" si="8"/>
        <v xml:space="preserve"> </v>
      </c>
      <c r="I125" s="9" t="str">
        <f t="shared" si="10"/>
        <v/>
      </c>
      <c r="J125" s="10" t="str">
        <f t="shared" si="9"/>
        <v/>
      </c>
      <c r="K125" s="10"/>
      <c r="L125" s="10"/>
      <c r="M125" s="10"/>
      <c r="N125" s="10"/>
    </row>
    <row r="126" spans="1:14" ht="60">
      <c r="A126" s="10"/>
      <c r="B126" s="10"/>
      <c r="C126" s="10" t="str">
        <v>Expedientes derivados de la gestión del complemento de productividad de funcionarios y personal laboral de las Delegaciones de Economía y Hacienda</v>
      </c>
      <c r="D126" s="10" t="str">
        <v>997539</v>
      </c>
      <c r="E126" s="14" t="str">
        <v>Expedientes derivados de la gestión del complemento de productividad de funcionarios y personal laboral de las Delegaciones de Economía y Hacienda &lt;DEPARTAMENTO DE SERVICIOS Y COORDINACIÓN TERRITORIAL&gt;</v>
      </c>
      <c r="F126" s="10"/>
      <c r="G126" s="10"/>
      <c r="H126" s="10" t="str">
        <f t="shared" si="8"/>
        <v xml:space="preserve"> </v>
      </c>
      <c r="I126" s="9" t="str">
        <f t="shared" si="10"/>
        <v/>
      </c>
      <c r="J126" s="10" t="str">
        <f t="shared" si="9"/>
        <v/>
      </c>
      <c r="K126" s="10"/>
      <c r="L126" s="10"/>
      <c r="M126" s="10"/>
      <c r="N126" s="10"/>
    </row>
    <row r="127" spans="1:14" ht="75">
      <c r="A127" s="10"/>
      <c r="B127" s="10"/>
      <c r="C127" s="10" t="str">
        <v>Expedientes disciplinarios del personal al servicio de la Administración General del Estado y de funcionarios de la administración local con habilitación de carácter nacional (FHN, Ministerio de Hacienda y Función Pública) (1847-...)</v>
      </c>
      <c r="D127" s="10" t="str">
        <v>992805</v>
      </c>
      <c r="E127" s="14" t="str">
        <v>Expedientes disciplinarios del personal al servicio de la Administración General del Estado y de funcionarios de la administración local con habilitación de carácter nacional (FHN, Ministerio de Hacienda y Función Pública) (1847-...) &lt;COMISIONADO PARA EL MERCADO DE TABACOS&gt;</v>
      </c>
      <c r="F127" s="10"/>
      <c r="G127" s="10"/>
      <c r="H127" s="10" t="str">
        <f t="shared" si="8"/>
        <v xml:space="preserve"> </v>
      </c>
      <c r="I127" s="9" t="str">
        <f t="shared" si="10"/>
        <v/>
      </c>
      <c r="J127" s="10" t="str">
        <f t="shared" si="9"/>
        <v/>
      </c>
      <c r="K127" s="10"/>
      <c r="L127" s="10"/>
      <c r="M127" s="10"/>
      <c r="N127" s="10"/>
    </row>
    <row r="128" spans="1:14" ht="75">
      <c r="A128" s="10"/>
      <c r="B128" s="10"/>
      <c r="C128" s="10" t="str">
        <v>Expedientes disciplinarios del personal al servicio de la Administración General del Estado y de funcionarios de la administración local con habilitación de carácter nacional (FHN, Ministerio de Hacienda y Función Pública) (1847-...)</v>
      </c>
      <c r="D128" s="10" t="str">
        <v>992800</v>
      </c>
      <c r="E128" s="14" t="str">
        <v>Expedientes disciplinarios del personal al servicio de la Administración General del Estado y de funcionarios de la administración local con habilitación de carácter nacional (FHN, Ministerio de Hacienda y Función Pública) (1847-...) &lt;IGAE (OPGR)&gt;</v>
      </c>
      <c r="F128" s="10"/>
      <c r="G128" s="10"/>
      <c r="H128" s="10" t="str">
        <f t="shared" si="8"/>
        <v xml:space="preserve"> </v>
      </c>
      <c r="I128" s="9" t="str">
        <f t="shared" si="10"/>
        <v/>
      </c>
      <c r="J128" s="10" t="str">
        <f t="shared" si="9"/>
        <v/>
      </c>
      <c r="K128" s="10"/>
      <c r="L128" s="10"/>
      <c r="M128" s="10"/>
      <c r="N128" s="10"/>
    </row>
    <row r="129" spans="1:14" ht="75">
      <c r="A129" s="10"/>
      <c r="B129" s="10"/>
      <c r="C129" s="10" t="str">
        <v>Expedientes disciplinarios del personal al servicio de la Administración General del Estado y de funcionarios de la administración local con habilitación de carácter nacional (FHN, Ministerio de Hacienda y Función Pública) (1847-...)</v>
      </c>
      <c r="D129" s="10" t="str">
        <v>996998</v>
      </c>
      <c r="E129" s="14" t="str">
        <v>Expedientes disciplinarios del personal al servicio de la Administración General del Estado y de funcionarios de la administración local con habilitación de carácter nacional (FHN, Ministerio de Hacienda y Función Pública) (1847-...) &lt;INSTITUTO DE ESTUDIOS FISCALES&gt;</v>
      </c>
      <c r="F129" s="10"/>
      <c r="G129" s="10"/>
      <c r="H129" s="10" t="str">
        <f t="shared" si="8"/>
        <v xml:space="preserve"> </v>
      </c>
      <c r="I129" s="9" t="str">
        <f t="shared" si="10"/>
        <v/>
      </c>
      <c r="J129" s="10" t="str">
        <f t="shared" si="9"/>
        <v/>
      </c>
      <c r="K129" s="10"/>
      <c r="L129" s="10"/>
      <c r="M129" s="10"/>
      <c r="N129" s="10"/>
    </row>
    <row r="130" spans="1:14" ht="75">
      <c r="A130" s="10"/>
      <c r="B130" s="10"/>
      <c r="C130" s="10" t="str">
        <v>Expedientes disciplinarios del personal al servicio de la Administración General del Estado y de funcionarios de la administración local con habilitación de carácter nacional (FHN, Ministerio de Hacienda y Función Pública) (1847-...)</v>
      </c>
      <c r="D130" s="10" t="str">
        <v>992774</v>
      </c>
      <c r="E130" s="14" t="str">
        <v>Expedientes disciplinarios del personal al servicio de la Administración General del Estado y de funcionarios de la administración local con habilitación de carácter nacional (FHN, Ministerio de Hacienda y Función Pública) (1847-...) &lt;PARQUE MÓVIL DEL ESTADO&gt;</v>
      </c>
      <c r="F130" s="10"/>
      <c r="G130" s="10"/>
      <c r="H130" s="10" t="str">
        <f t="shared" si="8"/>
        <v xml:space="preserve"> </v>
      </c>
      <c r="I130" s="9" t="str">
        <f t="shared" si="10"/>
        <v/>
      </c>
      <c r="J130" s="10" t="str">
        <f t="shared" si="9"/>
        <v/>
      </c>
      <c r="K130" s="10"/>
      <c r="L130" s="10"/>
      <c r="M130" s="10"/>
      <c r="N130" s="10"/>
    </row>
    <row r="131" spans="1:14" ht="30">
      <c r="A131" s="10"/>
      <c r="B131" s="10"/>
      <c r="C131" s="10" t="str">
        <v>Expedientes disciplinarios personal funcionario</v>
      </c>
      <c r="D131" s="10" t="str">
        <v>997601</v>
      </c>
      <c r="E131" s="14" t="str">
        <v>Expedientes disciplinarios personal funcionario &lt;INSPECCIÓN GENERAL&gt;</v>
      </c>
      <c r="F131" s="10"/>
      <c r="G131" s="10"/>
      <c r="H131" s="10" t="str">
        <f t="shared" si="8"/>
        <v xml:space="preserve"> </v>
      </c>
      <c r="I131" s="9" t="str">
        <f t="shared" si="10"/>
        <v/>
      </c>
      <c r="J131" s="10" t="str">
        <f t="shared" si="9"/>
        <v/>
      </c>
      <c r="K131" s="10"/>
      <c r="L131" s="10"/>
      <c r="M131" s="10"/>
      <c r="N131" s="10"/>
    </row>
    <row r="132" spans="1:14" ht="30">
      <c r="A132" s="10"/>
      <c r="B132" s="10"/>
      <c r="C132" s="10" t="str">
        <v>Expedientes disciplinarios personal laboral</v>
      </c>
      <c r="D132" s="10" t="str">
        <v>992775</v>
      </c>
      <c r="E132" s="14" t="str">
        <v>Expedientes disciplinarios personal laboral &lt;INSPECCIÓN GENERAL&gt;</v>
      </c>
      <c r="F132" s="10"/>
      <c r="G132" s="10"/>
      <c r="H132" s="10" t="str">
        <f t="shared" si="8"/>
        <v xml:space="preserve"> </v>
      </c>
      <c r="I132" s="9" t="str">
        <f t="shared" si="10"/>
        <v/>
      </c>
      <c r="J132" s="10" t="str">
        <f t="shared" si="9"/>
        <v/>
      </c>
      <c r="K132" s="10"/>
      <c r="L132" s="10"/>
      <c r="M132" s="10"/>
      <c r="N132" s="10"/>
    </row>
    <row r="133" spans="1:14" ht="45">
      <c r="A133" s="10"/>
      <c r="B133" s="10"/>
      <c r="C133" s="10" t="str">
        <v>Gestión de los derechos y deberes de los empleados públicos</v>
      </c>
      <c r="D133" s="10" t="str">
        <v>992804</v>
      </c>
      <c r="E133" s="14" t="str">
        <v>Gestión de los derechos y deberes de los empleados públicos &lt;SECRETARÍA GENERAL DE FINANCIACIÓN AUTONÓMICA Y LOCAL (GT)&gt;</v>
      </c>
      <c r="F133" s="10"/>
      <c r="G133" s="10"/>
      <c r="H133" s="10" t="str">
        <f t="shared" si="8"/>
        <v xml:space="preserve"> </v>
      </c>
      <c r="I133" s="9" t="str">
        <f t="shared" si="10"/>
        <v/>
      </c>
      <c r="J133" s="10" t="str">
        <f t="shared" si="9"/>
        <v/>
      </c>
      <c r="K133" s="10"/>
      <c r="L133" s="10"/>
      <c r="M133" s="10"/>
      <c r="N133" s="10"/>
    </row>
    <row r="134" spans="1:14" ht="45">
      <c r="A134" s="10"/>
      <c r="B134" s="10"/>
      <c r="C134" s="10" t="str">
        <v>Gestión de los derechos y deberes de los empleados públicos.  Permisos y Licencias</v>
      </c>
      <c r="D134" s="10" t="str">
        <v>997459</v>
      </c>
      <c r="E134" s="14" t="str">
        <v>Gestión de los derechos y deberes de los empleados públicos.  Permisos y Licencias &lt;PARQUE MÓVIL DEL ESTADO&gt;</v>
      </c>
      <c r="F134" s="10"/>
      <c r="G134" s="10"/>
      <c r="H134" s="10" t="str">
        <f t="shared" si="8"/>
        <v xml:space="preserve"> </v>
      </c>
      <c r="I134" s="9" t="str">
        <f t="shared" si="10"/>
        <v/>
      </c>
      <c r="J134" s="10" t="str">
        <f t="shared" si="9"/>
        <v/>
      </c>
      <c r="K134" s="10"/>
      <c r="L134" s="10"/>
      <c r="M134" s="10"/>
      <c r="N134" s="10"/>
    </row>
    <row r="135" spans="1:14" ht="45">
      <c r="A135" s="10"/>
      <c r="B135" s="10"/>
      <c r="C135" s="10" t="str">
        <v>Informaciones reservadas del régimen disciplinario del personal al servicio de la Administración General del Estado (s. XIX-)</v>
      </c>
      <c r="D135" s="10" t="str">
        <v>997599</v>
      </c>
      <c r="E135" s="14" t="str">
        <v>Informaciones reservadas del régimen disciplinario del personal al servicio de la Administración General del Estado (s. XIX-) &lt;INSTITUTO DE ESTUDIOS FISCALES&gt;</v>
      </c>
      <c r="F135" s="10"/>
      <c r="G135" s="10"/>
      <c r="H135" s="10" t="str">
        <f t="shared" si="8"/>
        <v xml:space="preserve"> </v>
      </c>
      <c r="I135" s="9" t="str">
        <f t="shared" si="10"/>
        <v/>
      </c>
      <c r="J135" s="10" t="str">
        <f t="shared" si="9"/>
        <v/>
      </c>
      <c r="K135" s="10"/>
      <c r="L135" s="10"/>
      <c r="M135" s="10"/>
      <c r="N135" s="10"/>
    </row>
    <row r="136" spans="1:14" ht="45">
      <c r="A136" s="10"/>
      <c r="B136" s="10"/>
      <c r="C136" s="10" t="str">
        <v>Informaciones reservadas del régimen disciplinario del personal al servicio de la Administración General del Estado (s. XIX-...)</v>
      </c>
      <c r="D136" s="10" t="str">
        <v>997598</v>
      </c>
      <c r="E136" s="14" t="str">
        <v>Informaciones reservadas del régimen disciplinario del personal al servicio de la Administración General del Estado (s. XIX-...) &lt;PARQUE MÓVIL DEL ESTADO&gt;</v>
      </c>
      <c r="F136" s="10"/>
      <c r="G136" s="10"/>
      <c r="H136" s="10" t="str">
        <f t="shared" si="8"/>
        <v xml:space="preserve"> </v>
      </c>
      <c r="I136" s="9" t="str">
        <f t="shared" si="10"/>
        <v/>
      </c>
      <c r="J136" s="10" t="str">
        <f t="shared" si="9"/>
        <v/>
      </c>
      <c r="K136" s="10"/>
      <c r="L136" s="10"/>
      <c r="M136" s="10"/>
      <c r="N136" s="10"/>
    </row>
    <row r="137" spans="1:14">
      <c r="A137" s="10"/>
      <c r="B137" s="10"/>
      <c r="C137" s="10" t="str">
        <v>Jornada y horarios</v>
      </c>
      <c r="D137" s="10" t="str">
        <v>992749</v>
      </c>
      <c r="E137" s="14" t="str">
        <v>Jornada y horarios &lt;INSTITUTO DE ESTUDIOS FISCALES&gt;</v>
      </c>
      <c r="F137" s="10"/>
      <c r="G137" s="10"/>
      <c r="H137" s="10" t="str">
        <f t="shared" si="8"/>
        <v xml:space="preserve"> </v>
      </c>
      <c r="I137" s="9" t="str">
        <f t="shared" si="10"/>
        <v/>
      </c>
      <c r="J137" s="10" t="str">
        <f t="shared" si="9"/>
        <v/>
      </c>
      <c r="K137" s="10"/>
      <c r="L137" s="10"/>
      <c r="M137" s="10"/>
      <c r="N137" s="10"/>
    </row>
    <row r="138" spans="1:14">
      <c r="A138" s="10"/>
      <c r="B138" s="10"/>
      <c r="C138" s="10" t="str">
        <v>Licencias</v>
      </c>
      <c r="D138" s="10" t="str">
        <v>992777</v>
      </c>
      <c r="E138" s="14" t="str">
        <v>Licencias &lt;IGAE (Oficina Informática Presupuestaria)&gt;</v>
      </c>
      <c r="F138" s="10"/>
      <c r="G138" s="10"/>
      <c r="H138" s="10" t="str">
        <f t="shared" si="8"/>
        <v xml:space="preserve"> </v>
      </c>
      <c r="I138" s="9" t="str">
        <f t="shared" si="10"/>
        <v/>
      </c>
      <c r="J138" s="10" t="str">
        <f t="shared" si="9"/>
        <v/>
      </c>
      <c r="K138" s="10"/>
      <c r="L138" s="10"/>
      <c r="M138" s="10"/>
      <c r="N138" s="10"/>
    </row>
    <row r="139" spans="1:14">
      <c r="A139" s="10"/>
      <c r="B139" s="10"/>
      <c r="C139" s="10" t="str">
        <v>Licencias</v>
      </c>
      <c r="D139" s="10" t="str">
        <v>997540</v>
      </c>
      <c r="E139" s="14" t="str">
        <v>Licencias &lt;IGAE (OPGR)&gt;</v>
      </c>
      <c r="F139" s="10"/>
      <c r="G139" s="10"/>
      <c r="H139" s="10" t="str">
        <f t="shared" si="8"/>
        <v xml:space="preserve"> </v>
      </c>
      <c r="I139" s="9" t="str">
        <f t="shared" si="10"/>
        <v/>
      </c>
      <c r="J139" s="10" t="str">
        <f t="shared" si="9"/>
        <v/>
      </c>
      <c r="K139" s="10"/>
      <c r="L139" s="10"/>
      <c r="M139" s="10"/>
      <c r="N139" s="10"/>
    </row>
    <row r="140" spans="1:14" ht="45">
      <c r="A140" s="10"/>
      <c r="B140" s="10"/>
      <c r="C140" s="10" t="str">
        <v>Partes y anotaciones de control horario de los empleados públicos (1918-)</v>
      </c>
      <c r="D140" s="10" t="str">
        <v>997319</v>
      </c>
      <c r="E140" s="14" t="str">
        <v>Partes y anotaciones de control horario de los empleados públicos (1918-) &lt;DEPARTAMENTO DE SERVICIOS Y COORDINACIÓN TERRITORIAL (SGTIC)&gt;</v>
      </c>
      <c r="F140" s="10"/>
      <c r="G140" s="10"/>
      <c r="H140" s="10" t="str">
        <f t="shared" si="8"/>
        <v xml:space="preserve"> </v>
      </c>
      <c r="I140" s="9" t="str">
        <f t="shared" si="10"/>
        <v/>
      </c>
      <c r="J140" s="10" t="str">
        <f t="shared" si="9"/>
        <v/>
      </c>
      <c r="K140" s="10"/>
      <c r="L140" s="10"/>
      <c r="M140" s="10"/>
      <c r="N140" s="10"/>
    </row>
    <row r="141" spans="1:14" ht="45">
      <c r="A141" s="10"/>
      <c r="B141" s="10"/>
      <c r="C141" s="10" t="str">
        <v>Partes y anotaciones de control horario de los empleados públicos (1918-...)</v>
      </c>
      <c r="D141" s="10" t="str">
        <v>992799</v>
      </c>
      <c r="E141" s="14" t="str">
        <v>Partes y anotaciones de control horario de los empleados públicos (1918-...) &lt;COMISIONADO PARA EL MERCADO DE TABACOS&gt;</v>
      </c>
      <c r="F141" s="10"/>
      <c r="G141" s="10"/>
      <c r="H141" s="10" t="str">
        <f t="shared" si="8"/>
        <v xml:space="preserve"> </v>
      </c>
      <c r="I141" s="9" t="str">
        <f t="shared" si="10"/>
        <v/>
      </c>
      <c r="J141" s="10" t="str">
        <f t="shared" si="9"/>
        <v/>
      </c>
      <c r="K141" s="10"/>
      <c r="L141" s="10"/>
      <c r="M141" s="10"/>
      <c r="N141" s="10"/>
    </row>
    <row r="142" spans="1:14" ht="30">
      <c r="A142" s="10"/>
      <c r="B142" s="10"/>
      <c r="C142" s="10" t="str">
        <v>Partes y anotaciones de control horario de los empleados públicos (1918-...)</v>
      </c>
      <c r="D142" s="10" t="str">
        <v>992821</v>
      </c>
      <c r="E142" s="14" t="str">
        <v>Partes y anotaciones de control horario de los empleados públicos (1918-...) &lt;PARQUE MÓVIL DEL ESTADO&gt;</v>
      </c>
      <c r="F142" s="10"/>
      <c r="G142" s="10"/>
      <c r="H142" s="10" t="str">
        <f t="shared" si="8"/>
        <v xml:space="preserve"> </v>
      </c>
      <c r="I142" s="9" t="str">
        <f t="shared" si="10"/>
        <v/>
      </c>
      <c r="J142" s="10" t="str">
        <f t="shared" si="9"/>
        <v/>
      </c>
      <c r="K142" s="10"/>
      <c r="L142" s="10"/>
      <c r="M142" s="10"/>
      <c r="N142" s="10"/>
    </row>
    <row r="143" spans="1:14" ht="45">
      <c r="A143" s="10"/>
      <c r="B143" s="10"/>
      <c r="C143" s="10" t="str">
        <v>Permisos, licencia y vacaciones 
Control horario y absentismo</v>
      </c>
      <c r="D143" s="10" t="str">
        <v>992806</v>
      </c>
      <c r="E143" s="14" t="str">
        <v>Permisos, licencia y vacaciones 
Control horario y absentismo &lt;DIRECCIÓN GENERAL DE PRESUPUESTOS&gt;</v>
      </c>
      <c r="F143" s="10"/>
      <c r="G143" s="10"/>
      <c r="H143" s="10" t="str">
        <f t="shared" si="8"/>
        <v xml:space="preserve"> </v>
      </c>
      <c r="I143" s="9" t="str">
        <f t="shared" si="10"/>
        <v/>
      </c>
      <c r="J143" s="10" t="str">
        <f t="shared" si="9"/>
        <v/>
      </c>
      <c r="K143" s="10"/>
      <c r="L143" s="10"/>
      <c r="M143" s="10"/>
      <c r="N143" s="10"/>
    </row>
    <row r="144" spans="1:14" ht="30">
      <c r="A144" s="10"/>
      <c r="B144" s="10"/>
      <c r="C144" s="10" t="str">
        <v>Retribuciones, afiliaciones y cotizaciones</v>
      </c>
      <c r="D144" s="10" t="str">
        <v>998616</v>
      </c>
      <c r="E144" s="14" t="str">
        <v>Retribuciones, afiliaciones y cotizaciones &lt;INSTITUTO DE ESTUDIOS FISCALES&gt;</v>
      </c>
      <c r="F144" s="10"/>
      <c r="G144" s="10"/>
      <c r="H144" s="10" t="str">
        <f t="shared" si="8"/>
        <v xml:space="preserve"> </v>
      </c>
      <c r="I144" s="9" t="str">
        <f t="shared" si="10"/>
        <v/>
      </c>
      <c r="J144" s="10" t="str">
        <f t="shared" si="9"/>
        <v/>
      </c>
      <c r="K144" s="10"/>
      <c r="L144" s="10"/>
      <c r="M144" s="10"/>
      <c r="N144" s="10"/>
    </row>
    <row r="145" spans="1:14">
      <c r="A145" s="10"/>
      <c r="B145" s="10"/>
      <c r="C145" s="10" t="str">
        <v>Trabajo a distancia</v>
      </c>
      <c r="D145" s="10" t="str">
        <v>992797</v>
      </c>
      <c r="E145" s="14" t="str">
        <v>Trabajo a distancia &lt;INSTITUTO DE ESTUDIOS FISCALES&gt;</v>
      </c>
      <c r="F145" s="10"/>
      <c r="G145" s="10"/>
      <c r="H145" s="10" t="str">
        <f t="shared" si="8"/>
        <v xml:space="preserve"> </v>
      </c>
      <c r="I145" s="9" t="str">
        <f t="shared" si="10"/>
        <v/>
      </c>
      <c r="J145" s="10" t="str">
        <f t="shared" si="9"/>
        <v/>
      </c>
      <c r="K145" s="10"/>
      <c r="L145" s="10"/>
      <c r="M145" s="10"/>
      <c r="N145" s="10"/>
    </row>
    <row r="146" spans="1:14" ht="30">
      <c r="A146" s="10"/>
      <c r="B146" s="10"/>
      <c r="C146" s="10" t="str">
        <v>Negociación colectiva y relaciones laborales. Huelgas</v>
      </c>
      <c r="D146" s="10" t="str">
        <v>992780</v>
      </c>
      <c r="E146" s="14" t="str">
        <v>Negociación colectiva y relaciones laborales. Huelgas &lt;PARQUE MÓVIL DEL ESTADO&gt;</v>
      </c>
      <c r="F146" s="10"/>
      <c r="G146" s="10"/>
      <c r="H146" s="10" t="str">
        <f t="shared" si="8"/>
        <v xml:space="preserve"> </v>
      </c>
      <c r="I146" s="9" t="str">
        <f t="shared" si="10"/>
        <v/>
      </c>
      <c r="J146" s="10" t="str">
        <f t="shared" si="9"/>
        <v/>
      </c>
      <c r="K146" s="10"/>
      <c r="L146" s="10"/>
      <c r="M146" s="10"/>
      <c r="N146" s="10"/>
    </row>
    <row r="147" spans="1:14" ht="30">
      <c r="A147" s="10"/>
      <c r="B147" s="10"/>
      <c r="C147" s="10" t="str">
        <v>Otros procedimientos generales de recursos humanos</v>
      </c>
      <c r="D147" s="10" t="str">
        <v>200985</v>
      </c>
      <c r="E147" s="14" t="str">
        <v>Otros procedimientos generales de recursos humanos &lt;INSTITUTO DE ESTUDIOS FISCALES&gt;</v>
      </c>
      <c r="F147" s="10"/>
      <c r="G147" s="10"/>
      <c r="H147" s="10" t="str">
        <f t="shared" si="8"/>
        <v xml:space="preserve"> </v>
      </c>
      <c r="I147" s="9" t="str">
        <f t="shared" si="10"/>
        <v/>
      </c>
      <c r="J147" s="10" t="str">
        <f t="shared" si="9"/>
        <v/>
      </c>
      <c r="K147" s="10"/>
      <c r="L147" s="10"/>
      <c r="M147" s="10"/>
      <c r="N147" s="10"/>
    </row>
    <row r="148" spans="1:14" ht="60">
      <c r="A148" s="10"/>
      <c r="B148" s="10"/>
      <c r="C148" s="10" t="str">
        <v>Reclamaciones y quejas de empleados públicos en materias objeto de negociación colectiva (clasificación, plantillas, retribuciones, etc.) (1984-...)</v>
      </c>
      <c r="D148" s="10" t="str">
        <v>998298</v>
      </c>
      <c r="E148" s="14" t="str">
        <v>Reclamaciones y quejas de empleados públicos en materias objeto de negociación colectiva (clasificación, plantillas, retribuciones, etc.) (1984-...) &lt;PARQUE MÓVIL DEL ESTADO&gt;</v>
      </c>
      <c r="F148" s="10"/>
      <c r="G148" s="10"/>
      <c r="H148" s="10" t="str">
        <f t="shared" si="8"/>
        <v xml:space="preserve"> </v>
      </c>
      <c r="I148" s="9" t="str">
        <f t="shared" si="10"/>
        <v/>
      </c>
      <c r="J148" s="10" t="str">
        <f t="shared" si="9"/>
        <v/>
      </c>
      <c r="K148" s="10"/>
      <c r="L148" s="10"/>
      <c r="M148" s="10"/>
      <c r="N148" s="10"/>
    </row>
    <row r="149" spans="1:14" ht="45">
      <c r="A149" s="10"/>
      <c r="B149" s="10"/>
      <c r="C149" s="10" t="str">
        <v>Recursos y reclamaciones en materia de Recursos Humanos.</v>
      </c>
      <c r="D149" s="10" t="str">
        <v>201479</v>
      </c>
      <c r="E149" s="14" t="str">
        <v>Recursos y reclamaciones en materia de Recursos Humanos. &lt;AGENCIA ESTATAL DE ADMINISTRACIÓN TRIBUTARIA (AEAT)&gt;</v>
      </c>
      <c r="F149" s="10"/>
      <c r="G149" s="10"/>
      <c r="H149" s="10" t="str">
        <f t="shared" si="8"/>
        <v xml:space="preserve"> </v>
      </c>
      <c r="I149" s="9" t="str">
        <f t="shared" si="10"/>
        <v/>
      </c>
      <c r="J149" s="10" t="str">
        <f t="shared" si="9"/>
        <v/>
      </c>
      <c r="K149" s="10"/>
      <c r="L149" s="10"/>
      <c r="M149" s="10"/>
      <c r="N149" s="10"/>
    </row>
    <row r="150" spans="1:14" ht="30">
      <c r="A150" s="10"/>
      <c r="B150" s="10"/>
      <c r="C150" s="10" t="str">
        <v>Relaciones con la FNMT</v>
      </c>
      <c r="D150" s="10" t="str">
        <v>998013</v>
      </c>
      <c r="E150" s="14" t="str">
        <v>Relaciones con la FNMT &lt;INSTITUTO DE ESTUDIOS FISCALES&gt;</v>
      </c>
      <c r="F150" s="10"/>
      <c r="G150" s="10"/>
      <c r="H150" s="10" t="str">
        <f t="shared" si="8"/>
        <v xml:space="preserve"> </v>
      </c>
      <c r="I150" s="9" t="str">
        <f t="shared" si="10"/>
        <v/>
      </c>
      <c r="J150" s="10" t="str">
        <f t="shared" si="9"/>
        <v/>
      </c>
      <c r="K150" s="10"/>
      <c r="L150" s="10"/>
      <c r="M150" s="10"/>
      <c r="N150" s="10"/>
    </row>
    <row r="151" spans="1:14">
      <c r="A151" s="10"/>
      <c r="B151" s="10"/>
      <c r="C151" s="10" t="str">
        <v>Seguimiento de huelgas</v>
      </c>
      <c r="D151" s="10" t="str">
        <v>201498</v>
      </c>
      <c r="E151" s="14" t="str">
        <v>Seguimiento de huelgas &lt;INSPECCIÓN GENERAL&gt;</v>
      </c>
      <c r="F151" s="10"/>
      <c r="G151" s="10"/>
      <c r="H151" s="10" t="str">
        <f t="shared" si="8"/>
        <v xml:space="preserve"> </v>
      </c>
      <c r="I151" s="9" t="str">
        <f t="shared" si="10"/>
        <v/>
      </c>
      <c r="J151" s="10" t="str">
        <f t="shared" si="9"/>
        <v/>
      </c>
      <c r="K151" s="10"/>
      <c r="L151" s="10"/>
      <c r="M151" s="10"/>
      <c r="N151" s="10"/>
    </row>
    <row r="152" spans="1:14" ht="60">
      <c r="A152" s="10"/>
      <c r="B152" s="10"/>
      <c r="C152" s="10" t="str">
        <v>Seguimiento de huelgas y reclamaciones y quejas de empleados públicos en materias objeto de negociación colectiva (clasificación, plantillas, retribuciones, etc.) (1984-)</v>
      </c>
      <c r="D152" s="10" t="str">
        <v>201499</v>
      </c>
      <c r="E152" s="14" t="str">
        <v>Seguimiento de huelgas y reclamaciones y quejas de empleados públicos en materias objeto de negociación colectiva (clasificación, plantillas, retribuciones, etc.) (1984-) &lt;INSTITUTO DE ESTUDIOS FISCALES&gt;</v>
      </c>
      <c r="F152" s="10"/>
      <c r="G152" s="10"/>
      <c r="H152" s="10" t="str">
        <f t="shared" si="8"/>
        <v xml:space="preserve"> </v>
      </c>
      <c r="I152" s="9" t="str">
        <f t="shared" si="10"/>
        <v/>
      </c>
      <c r="J152" s="10" t="str">
        <f t="shared" si="9"/>
        <v/>
      </c>
      <c r="K152" s="10"/>
      <c r="L152" s="10"/>
      <c r="M152" s="10"/>
      <c r="N152" s="10"/>
    </row>
    <row r="153" spans="1:14" ht="30">
      <c r="A153" s="10"/>
      <c r="B153" s="10"/>
      <c r="C153" s="10" t="str">
        <v>Becas de formación en investigación para titulados</v>
      </c>
      <c r="D153" s="10" t="str">
        <v>201497</v>
      </c>
      <c r="E153" s="14" t="str">
        <v>Becas de formación en investigación para titulados &lt;INSTITUTO DE ESTUDIOS FISCALES&gt;</v>
      </c>
      <c r="F153" s="10"/>
      <c r="G153" s="10"/>
      <c r="H153" s="10" t="str">
        <f t="shared" si="8"/>
        <v xml:space="preserve"> </v>
      </c>
      <c r="I153" s="9" t="str">
        <f t="shared" si="10"/>
        <v/>
      </c>
      <c r="J153" s="10" t="str">
        <f t="shared" si="9"/>
        <v/>
      </c>
      <c r="K153" s="10"/>
      <c r="L153" s="10"/>
      <c r="M153" s="10"/>
      <c r="N153" s="10"/>
    </row>
    <row r="154" spans="1:14" ht="30">
      <c r="A154" s="10"/>
      <c r="B154" s="10"/>
      <c r="C154" s="10" t="str">
        <v>Becas para la preparación de pruebas selectivas</v>
      </c>
      <c r="D154" s="10" t="str">
        <v>201354</v>
      </c>
      <c r="E154" s="14" t="str">
        <v>Becas para la preparación de pruebas selectivas &lt;INSTITUTO DE ESTUDIOS FISCALES&gt;</v>
      </c>
      <c r="F154" s="10"/>
      <c r="G154" s="10"/>
      <c r="H154" s="10" t="str">
        <f t="shared" si="8"/>
        <v xml:space="preserve"> </v>
      </c>
      <c r="I154" s="9" t="str">
        <f t="shared" si="10"/>
        <v/>
      </c>
      <c r="J154" s="10" t="str">
        <f t="shared" si="9"/>
        <v/>
      </c>
      <c r="K154" s="10"/>
      <c r="L154" s="10"/>
      <c r="M154" s="10"/>
      <c r="N154" s="10"/>
    </row>
    <row r="155" spans="1:14" ht="30">
      <c r="A155" s="10"/>
      <c r="B155" s="10"/>
      <c r="C155" s="10" t="str">
        <v>Campus virtual del Instituto de Estudios Fiscales</v>
      </c>
      <c r="D155" s="10" t="str">
        <v>998400</v>
      </c>
      <c r="E155" s="14" t="str">
        <v>Campus virtual del Instituto de Estudios Fiscales &lt;INSTITUTO DE ESTUDIOS FISCALES&gt;</v>
      </c>
      <c r="F155" s="10"/>
      <c r="G155" s="10"/>
      <c r="H155" s="10" t="str">
        <f t="shared" si="8"/>
        <v xml:space="preserve"> </v>
      </c>
      <c r="I155" s="9" t="str">
        <f t="shared" si="10"/>
        <v/>
      </c>
      <c r="J155" s="10" t="str">
        <f t="shared" si="9"/>
        <v/>
      </c>
      <c r="K155" s="10"/>
      <c r="L155" s="10"/>
      <c r="M155" s="10"/>
      <c r="N155" s="10"/>
    </row>
    <row r="156" spans="1:14">
      <c r="A156" s="10"/>
      <c r="B156" s="10"/>
      <c r="C156" s="10" t="str">
        <v>Expedición de certificados de formación</v>
      </c>
      <c r="D156" s="10" t="str">
        <v>998186</v>
      </c>
      <c r="E156" s="14" t="str">
        <v>Expedición de certificados de formación &lt;IGAE (OPGR)&gt;</v>
      </c>
      <c r="F156" s="10"/>
      <c r="G156" s="10"/>
      <c r="H156" s="10" t="str">
        <f t="shared" si="8"/>
        <v xml:space="preserve"> </v>
      </c>
      <c r="I156" s="9" t="str">
        <f t="shared" si="10"/>
        <v/>
      </c>
      <c r="J156" s="10" t="str">
        <f t="shared" si="9"/>
        <v/>
      </c>
      <c r="K156" s="10"/>
      <c r="L156" s="10"/>
      <c r="M156" s="10"/>
      <c r="N156" s="10"/>
    </row>
    <row r="157" spans="1:14" ht="75">
      <c r="A157" s="10"/>
      <c r="B157" s="10"/>
      <c r="C157" s="10" t="str">
        <v>Expedientes de solicitud de subvenciones destinadas a la financiación de planes de formación en el marco del Acuerdo de Formación para el Empleo de las Administraciones Públicas (1995-...)</v>
      </c>
      <c r="D157" s="10" t="str">
        <v>997974</v>
      </c>
      <c r="E157" s="14" t="str">
        <v>Expedientes de solicitud de subvenciones destinadas a la financiación de planes de formación en el marco del Acuerdo de Formación para el Empleo de las Administraciones Públicas (1995-...) &lt;PARQUE MÓVIL DEL ESTADO&gt;</v>
      </c>
      <c r="F157" s="10"/>
      <c r="G157" s="10"/>
      <c r="H157" s="10" t="str">
        <f t="shared" ref="H157:H220" si="11">F157 &amp; " " &amp; G157</f>
        <v xml:space="preserve"> </v>
      </c>
      <c r="I157" s="9" t="str">
        <f t="shared" si="10"/>
        <v/>
      </c>
      <c r="J157" s="10" t="str">
        <f t="shared" si="9"/>
        <v/>
      </c>
      <c r="K157" s="10"/>
      <c r="L157" s="10"/>
      <c r="M157" s="10"/>
      <c r="N157" s="10"/>
    </row>
    <row r="158" spans="1:14" ht="30">
      <c r="A158" s="10"/>
      <c r="B158" s="10"/>
      <c r="C158" s="10" t="str">
        <v>Formación investigadora: prácticas, estancias y proyectos</v>
      </c>
      <c r="D158" s="10" t="str">
        <v>1993256</v>
      </c>
      <c r="E158" s="14" t="str">
        <v>Formación investigadora: prácticas, estancias y proyectos &lt;INSTITUTO DE ESTUDIOS FISCALES&gt;</v>
      </c>
      <c r="F158" s="10"/>
      <c r="G158" s="10"/>
      <c r="H158" s="10" t="str">
        <f t="shared" si="11"/>
        <v xml:space="preserve"> </v>
      </c>
      <c r="I158" s="9" t="str">
        <f t="shared" si="10"/>
        <v/>
      </c>
      <c r="J158" s="10" t="str">
        <f t="shared" ref="J158:J221" si="12">IF(H159="", "", SUBSTITUTE(H159, I159 &amp; CHAR(32), ""))</f>
        <v/>
      </c>
      <c r="K158" s="10"/>
      <c r="L158" s="10"/>
      <c r="M158" s="10"/>
      <c r="N158" s="10"/>
    </row>
    <row r="159" spans="1:14" ht="30">
      <c r="A159" s="10"/>
      <c r="B159" s="10"/>
      <c r="C159" s="10" t="str">
        <v>Formación para gestores del PRTR</v>
      </c>
      <c r="D159" s="10" t="str">
        <v>214998</v>
      </c>
      <c r="E159" s="14" t="str">
        <v>Formación para gestores del PRTR &lt;DIRECCIÓN GENERAL DEL PLAN Y MECANISMO DE RECUPERACIÓN Y RESILIENCIA&gt;</v>
      </c>
      <c r="F159" s="10"/>
      <c r="G159" s="10"/>
      <c r="H159" s="10" t="str">
        <f t="shared" si="11"/>
        <v xml:space="preserve"> </v>
      </c>
      <c r="I159" s="9" t="str">
        <f t="shared" ref="I159:I222" si="13">IF(H159="", "", TRIM(LEFT(H159, FIND(CHAR(32), H159) - 1)))</f>
        <v/>
      </c>
      <c r="J159" s="10" t="str">
        <f t="shared" si="12"/>
        <v/>
      </c>
      <c r="K159" s="10"/>
      <c r="L159" s="10"/>
      <c r="M159" s="10"/>
      <c r="N159" s="10"/>
    </row>
    <row r="160" spans="1:14" ht="30">
      <c r="A160" s="10"/>
      <c r="B160" s="10"/>
      <c r="C160" s="10" t="str">
        <v>Formación y perfeccionamiento</v>
      </c>
      <c r="D160" s="10" t="str">
        <v>997386</v>
      </c>
      <c r="E160" s="14" t="str">
        <v>Formación y perfeccionamiento &lt;DIRECCIÓN GENERAL DE PRESUPUESTOS&gt;</v>
      </c>
      <c r="F160" s="10"/>
      <c r="G160" s="10"/>
      <c r="H160" s="10" t="str">
        <f t="shared" si="11"/>
        <v xml:space="preserve"> </v>
      </c>
      <c r="I160" s="9" t="str">
        <f t="shared" si="13"/>
        <v/>
      </c>
      <c r="J160" s="10" t="str">
        <f t="shared" si="12"/>
        <v/>
      </c>
      <c r="K160" s="10"/>
      <c r="L160" s="10"/>
      <c r="M160" s="10"/>
      <c r="N160" s="10"/>
    </row>
    <row r="161" spans="1:14" ht="30">
      <c r="A161" s="10"/>
      <c r="B161" s="10"/>
      <c r="C161" s="10" t="str">
        <v>Formación y perfeccionamiento</v>
      </c>
      <c r="D161" s="10" t="str">
        <v>2869469</v>
      </c>
      <c r="E161" s="14" t="str">
        <v>Formación y perfeccionamiento &lt;PARQUE MÓVIL DEL ESTADO&gt;</v>
      </c>
      <c r="F161" s="10"/>
      <c r="G161" s="10"/>
      <c r="H161" s="10" t="str">
        <f t="shared" si="11"/>
        <v xml:space="preserve"> </v>
      </c>
      <c r="I161" s="9" t="str">
        <f t="shared" si="13"/>
        <v/>
      </c>
      <c r="J161" s="10" t="str">
        <f t="shared" si="12"/>
        <v/>
      </c>
      <c r="K161" s="10"/>
      <c r="L161" s="10"/>
      <c r="M161" s="10"/>
      <c r="N161" s="10"/>
    </row>
    <row r="162" spans="1:14" ht="30">
      <c r="A162" s="10"/>
      <c r="B162" s="10"/>
      <c r="C162" s="10" t="str">
        <v>Formación y perfeccionamiento</v>
      </c>
      <c r="D162" s="10" t="str">
        <v>998276</v>
      </c>
      <c r="E162" s="14" t="str">
        <v>Formación y perfeccionamiento &lt;SECRETARÍA GENERAL DE FINANCIACIÓN AUTONÓMICA Y LOCAL (GT)&gt;</v>
      </c>
      <c r="F162" s="10"/>
      <c r="G162" s="10"/>
      <c r="H162" s="10" t="str">
        <f t="shared" si="11"/>
        <v xml:space="preserve"> </v>
      </c>
      <c r="I162" s="9" t="str">
        <f t="shared" si="13"/>
        <v/>
      </c>
      <c r="J162" s="10" t="str">
        <f t="shared" si="12"/>
        <v/>
      </c>
      <c r="K162" s="10"/>
      <c r="L162" s="10"/>
      <c r="M162" s="10"/>
      <c r="N162" s="10"/>
    </row>
    <row r="163" spans="1:14" ht="30">
      <c r="A163" s="10"/>
      <c r="B163" s="10"/>
      <c r="C163" s="10" t="str">
        <v>Gestión de cursos de formación de la subdirección</v>
      </c>
      <c r="D163" s="10" t="str">
        <v>998273</v>
      </c>
      <c r="E163" s="14" t="str">
        <v>Gestión de cursos de formación de la subdirección &lt;SECRETARÍA GENERAL TÉCNICA (SGITPDSW)&gt;</v>
      </c>
      <c r="F163" s="10"/>
      <c r="G163" s="10"/>
      <c r="H163" s="10" t="str">
        <f t="shared" si="11"/>
        <v xml:space="preserve"> </v>
      </c>
      <c r="I163" s="9" t="str">
        <f t="shared" si="13"/>
        <v/>
      </c>
      <c r="J163" s="10" t="str">
        <f t="shared" si="12"/>
        <v/>
      </c>
      <c r="K163" s="10"/>
      <c r="L163" s="10"/>
      <c r="M163" s="10"/>
      <c r="N163" s="10"/>
    </row>
    <row r="164" spans="1:14">
      <c r="A164" s="10"/>
      <c r="B164" s="10"/>
      <c r="C164" s="10" t="str">
        <v>Plan anual de formación permanente</v>
      </c>
      <c r="D164" s="10" t="str">
        <v>998274</v>
      </c>
      <c r="E164" s="14" t="str">
        <v>Plan anual de formación permanente &lt;IGAE (OPGR)&gt;</v>
      </c>
      <c r="F164" s="10"/>
      <c r="G164" s="10"/>
      <c r="H164" s="10" t="str">
        <f t="shared" si="11"/>
        <v xml:space="preserve"> </v>
      </c>
      <c r="I164" s="9" t="str">
        <f t="shared" si="13"/>
        <v/>
      </c>
      <c r="J164" s="10" t="str">
        <f t="shared" si="12"/>
        <v/>
      </c>
      <c r="K164" s="10"/>
      <c r="L164" s="10"/>
      <c r="M164" s="10"/>
      <c r="N164" s="10"/>
    </row>
    <row r="165" spans="1:14" ht="30">
      <c r="A165" s="10"/>
      <c r="B165" s="10"/>
      <c r="C165" s="10" t="str">
        <v>Plan de formación continua</v>
      </c>
      <c r="D165" s="10" t="str">
        <v>998275</v>
      </c>
      <c r="E165" s="14" t="str">
        <v>Plan de formación continua &lt;INSTITUTO DE ESTUDIOS FISCALES&gt;</v>
      </c>
      <c r="F165" s="10"/>
      <c r="G165" s="10"/>
      <c r="H165" s="10" t="str">
        <f t="shared" si="11"/>
        <v xml:space="preserve"> </v>
      </c>
      <c r="I165" s="9" t="str">
        <f t="shared" si="13"/>
        <v/>
      </c>
      <c r="J165" s="10" t="str">
        <f t="shared" si="12"/>
        <v/>
      </c>
      <c r="K165" s="10"/>
      <c r="L165" s="10"/>
      <c r="M165" s="10"/>
      <c r="N165" s="10"/>
    </row>
    <row r="166" spans="1:14" ht="45">
      <c r="A166" s="10"/>
      <c r="B166" s="10"/>
      <c r="C166" s="10" t="str">
        <v>Planes de formación del personal al servicio de la Administración General del Estado</v>
      </c>
      <c r="D166" s="10" t="str">
        <v>201239</v>
      </c>
      <c r="E166" s="14" t="str">
        <v>Planes de formación del personal al servicio de la Administración General del Estado &lt;SECRETARÍA GENERAL TÉCNICA&gt;</v>
      </c>
      <c r="F166" s="10"/>
      <c r="G166" s="10"/>
      <c r="H166" s="10" t="str">
        <f t="shared" si="11"/>
        <v xml:space="preserve"> </v>
      </c>
      <c r="I166" s="9" t="str">
        <f t="shared" si="13"/>
        <v/>
      </c>
      <c r="J166" s="10" t="str">
        <f t="shared" si="12"/>
        <v/>
      </c>
      <c r="K166" s="10"/>
      <c r="L166" s="10"/>
      <c r="M166" s="10"/>
      <c r="N166" s="10"/>
    </row>
    <row r="167" spans="1:14" ht="30">
      <c r="A167" s="10"/>
      <c r="B167" s="10"/>
      <c r="C167" s="10" t="str">
        <v>Programa de Gestión de la Formación (PROGESFOR)</v>
      </c>
      <c r="D167" s="10" t="str">
        <v>997809</v>
      </c>
      <c r="E167" s="14" t="str">
        <v>Programa de Gestión de la Formación (PROGESFOR) &lt;INSTITUTO DE ESTUDIOS FISCALES&gt;</v>
      </c>
      <c r="F167" s="10"/>
      <c r="G167" s="10"/>
      <c r="H167" s="10" t="str">
        <f t="shared" si="11"/>
        <v xml:space="preserve"> </v>
      </c>
      <c r="I167" s="9" t="str">
        <f t="shared" si="13"/>
        <v/>
      </c>
      <c r="J167" s="10" t="str">
        <f t="shared" si="12"/>
        <v/>
      </c>
      <c r="K167" s="10"/>
      <c r="L167" s="10"/>
      <c r="M167" s="10"/>
      <c r="N167" s="10"/>
    </row>
    <row r="168" spans="1:14" ht="30">
      <c r="A168" s="10"/>
      <c r="B168" s="10"/>
      <c r="C168" s="10" t="str">
        <v>Expedientes de Planes de Acción Social (1957-)</v>
      </c>
      <c r="D168" s="10" t="str">
        <v>998778</v>
      </c>
      <c r="E168" s="14" t="str">
        <v>Expedientes de Planes de Acción Social (1957-) &lt;INSTITUTO DE ESTUDIOS FISCALES&gt;</v>
      </c>
      <c r="F168" s="10"/>
      <c r="G168" s="10"/>
      <c r="H168" s="10" t="str">
        <f t="shared" si="11"/>
        <v xml:space="preserve"> </v>
      </c>
      <c r="I168" s="9" t="str">
        <f t="shared" si="13"/>
        <v/>
      </c>
      <c r="J168" s="10" t="str">
        <f t="shared" si="12"/>
        <v/>
      </c>
      <c r="K168" s="10"/>
      <c r="L168" s="10"/>
      <c r="M168" s="10"/>
      <c r="N168" s="10"/>
    </row>
    <row r="169" spans="1:14" ht="30">
      <c r="A169" s="10"/>
      <c r="B169" s="10"/>
      <c r="C169" s="10" t="str">
        <v>Expedientes de Planes de Acción Social (1957-)</v>
      </c>
      <c r="D169" s="10" t="str">
        <v>998318</v>
      </c>
      <c r="E169" s="14" t="str">
        <v>Expedientes de Planes de Acción Social (1957-) &lt;PARQUE MÓVIL DEL ESTADO&gt;</v>
      </c>
      <c r="F169" s="10"/>
      <c r="G169" s="10"/>
      <c r="H169" s="10" t="str">
        <f t="shared" si="11"/>
        <v xml:space="preserve"> </v>
      </c>
      <c r="I169" s="9" t="str">
        <f t="shared" si="13"/>
        <v/>
      </c>
      <c r="J169" s="10" t="str">
        <f t="shared" si="12"/>
        <v/>
      </c>
      <c r="K169" s="10"/>
      <c r="L169" s="10"/>
      <c r="M169" s="10"/>
      <c r="N169" s="10"/>
    </row>
    <row r="170" spans="1:14" ht="30">
      <c r="A170" s="10"/>
      <c r="B170" s="10"/>
      <c r="C170" s="10" t="str">
        <v>Expedientes de Planes de Acción Social (1957-)</v>
      </c>
      <c r="D170" s="10" t="str">
        <v>997371</v>
      </c>
      <c r="E170" s="14" t="str">
        <v>Expedientes de Planes de Acción Social (1957-) &lt;SUBSECRETARÍA DE HACIENDA (SGRH)&gt;</v>
      </c>
      <c r="F170" s="10"/>
      <c r="G170" s="10"/>
      <c r="H170" s="10" t="str">
        <f t="shared" si="11"/>
        <v xml:space="preserve"> </v>
      </c>
      <c r="I170" s="9" t="str">
        <f t="shared" si="13"/>
        <v/>
      </c>
      <c r="J170" s="10" t="str">
        <f t="shared" si="12"/>
        <v/>
      </c>
      <c r="K170" s="10"/>
      <c r="L170" s="10"/>
      <c r="M170" s="10"/>
      <c r="N170" s="10"/>
    </row>
    <row r="171" spans="1:14" ht="45">
      <c r="A171" s="10"/>
      <c r="B171" s="10"/>
      <c r="C171" s="10" t="str">
        <v>Provisión de incentivos y ayudas al empleado público</v>
      </c>
      <c r="D171" s="10" t="str">
        <v>2945057</v>
      </c>
      <c r="E171" s="14" t="str">
        <v>Provisión de incentivos y ayudas al empleado público &lt;SECRETARÍA GENERAL DE FINANCIACIÓN AUTONÓMICA Y LOCAL (GT)&gt;</v>
      </c>
      <c r="F171" s="10"/>
      <c r="G171" s="10"/>
      <c r="H171" s="10" t="str">
        <f t="shared" si="11"/>
        <v xml:space="preserve"> </v>
      </c>
      <c r="I171" s="9" t="str">
        <f t="shared" si="13"/>
        <v/>
      </c>
      <c r="J171" s="10" t="str">
        <f t="shared" si="12"/>
        <v/>
      </c>
      <c r="K171" s="10"/>
      <c r="L171" s="10"/>
      <c r="M171" s="10"/>
      <c r="N171" s="10"/>
    </row>
    <row r="172" spans="1:14" ht="45">
      <c r="A172" s="10"/>
      <c r="B172" s="10"/>
      <c r="C172" s="10" t="str">
        <v>Provisión de incentivos y ayudas al empleado público. Gestión del Plan de Pensiones de la AGE.</v>
      </c>
      <c r="D172" s="10" t="str">
        <v>998308</v>
      </c>
      <c r="E172" s="14" t="str">
        <v>Provisión de incentivos y ayudas al empleado público. Gestión del Plan de Pensiones de la AGE. &lt;PARQUE MÓVIL DEL ESTADO&gt;</v>
      </c>
      <c r="F172" s="10"/>
      <c r="G172" s="10"/>
      <c r="H172" s="10" t="str">
        <f t="shared" si="11"/>
        <v xml:space="preserve"> </v>
      </c>
      <c r="I172" s="9" t="str">
        <f t="shared" si="13"/>
        <v/>
      </c>
      <c r="J172" s="10" t="str">
        <f t="shared" si="12"/>
        <v/>
      </c>
      <c r="K172" s="10"/>
      <c r="L172" s="10"/>
      <c r="M172" s="10"/>
      <c r="N172" s="10"/>
    </row>
    <row r="173" spans="1:14">
      <c r="A173" s="10"/>
      <c r="B173" s="10"/>
      <c r="C173" s="10" t="str">
        <v>Asistencia sanitaria</v>
      </c>
      <c r="D173" s="10" t="str">
        <v>203654</v>
      </c>
      <c r="E173" s="14" t="str">
        <v>Asistencia sanitaria &lt;PARQUE MÓVIL DEL ESTADO&gt;</v>
      </c>
      <c r="F173" s="10"/>
      <c r="G173" s="10"/>
      <c r="H173" s="10" t="str">
        <f t="shared" si="11"/>
        <v xml:space="preserve"> </v>
      </c>
      <c r="I173" s="9" t="str">
        <f t="shared" si="13"/>
        <v/>
      </c>
      <c r="J173" s="10" t="str">
        <f t="shared" si="12"/>
        <v/>
      </c>
      <c r="K173" s="10"/>
      <c r="L173" s="10"/>
      <c r="M173" s="10"/>
      <c r="N173" s="10"/>
    </row>
    <row r="174" spans="1:14" ht="30">
      <c r="A174" s="10"/>
      <c r="B174" s="10"/>
      <c r="C174" s="10" t="str">
        <v>Prestación Familiar - Subsidio de Nupcialidad y Natalidad (1976- 1995)</v>
      </c>
      <c r="D174" s="10" t="str">
        <v>203655</v>
      </c>
      <c r="E174" s="14" t="str">
        <v>Prestación Familiar - Subsidio de Nupcialidad y Natalidad (1976- 1995) &lt;MUFACE&gt;</v>
      </c>
      <c r="F174" s="10"/>
      <c r="G174" s="10"/>
      <c r="H174" s="10" t="str">
        <f t="shared" si="11"/>
        <v xml:space="preserve"> </v>
      </c>
      <c r="I174" s="9" t="str">
        <f t="shared" si="13"/>
        <v/>
      </c>
      <c r="J174" s="10" t="str">
        <f t="shared" si="12"/>
        <v/>
      </c>
      <c r="K174" s="10"/>
      <c r="L174" s="10"/>
      <c r="M174" s="10"/>
      <c r="N174" s="10"/>
    </row>
    <row r="175" spans="1:14" ht="30">
      <c r="A175" s="10"/>
      <c r="B175" s="10"/>
      <c r="C175" s="10" t="str">
        <v>Prevención de riesgos laborales</v>
      </c>
      <c r="D175" s="10" t="str">
        <v>998292</v>
      </c>
      <c r="E175" s="14" t="str">
        <v>Prevención de riesgos laborales &lt;INSTITUTO DE ESTUDIOS FISCALES&gt;</v>
      </c>
      <c r="F175" s="10"/>
      <c r="G175" s="10"/>
      <c r="H175" s="10" t="str">
        <f t="shared" si="11"/>
        <v xml:space="preserve"> </v>
      </c>
      <c r="I175" s="9" t="str">
        <f t="shared" si="13"/>
        <v/>
      </c>
      <c r="J175" s="10" t="str">
        <f t="shared" si="12"/>
        <v/>
      </c>
      <c r="K175" s="10"/>
      <c r="L175" s="10"/>
      <c r="M175" s="10"/>
      <c r="N175" s="10"/>
    </row>
    <row r="176" spans="1:14" ht="30">
      <c r="A176" s="10"/>
      <c r="B176" s="10"/>
      <c r="C176" s="10" t="str">
        <v>Prevención de riesgos laborales y seguridad y salud laboral</v>
      </c>
      <c r="D176" s="10" t="str">
        <v>200484</v>
      </c>
      <c r="E176" s="14" t="str">
        <v>Prevención de riesgos laborales y seguridad y salud laboral &lt;PARQUE MÓVIL DEL ESTADO&gt;</v>
      </c>
      <c r="F176" s="10"/>
      <c r="G176" s="10"/>
      <c r="H176" s="10" t="str">
        <f t="shared" si="11"/>
        <v xml:space="preserve"> </v>
      </c>
      <c r="I176" s="9" t="str">
        <f t="shared" si="13"/>
        <v/>
      </c>
      <c r="J176" s="10" t="str">
        <f t="shared" si="12"/>
        <v/>
      </c>
      <c r="K176" s="10"/>
      <c r="L176" s="10"/>
      <c r="M176" s="10"/>
      <c r="N176" s="10"/>
    </row>
    <row r="177" spans="1:14" ht="45">
      <c r="A177" s="10"/>
      <c r="B177" s="10"/>
      <c r="C177" s="10" t="str">
        <v>Prevención de riesgos laborales y seguridad y salud laboral</v>
      </c>
      <c r="D177" s="10" t="str">
        <v>998088</v>
      </c>
      <c r="E177" s="14" t="str">
        <v>Prevención de riesgos laborales y seguridad y salud laboral &lt;SECRETARÍA GENERAL DE FINANCIACIÓN AUTONÓMICA Y LOCAL (GT)&gt;</v>
      </c>
      <c r="F177" s="10"/>
      <c r="G177" s="10"/>
      <c r="H177" s="10" t="str">
        <f t="shared" si="11"/>
        <v xml:space="preserve"> </v>
      </c>
      <c r="I177" s="9" t="str">
        <f t="shared" si="13"/>
        <v/>
      </c>
      <c r="J177" s="10" t="str">
        <f t="shared" si="12"/>
        <v/>
      </c>
      <c r="K177" s="10"/>
      <c r="L177" s="10"/>
      <c r="M177" s="10"/>
      <c r="N177" s="10"/>
    </row>
    <row r="178" spans="1:14" ht="45">
      <c r="A178" s="10"/>
      <c r="B178" s="10"/>
      <c r="C178" s="10" t="str">
        <v>Calendario de ejecución del semestre</v>
      </c>
      <c r="D178" s="10" t="str">
        <v>998030</v>
      </c>
      <c r="E178" s="14" t="str">
        <v>Calendario de ejecución del semestre &lt;DEPARTAMENTO DE SERVICIOS Y COORDINACIÓN TERRITORIAL (OFICINA PRESUPUESTARIA)&gt;</v>
      </c>
      <c r="F178" s="10"/>
      <c r="G178" s="10"/>
      <c r="H178" s="10" t="str">
        <f t="shared" si="11"/>
        <v xml:space="preserve"> </v>
      </c>
      <c r="I178" s="9" t="str">
        <f t="shared" si="13"/>
        <v/>
      </c>
      <c r="J178" s="10" t="str">
        <f t="shared" si="12"/>
        <v/>
      </c>
      <c r="K178" s="10"/>
      <c r="L178" s="10"/>
      <c r="M178" s="10"/>
      <c r="N178" s="10"/>
    </row>
    <row r="179" spans="1:14" ht="30">
      <c r="A179" s="10"/>
      <c r="B179" s="10"/>
      <c r="C179" s="10" t="str">
        <v>Coordinación del proceso de elaboración de los PGE</v>
      </c>
      <c r="D179" s="10" t="str">
        <v>997837</v>
      </c>
      <c r="E179" s="14" t="str">
        <v>Coordinación del proceso de elaboración de los PGE &lt;DIRECCIÓN GENERAL DE PRESUPUESTOS&gt;</v>
      </c>
      <c r="F179" s="10"/>
      <c r="G179" s="10"/>
      <c r="H179" s="10" t="str">
        <f t="shared" si="11"/>
        <v xml:space="preserve"> </v>
      </c>
      <c r="I179" s="9" t="str">
        <f t="shared" si="13"/>
        <v/>
      </c>
      <c r="J179" s="10" t="str">
        <f t="shared" si="12"/>
        <v/>
      </c>
      <c r="K179" s="10"/>
      <c r="L179" s="10"/>
      <c r="M179" s="10"/>
      <c r="N179" s="10"/>
    </row>
    <row r="180" spans="1:14" ht="60">
      <c r="A180" s="10"/>
      <c r="B180" s="10"/>
      <c r="C180" s="10" t="str">
        <v>Documentos de elaboración de anteproyectos de presupuestos de contratación centralizada</v>
      </c>
      <c r="D180" s="10" t="str">
        <v>998044</v>
      </c>
      <c r="E180" s="14" t="str">
        <v>Documentos de elaboración de anteproyectos de presupuestos de contratación centralizada &lt;DIRECCIÓN GENERAL DE RACIONALIZACIÓN Y CENTRALIZACIÓN DE LA CONTRATACIÓN&gt;</v>
      </c>
      <c r="F180" s="10"/>
      <c r="G180" s="10"/>
      <c r="H180" s="10" t="str">
        <f t="shared" si="11"/>
        <v xml:space="preserve"> </v>
      </c>
      <c r="I180" s="9" t="str">
        <f t="shared" si="13"/>
        <v/>
      </c>
      <c r="J180" s="10" t="str">
        <f t="shared" si="12"/>
        <v/>
      </c>
      <c r="K180" s="10"/>
      <c r="L180" s="10"/>
      <c r="M180" s="10"/>
      <c r="N180" s="10"/>
    </row>
    <row r="181" spans="1:14" ht="30">
      <c r="A181" s="10"/>
      <c r="B181" s="10"/>
      <c r="C181" s="10" t="str">
        <v>Elaboración anual de los PGE, Informes DGP, Informes y dictámenes</v>
      </c>
      <c r="D181" s="10" t="str">
        <v>2610818</v>
      </c>
      <c r="E181" s="14" t="str">
        <v>Elaboración anual de los PGE, Informes DGP, Informes y dictámenes &lt;DIRECCIÓN GENERAL DE PRESUPUESTOS&gt;</v>
      </c>
      <c r="F181" s="10"/>
      <c r="G181" s="10"/>
      <c r="H181" s="10" t="str">
        <f t="shared" si="11"/>
        <v xml:space="preserve"> </v>
      </c>
      <c r="I181" s="9" t="str">
        <f t="shared" si="13"/>
        <v/>
      </c>
      <c r="J181" s="10" t="str">
        <f t="shared" si="12"/>
        <v/>
      </c>
      <c r="K181" s="10"/>
      <c r="L181" s="10"/>
      <c r="M181" s="10"/>
      <c r="N181" s="10"/>
    </row>
    <row r="182" spans="1:14" ht="30">
      <c r="A182" s="10"/>
      <c r="B182" s="10"/>
      <c r="C182" s="10" t="str">
        <v>Elaboración de análisis económico-presupuestarios</v>
      </c>
      <c r="D182" s="10" t="str">
        <v>2350826</v>
      </c>
      <c r="E182" s="14" t="str">
        <v>Elaboración de análisis económico-presupuestarios &lt;DIRECCIÓN GENERAL DE PRESUPUESTOS&gt;</v>
      </c>
      <c r="F182" s="10"/>
      <c r="G182" s="10"/>
      <c r="H182" s="10" t="str">
        <f t="shared" si="11"/>
        <v xml:space="preserve"> </v>
      </c>
      <c r="I182" s="9" t="str">
        <f t="shared" si="13"/>
        <v/>
      </c>
      <c r="J182" s="10" t="str">
        <f t="shared" si="12"/>
        <v/>
      </c>
      <c r="K182" s="10"/>
      <c r="L182" s="10"/>
      <c r="M182" s="10"/>
      <c r="N182" s="10"/>
    </row>
    <row r="183" spans="1:14" ht="45">
      <c r="A183" s="10"/>
      <c r="B183" s="10"/>
      <c r="C183" s="10" t="str">
        <v>Elaboración de informes para otras unidades administrativas</v>
      </c>
      <c r="D183" s="10" t="str">
        <v>750553</v>
      </c>
      <c r="E183" s="14" t="str">
        <v>Elaboración de informes para otras unidades administrativas &lt;DIRECCIÓN GENERAL DE COSTES DE PERSONAL&gt;</v>
      </c>
      <c r="F183" s="10"/>
      <c r="G183" s="10"/>
      <c r="H183" s="10" t="str">
        <f t="shared" si="11"/>
        <v xml:space="preserve"> </v>
      </c>
      <c r="I183" s="9" t="str">
        <f t="shared" si="13"/>
        <v/>
      </c>
      <c r="J183" s="10" t="str">
        <f t="shared" si="12"/>
        <v/>
      </c>
      <c r="K183" s="10"/>
      <c r="L183" s="10"/>
      <c r="M183" s="10"/>
      <c r="N183" s="10"/>
    </row>
    <row r="184" spans="1:14" ht="30">
      <c r="A184" s="10"/>
      <c r="B184" s="10"/>
      <c r="C184" s="10" t="str">
        <v>Elaboración de los presupuestos del organismo</v>
      </c>
      <c r="D184" s="10" t="str">
        <v>182830</v>
      </c>
      <c r="E184" s="14" t="str">
        <v>Elaboración de los presupuestos del organismo &lt;INSTITUTO DE ESTUDIOS FISCALES&gt;</v>
      </c>
      <c r="F184" s="10"/>
      <c r="G184" s="10"/>
      <c r="H184" s="10" t="str">
        <f t="shared" si="11"/>
        <v xml:space="preserve"> </v>
      </c>
      <c r="I184" s="9" t="str">
        <f t="shared" si="13"/>
        <v/>
      </c>
      <c r="J184" s="10" t="str">
        <f t="shared" si="12"/>
        <v/>
      </c>
      <c r="K184" s="10"/>
      <c r="L184" s="10"/>
      <c r="M184" s="10"/>
      <c r="N184" s="10"/>
    </row>
    <row r="185" spans="1:14" ht="60">
      <c r="A185" s="10"/>
      <c r="B185" s="10"/>
      <c r="C185" s="10" t="str">
        <v>Elaboración del anteproyecto de los presupuestos de las Secciones 15 “Ministerio de Hacienda” y 10 ”Contratación centralizada”</v>
      </c>
      <c r="D185" s="10" t="str">
        <v>201292</v>
      </c>
      <c r="E185" s="14" t="str">
        <v>Elaboración del anteproyecto de los presupuestos de las Secciones 15 “Ministerio de Hacienda” y 10 ”Contratación centralizada” &lt;DEPARTAMENTO DE SERVICIOS Y COORDINACIÓN TERRITORIAL (OFICINA PRESUPUESTARIA)&gt;</v>
      </c>
      <c r="F185" s="10"/>
      <c r="G185" s="10"/>
      <c r="H185" s="10" t="str">
        <f t="shared" si="11"/>
        <v xml:space="preserve"> </v>
      </c>
      <c r="I185" s="9" t="str">
        <f t="shared" si="13"/>
        <v/>
      </c>
      <c r="J185" s="10" t="str">
        <f t="shared" si="12"/>
        <v/>
      </c>
      <c r="K185" s="10"/>
      <c r="L185" s="10"/>
      <c r="M185" s="10"/>
      <c r="N185" s="10"/>
    </row>
    <row r="186" spans="1:14" ht="30">
      <c r="A186" s="10"/>
      <c r="B186" s="10"/>
      <c r="C186" s="10" t="str">
        <v>Elaboración del presupuesto beneficios fiscales</v>
      </c>
      <c r="D186" s="10" t="str">
        <v>202442</v>
      </c>
      <c r="E186" s="14" t="str">
        <v>Elaboración del presupuesto beneficios fiscales &lt;DIRECCIÓN GENERAL DE TRIBUTOS&gt;</v>
      </c>
      <c r="F186" s="10"/>
      <c r="G186" s="10"/>
      <c r="H186" s="10" t="str">
        <f t="shared" si="11"/>
        <v xml:space="preserve"> </v>
      </c>
      <c r="I186" s="9" t="str">
        <f t="shared" si="13"/>
        <v/>
      </c>
      <c r="J186" s="10" t="str">
        <f t="shared" si="12"/>
        <v/>
      </c>
      <c r="K186" s="10"/>
      <c r="L186" s="10"/>
      <c r="M186" s="10"/>
      <c r="N186" s="10"/>
    </row>
    <row r="187" spans="1:14" ht="60">
      <c r="A187" s="10"/>
      <c r="B187" s="10"/>
      <c r="C187" s="10" t="str">
        <v>Entidades Locales. Informe de Sostenibilidad Financiera en el ámbito de la tutela financiera del Ministerio de Hacienda</v>
      </c>
      <c r="D187" s="10" t="str">
        <v>2406221</v>
      </c>
      <c r="E187" s="14" t="str">
        <v>Entidades Locales. Informe de Sostenibilidad Financiera en el ámbito de la tutela financiera del Ministerio de Hacienda &lt;SECRETARÍA GENERAL DE FINANCIACIÓN AUTONÓMICA Y LOCAL (SGGPFEL)&gt;</v>
      </c>
      <c r="F187" s="10"/>
      <c r="G187" s="10"/>
      <c r="H187" s="10" t="str">
        <f t="shared" si="11"/>
        <v xml:space="preserve"> </v>
      </c>
      <c r="I187" s="9" t="str">
        <f t="shared" si="13"/>
        <v/>
      </c>
      <c r="J187" s="10" t="str">
        <f t="shared" si="12"/>
        <v/>
      </c>
      <c r="K187" s="10"/>
      <c r="L187" s="10"/>
      <c r="M187" s="10"/>
      <c r="N187" s="10"/>
    </row>
    <row r="188" spans="1:14" ht="45">
      <c r="A188" s="10"/>
      <c r="B188" s="10"/>
      <c r="C188" s="10" t="str">
        <v>Expedientes de modificación presupuestaria</v>
      </c>
      <c r="D188" s="10" t="str">
        <v>202443</v>
      </c>
      <c r="E188" s="14" t="str">
        <v>Expedientes de modificación presupuestaria &lt;DEPARTAMENTO DE SERVICIOS Y COORDINACIÓN TERRITORIAL (OFICINA PRESUPUESTARIA)&gt;</v>
      </c>
      <c r="F188" s="10"/>
      <c r="G188" s="10"/>
      <c r="H188" s="10" t="str">
        <f t="shared" si="11"/>
        <v xml:space="preserve"> </v>
      </c>
      <c r="I188" s="9" t="str">
        <f t="shared" si="13"/>
        <v/>
      </c>
      <c r="J188" s="10" t="str">
        <f t="shared" si="12"/>
        <v/>
      </c>
      <c r="K188" s="10"/>
      <c r="L188" s="10"/>
      <c r="M188" s="10"/>
      <c r="N188" s="10"/>
    </row>
    <row r="189" spans="1:14" ht="45">
      <c r="A189" s="10"/>
      <c r="B189" s="10"/>
      <c r="C189" s="10" t="str">
        <v>Expedientes de modificaciones de créditos presupuestarios (1850-)</v>
      </c>
      <c r="D189" s="10" t="str">
        <v>212233</v>
      </c>
      <c r="E189" s="14" t="str">
        <v>Expedientes de modificaciones de créditos presupuestarios (1850-) &lt;INSTITUTO DE ESTUDIOS FISCALES&gt;</v>
      </c>
      <c r="F189" s="10"/>
      <c r="G189" s="10"/>
      <c r="H189" s="10" t="str">
        <f t="shared" si="11"/>
        <v xml:space="preserve"> </v>
      </c>
      <c r="I189" s="9" t="str">
        <f t="shared" si="13"/>
        <v/>
      </c>
      <c r="J189" s="10" t="str">
        <f t="shared" si="12"/>
        <v/>
      </c>
      <c r="K189" s="10"/>
      <c r="L189" s="10"/>
      <c r="M189" s="10"/>
      <c r="N189" s="10"/>
    </row>
    <row r="190" spans="1:14" ht="30">
      <c r="A190" s="10"/>
      <c r="B190" s="10"/>
      <c r="C190" s="10" t="str">
        <v>Expedientes de modificaciones de créditos presupuestarios (1850-)</v>
      </c>
      <c r="D190" s="10" t="str">
        <v>203656</v>
      </c>
      <c r="E190" s="14" t="str">
        <v>Expedientes de modificaciones de créditos presupuestarios (1850-) &lt;PARQUE MÓVIL DEL ESTADO&gt;</v>
      </c>
      <c r="F190" s="10"/>
      <c r="G190" s="10"/>
      <c r="H190" s="10" t="str">
        <f t="shared" si="11"/>
        <v xml:space="preserve"> </v>
      </c>
      <c r="I190" s="9" t="str">
        <f t="shared" si="13"/>
        <v/>
      </c>
      <c r="J190" s="10" t="str">
        <f t="shared" si="12"/>
        <v/>
      </c>
      <c r="K190" s="10"/>
      <c r="L190" s="10"/>
      <c r="M190" s="10"/>
      <c r="N190" s="10"/>
    </row>
    <row r="191" spans="1:14" ht="45">
      <c r="A191" s="10"/>
      <c r="B191" s="10"/>
      <c r="C191" s="10" t="str">
        <v>Expedientes de modificaciones presupuestarias</v>
      </c>
      <c r="D191" s="10" t="str">
        <v>997689</v>
      </c>
      <c r="E191" s="14" t="str">
        <v>Expedientes de modificaciones presupuestarias &lt;DEPARTAMENTO DE SERVICIOS Y COORDINACIÓN TERRITORIAL (OFICINA PRESUPUESTARIA)&gt;</v>
      </c>
      <c r="F191" s="10"/>
      <c r="G191" s="10"/>
      <c r="H191" s="10" t="str">
        <f t="shared" si="11"/>
        <v xml:space="preserve"> </v>
      </c>
      <c r="I191" s="9" t="str">
        <f t="shared" si="13"/>
        <v/>
      </c>
      <c r="J191" s="10" t="str">
        <f t="shared" si="12"/>
        <v/>
      </c>
      <c r="K191" s="10"/>
      <c r="L191" s="10"/>
      <c r="M191" s="10"/>
      <c r="N191" s="10"/>
    </row>
    <row r="192" spans="1:14" ht="30">
      <c r="A192" s="10"/>
      <c r="B192" s="10"/>
      <c r="C192" s="10" t="str">
        <v>Gestión presupuestaria</v>
      </c>
      <c r="D192" s="10" t="str">
        <v>203658</v>
      </c>
      <c r="E192" s="14" t="str">
        <v>Gestión presupuestaria &lt;SECRETARÍA GENERAL DE FINANCIACIÓN AUTONÓMICA Y LOCAL (GT)&gt;</v>
      </c>
      <c r="F192" s="10"/>
      <c r="G192" s="10"/>
      <c r="H192" s="10" t="str">
        <f t="shared" si="11"/>
        <v xml:space="preserve"> </v>
      </c>
      <c r="I192" s="9" t="str">
        <f t="shared" si="13"/>
        <v/>
      </c>
      <c r="J192" s="10" t="str">
        <f t="shared" si="12"/>
        <v/>
      </c>
      <c r="K192" s="10"/>
      <c r="L192" s="10"/>
      <c r="M192" s="10"/>
      <c r="N192" s="10"/>
    </row>
    <row r="193" spans="1:14" ht="60">
      <c r="A193" s="10"/>
      <c r="B193" s="10"/>
      <c r="C193" s="10" t="str">
        <v>Informe de expedientes de modificación presupuestaria del servicio 50 “Mecanismo de Recuperación y Resiliencia” de los PGE.</v>
      </c>
      <c r="D193" s="10" t="str">
        <v>203657</v>
      </c>
      <c r="E193" s="14" t="str">
        <v>Informe de expedientes de modificación presupuestaria del servicio 50 “Mecanismo de Recuperación y Resiliencia” de los PGE. &lt;DIRECCIÓN GENERAL DEL PLAN Y MECANISMO DE RECUPERACIÓN Y RESILIENCIA (SGPagos)&gt;</v>
      </c>
      <c r="F193" s="10"/>
      <c r="G193" s="10"/>
      <c r="H193" s="10" t="str">
        <f t="shared" si="11"/>
        <v xml:space="preserve"> </v>
      </c>
      <c r="I193" s="9" t="str">
        <f t="shared" si="13"/>
        <v/>
      </c>
      <c r="J193" s="10" t="str">
        <f t="shared" si="12"/>
        <v/>
      </c>
      <c r="K193" s="10"/>
      <c r="L193" s="10"/>
      <c r="M193" s="10"/>
      <c r="N193" s="10"/>
    </row>
    <row r="194" spans="1:14" ht="45">
      <c r="A194" s="10"/>
      <c r="B194" s="10"/>
      <c r="C194" s="10" t="str">
        <v>Informes de seguimiento de la ejecución de presupuestos</v>
      </c>
      <c r="D194" s="10" t="str">
        <v>2843094</v>
      </c>
      <c r="E194" s="14" t="str">
        <v>Informes de seguimiento de la ejecución de presupuestos &lt;DEPARTAMENTO DE SERVICIOS Y COORDINACIÓN TERRITORIAL (OFICINA PRESUPUESTARIA)&gt;</v>
      </c>
      <c r="F194" s="10"/>
      <c r="G194" s="10"/>
      <c r="H194" s="10" t="str">
        <f t="shared" si="11"/>
        <v xml:space="preserve"> </v>
      </c>
      <c r="I194" s="9" t="str">
        <f t="shared" si="13"/>
        <v/>
      </c>
      <c r="J194" s="10" t="str">
        <f t="shared" si="12"/>
        <v/>
      </c>
      <c r="K194" s="10"/>
      <c r="L194" s="10"/>
      <c r="M194" s="10"/>
      <c r="N194" s="10"/>
    </row>
    <row r="195" spans="1:14" ht="45">
      <c r="A195" s="10"/>
      <c r="B195" s="10"/>
      <c r="C195" s="10" t="str">
        <v>Reasignación crédito presupuestario a las Delegaciones de Economía y Hacienda (2 y 6)</v>
      </c>
      <c r="D195" s="10" t="str">
        <v>201456</v>
      </c>
      <c r="E195" s="14" t="str">
        <v>Reasignación crédito presupuestario a las Delegaciones de Economía y Hacienda (2 y 6) &lt;DEPARTAMENTO DE SERVICIOS Y COORDINACIÓN TERRITORIAL&gt;</v>
      </c>
      <c r="F195" s="10"/>
      <c r="G195" s="10"/>
      <c r="H195" s="10" t="str">
        <f t="shared" si="11"/>
        <v xml:space="preserve"> </v>
      </c>
      <c r="I195" s="9" t="str">
        <f t="shared" si="13"/>
        <v/>
      </c>
      <c r="J195" s="10" t="str">
        <f t="shared" si="12"/>
        <v/>
      </c>
      <c r="K195" s="10"/>
      <c r="L195" s="10"/>
      <c r="M195" s="10"/>
      <c r="N195" s="10"/>
    </row>
    <row r="196" spans="1:14" ht="45">
      <c r="A196" s="10"/>
      <c r="B196" s="10"/>
      <c r="C196" s="10" t="str">
        <v>Solicitud de autorización a presupuestos y gastos</v>
      </c>
      <c r="D196" s="10" t="str">
        <v>200333</v>
      </c>
      <c r="E196" s="14" t="str">
        <v>Solicitud de autorización a presupuestos y gastos &lt;DEPARTAMENTO DE SERVICIOS Y COORDINACIÓN TERRITORIAL (OFICINA PRESUPUESTARIA)&gt;</v>
      </c>
      <c r="F196" s="10"/>
      <c r="G196" s="10"/>
      <c r="H196" s="10" t="str">
        <f t="shared" si="11"/>
        <v xml:space="preserve"> </v>
      </c>
      <c r="I196" s="9" t="str">
        <f t="shared" si="13"/>
        <v/>
      </c>
      <c r="J196" s="10" t="str">
        <f t="shared" si="12"/>
        <v/>
      </c>
      <c r="K196" s="10"/>
      <c r="L196" s="10"/>
      <c r="M196" s="10"/>
      <c r="N196" s="10"/>
    </row>
    <row r="197" spans="1:14" ht="75">
      <c r="A197" s="10"/>
      <c r="B197" s="10"/>
      <c r="C197" s="10" t="str">
        <v>Documentación relacionada con prevención del blanqueo de capitales y delitos de
terrorismo</v>
      </c>
      <c r="D197" s="10" t="str">
        <v>998619</v>
      </c>
      <c r="E197" s="14" t="str">
        <v>Documentación relacionada con prevención del blanqueo de capitales y delitos de
terrorismo &lt;INSTITUTO DE SOCIEDAD ESTATAL DE LOTERÍAS Y APUESTAS SOCIEDAD ESTATAL DE LOTERÍAS Y APUESTAS DEL ESTADO (SELAE)&gt;</v>
      </c>
      <c r="F197" s="10"/>
      <c r="G197" s="10"/>
      <c r="H197" s="10" t="str">
        <f t="shared" si="11"/>
        <v xml:space="preserve"> </v>
      </c>
      <c r="I197" s="9" t="str">
        <f t="shared" si="13"/>
        <v/>
      </c>
      <c r="J197" s="10" t="str">
        <f t="shared" si="12"/>
        <v/>
      </c>
      <c r="K197" s="10"/>
      <c r="L197" s="10"/>
      <c r="M197" s="10"/>
      <c r="N197" s="10"/>
    </row>
    <row r="198" spans="1:14">
      <c r="A198" s="10"/>
      <c r="B198" s="10"/>
      <c r="C198" s="10" t="str">
        <v>Gestión de ingresos</v>
      </c>
      <c r="D198" s="10" t="str">
        <v>2249757</v>
      </c>
      <c r="E198" s="14" t="str">
        <v>Gestión de ingresos &lt;INSTITUTO DE ESTUDIOS FISCALES&gt;</v>
      </c>
      <c r="F198" s="10"/>
      <c r="G198" s="10"/>
      <c r="H198" s="10" t="str">
        <f t="shared" si="11"/>
        <v xml:space="preserve"> </v>
      </c>
      <c r="I198" s="9" t="str">
        <f t="shared" si="13"/>
        <v/>
      </c>
      <c r="J198" s="10" t="str">
        <f t="shared" si="12"/>
        <v/>
      </c>
      <c r="K198" s="10"/>
      <c r="L198" s="10"/>
      <c r="M198" s="10"/>
      <c r="N198" s="10"/>
    </row>
    <row r="199" spans="1:14" ht="45">
      <c r="A199" s="10"/>
      <c r="B199" s="10"/>
      <c r="C199" s="10" t="str">
        <v>Actas con prueba preconstituida (modelo D.G.I.T A-02) (1976-1985)</v>
      </c>
      <c r="D199" s="10" t="str">
        <v>203544</v>
      </c>
      <c r="E199" s="14" t="str">
        <v>Actas con prueba preconstituida (modelo D.G.I.T A-02) (1976-1985) &lt;AGENCIA ESTATAL DE ADMINISTRACIÓN TRIBUTARIA (AEAT)&gt;</v>
      </c>
      <c r="F199" s="10"/>
      <c r="G199" s="10"/>
      <c r="H199" s="10" t="str">
        <f t="shared" si="11"/>
        <v xml:space="preserve"> </v>
      </c>
      <c r="I199" s="9" t="str">
        <f t="shared" si="13"/>
        <v/>
      </c>
      <c r="J199" s="10" t="str">
        <f t="shared" si="12"/>
        <v/>
      </c>
      <c r="K199" s="10"/>
      <c r="L199" s="10"/>
      <c r="M199" s="10"/>
      <c r="N199" s="10"/>
    </row>
    <row r="200" spans="1:14" ht="45">
      <c r="A200" s="10"/>
      <c r="B200" s="10"/>
      <c r="C200" s="10" t="str">
        <v>Actas con prueba preconstituida (Modelo D.G.I.T A-02) (25/11/1976-31/12/1978)</v>
      </c>
      <c r="D200" s="10" t="str">
        <v>202301</v>
      </c>
      <c r="E200" s="14" t="str">
        <v>Actas con prueba preconstituida (Modelo D.G.I.T A-02) (25/11/1976-31/12/1978) &lt;AGENCIA ESTATAL DE ADMINISTRACIÓN TRIBUTARIA (AEAT)&gt;</v>
      </c>
      <c r="F200" s="10"/>
      <c r="G200" s="10"/>
      <c r="H200" s="10" t="str">
        <f t="shared" si="11"/>
        <v xml:space="preserve"> </v>
      </c>
      <c r="I200" s="9" t="str">
        <f t="shared" si="13"/>
        <v/>
      </c>
      <c r="J200" s="10" t="str">
        <f t="shared" si="12"/>
        <v/>
      </c>
      <c r="K200" s="10"/>
      <c r="L200" s="10"/>
      <c r="M200" s="10"/>
      <c r="N200" s="10"/>
    </row>
    <row r="201" spans="1:14" ht="45">
      <c r="A201" s="10"/>
      <c r="B201" s="10"/>
      <c r="C201" s="10" t="str">
        <v>Actas de disconformidad (Modelo D.G.I.T. A-42) (25/11/1976-31/12/1978)</v>
      </c>
      <c r="D201" s="10" t="str">
        <v>212887</v>
      </c>
      <c r="E201" s="14" t="str">
        <v>Actas de disconformidad (Modelo D.G.I.T. A-42) (25/11/1976-31/12/1978) &lt;AGENCIA ESTATAL DE ADMINISTRACIÓN TRIBUTARIA (AEAT)&gt;</v>
      </c>
      <c r="F201" s="10"/>
      <c r="G201" s="10"/>
      <c r="H201" s="10" t="str">
        <f t="shared" si="11"/>
        <v xml:space="preserve"> </v>
      </c>
      <c r="I201" s="9" t="str">
        <f t="shared" si="13"/>
        <v/>
      </c>
      <c r="J201" s="10" t="str">
        <f t="shared" si="12"/>
        <v/>
      </c>
      <c r="K201" s="10"/>
      <c r="L201" s="10"/>
      <c r="M201" s="10"/>
      <c r="N201" s="10"/>
    </row>
    <row r="202" spans="1:14" ht="60">
      <c r="A202" s="10"/>
      <c r="B202" s="10"/>
      <c r="C202" s="10" t="str">
        <v>Actuaciones de comprobación e investigación de los servicios de intervención en materia de Impuestos Especiales de Fabricación (1993 - […])</v>
      </c>
      <c r="D202" s="10" t="str">
        <v>2277257</v>
      </c>
      <c r="E202" s="14" t="str">
        <v>Actuaciones de comprobación e investigación de los servicios de intervención en materia de Impuestos Especiales de Fabricación (1993 - […]) &lt;AGENCIA ESTATAL DE ADMINISTRACIÓN TRIBUTARIA (AEAT)&gt;</v>
      </c>
      <c r="F202" s="10"/>
      <c r="G202" s="10"/>
      <c r="H202" s="10" t="str">
        <f t="shared" si="11"/>
        <v xml:space="preserve"> </v>
      </c>
      <c r="I202" s="9" t="str">
        <f t="shared" si="13"/>
        <v/>
      </c>
      <c r="J202" s="10" t="str">
        <f t="shared" si="12"/>
        <v/>
      </c>
      <c r="K202" s="10"/>
      <c r="L202" s="10"/>
      <c r="M202" s="10"/>
      <c r="N202" s="10"/>
    </row>
    <row r="203" spans="1:14" ht="60">
      <c r="A203" s="10"/>
      <c r="B203" s="10"/>
      <c r="C203" s="10" t="str">
        <v>Actuaciones del Departamento de Inspección Financiera y Tributaria de valoración, información y asesoramiento y realización de estudios (1984 - […])</v>
      </c>
      <c r="D203" s="10" t="str">
        <v>998319</v>
      </c>
      <c r="E203" s="14" t="str">
        <v>Actuaciones del Departamento de Inspección Financiera y Tributaria de valoración, información y asesoramiento y realización de estudios (1984 - […]) &lt;AGENCIA ESTATAL DE ADMINISTRACIÓN TRIBUTARIA (AEAT)&gt;</v>
      </c>
      <c r="F203" s="10"/>
      <c r="G203" s="10"/>
      <c r="H203" s="10" t="str">
        <f t="shared" si="11"/>
        <v xml:space="preserve"> </v>
      </c>
      <c r="I203" s="9" t="str">
        <f t="shared" si="13"/>
        <v/>
      </c>
      <c r="J203" s="10" t="str">
        <f t="shared" si="12"/>
        <v/>
      </c>
      <c r="K203" s="10"/>
      <c r="L203" s="10"/>
      <c r="M203" s="10"/>
      <c r="N203" s="10"/>
    </row>
    <row r="204" spans="1:14" ht="75">
      <c r="A204" s="10"/>
      <c r="B204" s="10"/>
      <c r="C204" s="10" t="str">
        <v>Actuaciones del Departamento de Inspección Financiera y Tributaria para la aprobación de propuestas de valoración previa de operaciones, gastos, retribuciones y criterios de imputación temporal (1986 - […])</v>
      </c>
      <c r="D204" s="10" t="str">
        <v>997917</v>
      </c>
      <c r="E204" s="14" t="str">
        <v>Actuaciones del Departamento de Inspección Financiera y Tributaria para la aprobación de propuestas de valoración previa de operaciones, gastos, retribuciones y criterios de imputación temporal (1986 - […]) &lt;AGENCIA ESTATAL DE ADMINISTRACIÓN TRIBUTARIA (AEAT)&gt;</v>
      </c>
      <c r="F204" s="10"/>
      <c r="G204" s="10"/>
      <c r="H204" s="10" t="str">
        <f t="shared" si="11"/>
        <v xml:space="preserve"> </v>
      </c>
      <c r="I204" s="9" t="str">
        <f t="shared" si="13"/>
        <v/>
      </c>
      <c r="J204" s="10" t="str">
        <f t="shared" si="12"/>
        <v/>
      </c>
      <c r="K204" s="10"/>
      <c r="L204" s="10"/>
      <c r="M204" s="10"/>
      <c r="N204" s="10"/>
    </row>
    <row r="205" spans="1:14" ht="45">
      <c r="A205" s="10"/>
      <c r="B205" s="10"/>
      <c r="C205" s="10" t="str">
        <v>Acuerdos de rectificaciones de autoliquidaciones por IRPF (1979-31/12/1991)</v>
      </c>
      <c r="D205" s="10" t="str">
        <v>997604</v>
      </c>
      <c r="E205" s="14" t="str">
        <v>Acuerdos de rectificaciones de autoliquidaciones por IRPF (1979-31/12/1991) &lt;AGENCIA ESTATAL DE ADMINISTRACIÓN TRIBUTARIA (AEAT)&gt;</v>
      </c>
      <c r="F205" s="10"/>
      <c r="G205" s="10"/>
      <c r="H205" s="10" t="str">
        <f t="shared" si="11"/>
        <v xml:space="preserve"> </v>
      </c>
      <c r="I205" s="9" t="str">
        <f t="shared" si="13"/>
        <v/>
      </c>
      <c r="J205" s="10" t="str">
        <f t="shared" si="12"/>
        <v/>
      </c>
      <c r="K205" s="10"/>
      <c r="L205" s="10"/>
      <c r="M205" s="10"/>
      <c r="N205" s="10"/>
    </row>
    <row r="206" spans="1:14" ht="45">
      <c r="A206" s="10"/>
      <c r="B206" s="10"/>
      <c r="C206" s="10" t="str">
        <v>Acuses de recibo de las notificaciones no entregadas y de las notificaciones efectivas (2001- ...)</v>
      </c>
      <c r="D206" s="10" t="str">
        <v>997811</v>
      </c>
      <c r="E206" s="14" t="str">
        <v>Acuses de recibo de las notificaciones no entregadas y de las notificaciones efectivas (2001- ...) &lt;AGENCIA ESTATAL DE ADMINISTRACIÓN TRIBUTARIA (AEAT)&gt;</v>
      </c>
      <c r="F206" s="10"/>
      <c r="G206" s="10"/>
      <c r="H206" s="10" t="str">
        <f t="shared" si="11"/>
        <v xml:space="preserve"> </v>
      </c>
      <c r="I206" s="9" t="str">
        <f t="shared" si="13"/>
        <v/>
      </c>
      <c r="J206" s="10" t="str">
        <f t="shared" si="12"/>
        <v/>
      </c>
      <c r="K206" s="10"/>
      <c r="L206" s="10"/>
      <c r="M206" s="10"/>
      <c r="N206" s="10"/>
    </row>
    <row r="207" spans="1:14" ht="45">
      <c r="A207" s="10"/>
      <c r="B207" s="10"/>
      <c r="C207" s="10" t="str">
        <v>Alta y comprobación del censo de Grupos de Sociedades.</v>
      </c>
      <c r="D207" s="10" t="str">
        <v>998105</v>
      </c>
      <c r="E207" s="14" t="str">
        <v>Alta y comprobación del censo de Grupos de Sociedades. &lt;AGENCIA ESTATAL DE ADMINISTRACIÓN TRIBUTARIA (AEAT)&gt;</v>
      </c>
      <c r="F207" s="10"/>
      <c r="G207" s="10"/>
      <c r="H207" s="10" t="str">
        <f t="shared" si="11"/>
        <v xml:space="preserve"> </v>
      </c>
      <c r="I207" s="9" t="str">
        <f t="shared" si="13"/>
        <v/>
      </c>
      <c r="J207" s="10" t="str">
        <f t="shared" si="12"/>
        <v/>
      </c>
      <c r="K207" s="10"/>
      <c r="L207" s="10"/>
      <c r="M207" s="10"/>
      <c r="N207" s="10"/>
    </row>
    <row r="208" spans="1:14" ht="45">
      <c r="A208" s="10"/>
      <c r="B208" s="10"/>
      <c r="C208" s="10" t="str">
        <v>Aplazamientos y fraccionamientos de pago de deudas (1987 - […])</v>
      </c>
      <c r="D208" s="10" t="str">
        <v>182010</v>
      </c>
      <c r="E208" s="14" t="str">
        <v>Aplazamientos y fraccionamientos de pago de deudas (1987 - […]) &lt;AGENCIA ESTATAL DE ADMINISTRACIÓN TRIBUTARIA (AEAT)&gt;</v>
      </c>
      <c r="F208" s="10"/>
      <c r="G208" s="10"/>
      <c r="H208" s="10" t="str">
        <f t="shared" si="11"/>
        <v xml:space="preserve"> </v>
      </c>
      <c r="I208" s="9" t="str">
        <f t="shared" si="13"/>
        <v/>
      </c>
      <c r="J208" s="10" t="str">
        <f t="shared" si="12"/>
        <v/>
      </c>
      <c r="K208" s="10"/>
      <c r="L208" s="10"/>
      <c r="M208" s="10"/>
      <c r="N208" s="10"/>
    </row>
    <row r="209" spans="1:14" ht="45">
      <c r="A209" s="10"/>
      <c r="B209" s="10"/>
      <c r="C209" s="10" t="str">
        <v>Apoderamiento para la realización de trámites y actuaciones en materia tributaria por Internet</v>
      </c>
      <c r="D209" s="10" t="str">
        <v>182000</v>
      </c>
      <c r="E209" s="14" t="str">
        <v>Apoderamiento para la realización de trámites y actuaciones en materia tributaria por Internet &lt;AGENCIA ESTATAL DE ADMINISTRACIÓN TRIBUTARIA (AEAT)&gt;</v>
      </c>
      <c r="F209" s="10"/>
      <c r="G209" s="10"/>
      <c r="H209" s="10" t="str">
        <f t="shared" si="11"/>
        <v xml:space="preserve"> </v>
      </c>
      <c r="I209" s="9" t="str">
        <f t="shared" si="13"/>
        <v/>
      </c>
      <c r="J209" s="10" t="str">
        <f t="shared" si="12"/>
        <v/>
      </c>
      <c r="K209" s="10"/>
      <c r="L209" s="10"/>
      <c r="M209" s="10"/>
      <c r="N209" s="10"/>
    </row>
    <row r="210" spans="1:14" ht="45">
      <c r="A210" s="10"/>
      <c r="B210" s="10"/>
      <c r="C210" s="10" t="str">
        <v>Aportación de documentación solicitada en visita de Inspección</v>
      </c>
      <c r="D210" s="10" t="str">
        <v>997822</v>
      </c>
      <c r="E210" s="14" t="str">
        <v>Aportación de documentación solicitada en visita de Inspección &lt;AGENCIA ESTATAL DE ADMINISTRACIÓN TRIBUTARIA (AEAT)&gt;</v>
      </c>
      <c r="F210" s="10"/>
      <c r="G210" s="10"/>
      <c r="H210" s="10" t="str">
        <f t="shared" si="11"/>
        <v xml:space="preserve"> </v>
      </c>
      <c r="I210" s="9" t="str">
        <f t="shared" si="13"/>
        <v/>
      </c>
      <c r="J210" s="10" t="str">
        <f t="shared" si="12"/>
        <v/>
      </c>
      <c r="K210" s="10"/>
      <c r="L210" s="10"/>
      <c r="M210" s="10"/>
      <c r="N210" s="10"/>
    </row>
    <row r="211" spans="1:14" ht="30">
      <c r="A211" s="10"/>
      <c r="B211" s="10"/>
      <c r="C211" s="10" t="str">
        <v>Asignación de NIF</v>
      </c>
      <c r="D211" s="10" t="str">
        <v>181990</v>
      </c>
      <c r="E211" s="14" t="str">
        <v>Asignación de NIF &lt;AGENCIA ESTATAL DE ADMINISTRACIÓN TRIBUTARIA (AEAT)&gt;</v>
      </c>
      <c r="F211" s="10"/>
      <c r="G211" s="10"/>
      <c r="H211" s="10" t="str">
        <f t="shared" si="11"/>
        <v xml:space="preserve"> </v>
      </c>
      <c r="I211" s="9" t="str">
        <f t="shared" si="13"/>
        <v/>
      </c>
      <c r="J211" s="10" t="str">
        <f t="shared" si="12"/>
        <v/>
      </c>
      <c r="K211" s="10"/>
      <c r="L211" s="10"/>
      <c r="M211" s="10"/>
      <c r="N211" s="10"/>
    </row>
    <row r="212" spans="1:14" ht="30">
      <c r="A212" s="10"/>
      <c r="B212" s="10"/>
      <c r="C212" s="10" t="str">
        <v>Asistencia y Cita previa</v>
      </c>
      <c r="D212" s="10" t="str">
        <v>182150</v>
      </c>
      <c r="E212" s="14" t="str">
        <v>Asistencia y Cita previa &lt;AGENCIA ESTATAL DE ADMINISTRACIÓN TRIBUTARIA (AEAT)&gt;</v>
      </c>
      <c r="F212" s="10"/>
      <c r="G212" s="10"/>
      <c r="H212" s="10" t="str">
        <f t="shared" si="11"/>
        <v xml:space="preserve"> </v>
      </c>
      <c r="I212" s="9" t="str">
        <f t="shared" si="13"/>
        <v/>
      </c>
      <c r="J212" s="10" t="str">
        <f t="shared" si="12"/>
        <v/>
      </c>
      <c r="K212" s="10"/>
      <c r="L212" s="10"/>
      <c r="M212" s="10"/>
      <c r="N212" s="10"/>
    </row>
    <row r="213" spans="1:14" ht="45">
      <c r="A213" s="10"/>
      <c r="B213" s="10"/>
      <c r="C213" s="10" t="str">
        <v>Autorización a las Entidades Colaboradoras para efectuar devoluciones del IVA en régimen de viajeros</v>
      </c>
      <c r="D213" s="10" t="str">
        <v>997694</v>
      </c>
      <c r="E213" s="14" t="str">
        <v>Autorización a las Entidades Colaboradoras para efectuar devoluciones del IVA en régimen de viajeros &lt;AGENCIA ESTATAL DE ADMINISTRACIÓN TRIBUTARIA (AEAT)&gt;</v>
      </c>
      <c r="F213" s="10"/>
      <c r="G213" s="10"/>
      <c r="H213" s="10" t="str">
        <f t="shared" si="11"/>
        <v xml:space="preserve"> </v>
      </c>
      <c r="I213" s="9" t="str">
        <f t="shared" si="13"/>
        <v/>
      </c>
      <c r="J213" s="10" t="str">
        <f t="shared" si="12"/>
        <v/>
      </c>
      <c r="K213" s="10"/>
      <c r="L213" s="10"/>
      <c r="M213" s="10"/>
      <c r="N213" s="10"/>
    </row>
    <row r="214" spans="1:14" ht="60">
      <c r="A214" s="10"/>
      <c r="B214" s="10"/>
      <c r="C214" s="10" t="str">
        <v>Autorización a las entidades cooperativas para tomar participaciones en entidades no cooperativas en porcentaje superior al 40%</v>
      </c>
      <c r="D214" s="10" t="str">
        <v>997898</v>
      </c>
      <c r="E214" s="14" t="str">
        <v>Autorización a las entidades cooperativas para tomar participaciones en entidades no cooperativas en porcentaje superior al 40% &lt;AGENCIA ESTATAL DE ADMINISTRACIÓN TRIBUTARIA (AEAT)&gt;</v>
      </c>
      <c r="F214" s="10"/>
      <c r="G214" s="10"/>
      <c r="H214" s="10" t="str">
        <f t="shared" si="11"/>
        <v xml:space="preserve"> </v>
      </c>
      <c r="I214" s="9" t="str">
        <f t="shared" si="13"/>
        <v/>
      </c>
      <c r="J214" s="10" t="str">
        <f t="shared" si="12"/>
        <v/>
      </c>
      <c r="K214" s="10"/>
      <c r="L214" s="10"/>
      <c r="M214" s="10"/>
      <c r="N214" s="10"/>
    </row>
    <row r="215" spans="1:14" ht="30">
      <c r="A215" s="10"/>
      <c r="B215" s="10"/>
      <c r="C215" s="10" t="str">
        <v>Autorización de Almacenes Fiscales</v>
      </c>
      <c r="D215" s="10" t="str">
        <v>997823</v>
      </c>
      <c r="E215" s="14" t="str">
        <v>Autorización de Almacenes Fiscales &lt;AGENCIA ESTATAL DE ADMINISTRACIÓN TRIBUTARIA (AEAT)&gt;</v>
      </c>
      <c r="F215" s="10"/>
      <c r="G215" s="10"/>
      <c r="H215" s="10" t="str">
        <f t="shared" si="11"/>
        <v xml:space="preserve"> </v>
      </c>
      <c r="I215" s="9" t="str">
        <f t="shared" si="13"/>
        <v/>
      </c>
      <c r="J215" s="10" t="str">
        <f t="shared" si="12"/>
        <v/>
      </c>
      <c r="K215" s="10"/>
      <c r="L215" s="10"/>
      <c r="M215" s="10"/>
      <c r="N215" s="10"/>
    </row>
    <row r="216" spans="1:14" ht="45">
      <c r="A216" s="10"/>
      <c r="B216" s="10"/>
      <c r="C216" s="10" t="str">
        <v>Autorización de certificados electrónicos para el acceso a servicios de la Agencia Tributaria</v>
      </c>
      <c r="D216" s="10" t="str">
        <v>182060</v>
      </c>
      <c r="E216" s="14" t="str">
        <v>Autorización de certificados electrónicos para el acceso a servicios de la Agencia Tributaria &lt;AGENCIA ESTATAL DE ADMINISTRACIÓN TRIBUTARIA (AEAT)&gt;</v>
      </c>
      <c r="F216" s="10"/>
      <c r="G216" s="10"/>
      <c r="H216" s="10" t="str">
        <f t="shared" si="11"/>
        <v xml:space="preserve"> </v>
      </c>
      <c r="I216" s="9" t="str">
        <f t="shared" si="13"/>
        <v/>
      </c>
      <c r="J216" s="10" t="str">
        <f t="shared" si="12"/>
        <v/>
      </c>
      <c r="K216" s="10"/>
      <c r="L216" s="10"/>
      <c r="M216" s="10"/>
      <c r="N216" s="10"/>
    </row>
    <row r="217" spans="1:14" ht="30">
      <c r="A217" s="10"/>
      <c r="B217" s="10"/>
      <c r="C217" s="10" t="str">
        <v>Autorización de Depósito Fiscal</v>
      </c>
      <c r="D217" s="10" t="str">
        <v>997820</v>
      </c>
      <c r="E217" s="14" t="str">
        <v>Autorización de Depósito Fiscal &lt;AGENCIA ESTATAL DE ADMINISTRACIÓN TRIBUTARIA (AEAT)&gt;</v>
      </c>
      <c r="F217" s="10"/>
      <c r="G217" s="10"/>
      <c r="H217" s="10" t="str">
        <f t="shared" si="11"/>
        <v xml:space="preserve"> </v>
      </c>
      <c r="I217" s="9" t="str">
        <f t="shared" si="13"/>
        <v/>
      </c>
      <c r="J217" s="10" t="str">
        <f t="shared" si="12"/>
        <v/>
      </c>
      <c r="K217" s="10"/>
      <c r="L217" s="10"/>
      <c r="M217" s="10"/>
      <c r="N217" s="10"/>
    </row>
    <row r="218" spans="1:14" ht="30">
      <c r="A218" s="10"/>
      <c r="B218" s="10"/>
      <c r="C218" s="10" t="str">
        <v>Autorización de despacho aduanero.</v>
      </c>
      <c r="D218" s="10" t="str">
        <v>997877</v>
      </c>
      <c r="E218" s="14" t="str">
        <v>Autorización de despacho aduanero. &lt;AGENCIA ESTATAL DE ADMINISTRACIÓN TRIBUTARIA (AEAT)&gt;</v>
      </c>
      <c r="F218" s="10"/>
      <c r="G218" s="10"/>
      <c r="H218" s="10" t="str">
        <f t="shared" si="11"/>
        <v xml:space="preserve"> </v>
      </c>
      <c r="I218" s="9" t="str">
        <f t="shared" si="13"/>
        <v/>
      </c>
      <c r="J218" s="10" t="str">
        <f t="shared" si="12"/>
        <v/>
      </c>
      <c r="K218" s="10"/>
      <c r="L218" s="10"/>
      <c r="M218" s="10"/>
      <c r="N218" s="10"/>
    </row>
    <row r="219" spans="1:14" ht="45">
      <c r="A219" s="10"/>
      <c r="B219" s="10"/>
      <c r="C219" s="10" t="str">
        <v>Autorización de Destinatario Registrado de Impuestos Especiales</v>
      </c>
      <c r="D219" s="10" t="str">
        <v>997819</v>
      </c>
      <c r="E219" s="14" t="str">
        <v>Autorización de Destinatario Registrado de Impuestos Especiales &lt;AGENCIA ESTATAL DE ADMINISTRACIÓN TRIBUTARIA (AEAT)&gt;</v>
      </c>
      <c r="F219" s="10"/>
      <c r="G219" s="10"/>
      <c r="H219" s="10" t="str">
        <f t="shared" si="11"/>
        <v xml:space="preserve"> </v>
      </c>
      <c r="I219" s="9" t="str">
        <f t="shared" si="13"/>
        <v/>
      </c>
      <c r="J219" s="10" t="str">
        <f t="shared" si="12"/>
        <v/>
      </c>
      <c r="K219" s="10"/>
      <c r="L219" s="10"/>
      <c r="M219" s="10"/>
      <c r="N219" s="10"/>
    </row>
    <row r="220" spans="1:14" ht="45">
      <c r="A220" s="10"/>
      <c r="B220" s="10"/>
      <c r="C220" s="10" t="str">
        <v>Autorización de Expedidor Registrado de Impuestos Especiales</v>
      </c>
      <c r="D220" s="10" t="str">
        <v>997900</v>
      </c>
      <c r="E220" s="14" t="str">
        <v>Autorización de Expedidor Registrado de Impuestos Especiales &lt;AGENCIA ESTATAL DE ADMINISTRACIÓN TRIBUTARIA (AEAT)&gt;</v>
      </c>
      <c r="F220" s="10"/>
      <c r="G220" s="10"/>
      <c r="H220" s="10" t="str">
        <f t="shared" si="11"/>
        <v xml:space="preserve"> </v>
      </c>
      <c r="I220" s="9" t="str">
        <f t="shared" si="13"/>
        <v/>
      </c>
      <c r="J220" s="10" t="str">
        <f t="shared" si="12"/>
        <v/>
      </c>
      <c r="K220" s="10"/>
      <c r="L220" s="10"/>
      <c r="M220" s="10"/>
      <c r="N220" s="10"/>
    </row>
    <row r="221" spans="1:14" ht="45">
      <c r="A221" s="10"/>
      <c r="B221" s="10"/>
      <c r="C221" s="10" t="str">
        <v>Autorización de Fábricas de Impuestos Especiales</v>
      </c>
      <c r="D221" s="10" t="str">
        <v>997901</v>
      </c>
      <c r="E221" s="14" t="str">
        <v>Autorización de Fábricas de Impuestos Especiales &lt;AGENCIA ESTATAL DE ADMINISTRACIÓN TRIBUTARIA (AEAT)&gt;</v>
      </c>
      <c r="F221" s="10"/>
      <c r="G221" s="10"/>
      <c r="H221" s="10" t="str">
        <f t="shared" ref="H221:H284" si="14">F221 &amp; " " &amp; G221</f>
        <v xml:space="preserve"> </v>
      </c>
      <c r="I221" s="9" t="str">
        <f t="shared" si="13"/>
        <v/>
      </c>
      <c r="J221" s="10" t="str">
        <f t="shared" si="12"/>
        <v/>
      </c>
      <c r="K221" s="10"/>
      <c r="L221" s="10"/>
      <c r="M221" s="10"/>
      <c r="N221" s="10"/>
    </row>
    <row r="222" spans="1:14" ht="45">
      <c r="A222" s="10"/>
      <c r="B222" s="10"/>
      <c r="C222" s="10" t="str">
        <v>Autorización de uso de embarcaciones de alta velocidad</v>
      </c>
      <c r="D222" s="10" t="str">
        <v>182142</v>
      </c>
      <c r="E222" s="14" t="str">
        <v>Autorización de uso de embarcaciones de alta velocidad &lt;AGENCIA ESTATAL DE ADMINISTRACIÓN TRIBUTARIA (AEAT)&gt;</v>
      </c>
      <c r="F222" s="10"/>
      <c r="G222" s="10"/>
      <c r="H222" s="10" t="str">
        <f t="shared" si="14"/>
        <v xml:space="preserve"> </v>
      </c>
      <c r="I222" s="9" t="str">
        <f t="shared" si="13"/>
        <v/>
      </c>
      <c r="J222" s="10" t="str">
        <f t="shared" ref="J222:J285" si="15">IF(H223="", "", SUBSTITUTE(H223, I223 &amp; CHAR(32), ""))</f>
        <v/>
      </c>
      <c r="K222" s="10"/>
      <c r="L222" s="10"/>
      <c r="M222" s="10"/>
      <c r="N222" s="10"/>
    </row>
    <row r="223" spans="1:14" ht="75">
      <c r="A223" s="10"/>
      <c r="B223" s="10"/>
      <c r="C223" s="10" t="str">
        <v>Autorización para la determinación de la base imponible del IVA mediante el margen de beneficio global en el Régimen especial de bienes usados, objetos de arte, antigüedades y objetos de colección</v>
      </c>
      <c r="D223" s="10" t="str">
        <v>997692</v>
      </c>
      <c r="E223" s="14" t="str">
        <v>Autorización para la determinación de la base imponible del IVA mediante el margen de beneficio global en el Régimen especial de bienes usados, objetos de arte, antigüedades y objetos de colección &lt;AGENCIA ESTATAL DE ADMINISTRACIÓN TRIBUTARIA (AEAT)&gt;</v>
      </c>
      <c r="F223" s="10"/>
      <c r="G223" s="10"/>
      <c r="H223" s="10" t="str">
        <f t="shared" si="14"/>
        <v xml:space="preserve"> </v>
      </c>
      <c r="I223" s="9" t="str">
        <f t="shared" ref="I223:I286" si="16">IF(H223="", "", TRIM(LEFT(H223, FIND(CHAR(32), H223) - 1)))</f>
        <v/>
      </c>
      <c r="J223" s="10" t="str">
        <f t="shared" si="15"/>
        <v/>
      </c>
      <c r="K223" s="10"/>
      <c r="L223" s="10"/>
      <c r="M223" s="10"/>
      <c r="N223" s="10"/>
    </row>
    <row r="224" spans="1:14" ht="45">
      <c r="A224" s="10"/>
      <c r="B224" s="10"/>
      <c r="C224" s="10" t="str">
        <v>Autorización para la presentación conjunta del IVA correspondiente a diversos sujetos pasivos</v>
      </c>
      <c r="D224" s="10" t="str">
        <v>998674</v>
      </c>
      <c r="E224" s="14" t="str">
        <v>Autorización para la presentación conjunta del IVA correspondiente a diversos sujetos pasivos &lt;AGENCIA ESTATAL DE ADMINISTRACIÓN TRIBUTARIA (AEAT)&gt;</v>
      </c>
      <c r="F224" s="10"/>
      <c r="G224" s="10"/>
      <c r="H224" s="10" t="str">
        <f t="shared" si="14"/>
        <v xml:space="preserve"> </v>
      </c>
      <c r="I224" s="9" t="str">
        <f t="shared" si="16"/>
        <v/>
      </c>
      <c r="J224" s="10" t="str">
        <f t="shared" si="15"/>
        <v/>
      </c>
      <c r="K224" s="10"/>
      <c r="L224" s="10"/>
      <c r="M224" s="10"/>
      <c r="N224" s="10"/>
    </row>
    <row r="225" spans="1:14" ht="30">
      <c r="A225" s="10"/>
      <c r="B225" s="10"/>
      <c r="C225" s="10" t="str">
        <v>Autorización Tarjetas pago gasóleo profesional</v>
      </c>
      <c r="D225" s="10" t="str">
        <v>991942</v>
      </c>
      <c r="E225" s="14" t="str">
        <v>Autorización Tarjetas pago gasóleo profesional &lt;AGENCIA ESTATAL DE ADMINISTRACIÓN TRIBUTARIA (AEAT)&gt;</v>
      </c>
      <c r="F225" s="10"/>
      <c r="G225" s="10"/>
      <c r="H225" s="10" t="str">
        <f t="shared" si="14"/>
        <v xml:space="preserve"> </v>
      </c>
      <c r="I225" s="9" t="str">
        <f t="shared" si="16"/>
        <v/>
      </c>
      <c r="J225" s="10" t="str">
        <f t="shared" si="15"/>
        <v/>
      </c>
      <c r="K225" s="10"/>
      <c r="L225" s="10"/>
      <c r="M225" s="10"/>
      <c r="N225" s="10"/>
    </row>
    <row r="226" spans="1:14" ht="60">
      <c r="A226" s="10"/>
      <c r="B226" s="10"/>
      <c r="C226" s="10" t="str">
        <v>Autorización: Estatuto de Expedidor autorizado para establecer la prueba del estatuto aduanero de mercancías de la Unión</v>
      </c>
      <c r="D226" s="10" t="str">
        <v>997839</v>
      </c>
      <c r="E226" s="14" t="str">
        <v>Autorización: Estatuto de Expedidor autorizado para establecer la prueba del estatuto aduanero de mercancías de la Unión &lt;AGENCIA ESTATAL DE ADMINISTRACIÓN TRIBUTARIA (AEAT)&gt;</v>
      </c>
      <c r="F226" s="10"/>
      <c r="G226" s="10"/>
      <c r="H226" s="10" t="str">
        <f t="shared" si="14"/>
        <v xml:space="preserve"> </v>
      </c>
      <c r="I226" s="9" t="str">
        <f t="shared" si="16"/>
        <v/>
      </c>
      <c r="J226" s="10" t="str">
        <f t="shared" si="15"/>
        <v/>
      </c>
      <c r="K226" s="10"/>
      <c r="L226" s="10"/>
      <c r="M226" s="10"/>
      <c r="N226" s="10"/>
    </row>
    <row r="227" spans="1:14" ht="45">
      <c r="A227" s="10"/>
      <c r="B227" s="10"/>
      <c r="C227" s="10" t="str">
        <v>Autorizaciones administrativas para determinadas exenciones en importación de bienes</v>
      </c>
      <c r="D227" s="10" t="str">
        <v>997915</v>
      </c>
      <c r="E227" s="14" t="str">
        <v>Autorizaciones administrativas para determinadas exenciones en importación de bienes &lt;AGENCIA ESTATAL DE ADMINISTRACIÓN TRIBUTARIA (AEAT)&gt;</v>
      </c>
      <c r="F227" s="10"/>
      <c r="G227" s="10"/>
      <c r="H227" s="10" t="str">
        <f t="shared" si="14"/>
        <v xml:space="preserve"> </v>
      </c>
      <c r="I227" s="9" t="str">
        <f t="shared" si="16"/>
        <v/>
      </c>
      <c r="J227" s="10" t="str">
        <f t="shared" si="15"/>
        <v/>
      </c>
      <c r="K227" s="10"/>
      <c r="L227" s="10"/>
      <c r="M227" s="10"/>
      <c r="N227" s="10"/>
    </row>
    <row r="228" spans="1:14" ht="45">
      <c r="A228" s="10"/>
      <c r="B228" s="10"/>
      <c r="C228" s="10" t="str">
        <v>Autorizaciones en materia de facturación y libros registro</v>
      </c>
      <c r="D228" s="10" t="str">
        <v>998480</v>
      </c>
      <c r="E228" s="14" t="str">
        <v>Autorizaciones en materia de facturación y libros registro &lt;AGENCIA ESTATAL DE ADMINISTRACIÓN TRIBUTARIA (AEAT)&gt;</v>
      </c>
      <c r="F228" s="10"/>
      <c r="G228" s="10"/>
      <c r="H228" s="10" t="str">
        <f t="shared" si="14"/>
        <v xml:space="preserve"> </v>
      </c>
      <c r="I228" s="9" t="str">
        <f t="shared" si="16"/>
        <v/>
      </c>
      <c r="J228" s="10" t="str">
        <f t="shared" si="15"/>
        <v/>
      </c>
      <c r="K228" s="10"/>
      <c r="L228" s="10"/>
      <c r="M228" s="10"/>
      <c r="N228" s="10"/>
    </row>
    <row r="229" spans="1:14" ht="30">
      <c r="A229" s="10"/>
      <c r="B229" s="10"/>
      <c r="C229" s="10" t="str">
        <v>Autorizaciones precursores impor-expor.</v>
      </c>
      <c r="D229" s="10" t="str">
        <v>997912</v>
      </c>
      <c r="E229" s="14" t="str">
        <v>Autorizaciones precursores impor-expor. &lt;AGENCIA ESTATAL DE ADMINISTRACIÓN TRIBUTARIA (AEAT)&gt;</v>
      </c>
      <c r="F229" s="10"/>
      <c r="G229" s="10"/>
      <c r="H229" s="10" t="str">
        <f t="shared" si="14"/>
        <v xml:space="preserve"> </v>
      </c>
      <c r="I229" s="9" t="str">
        <f t="shared" si="16"/>
        <v/>
      </c>
      <c r="J229" s="10" t="str">
        <f t="shared" si="15"/>
        <v/>
      </c>
      <c r="K229" s="10"/>
      <c r="L229" s="10"/>
      <c r="M229" s="10"/>
      <c r="N229" s="10"/>
    </row>
    <row r="230" spans="1:14" ht="30">
      <c r="A230" s="10"/>
      <c r="B230" s="10"/>
      <c r="C230" s="10" t="str">
        <v>Autorizaciones relacionadas con avales ICO</v>
      </c>
      <c r="D230" s="10" t="str">
        <v>997904</v>
      </c>
      <c r="E230" s="14" t="str">
        <v>Autorizaciones relacionadas con avales ICO &lt;AGENCIA ESTATAL DE ADMINISTRACIÓN TRIBUTARIA (AEAT)&gt;</v>
      </c>
      <c r="F230" s="10"/>
      <c r="G230" s="10"/>
      <c r="H230" s="10" t="str">
        <f t="shared" si="14"/>
        <v xml:space="preserve"> </v>
      </c>
      <c r="I230" s="9" t="str">
        <f t="shared" si="16"/>
        <v/>
      </c>
      <c r="J230" s="10" t="str">
        <f t="shared" si="15"/>
        <v/>
      </c>
      <c r="K230" s="10"/>
      <c r="L230" s="10"/>
      <c r="M230" s="10"/>
      <c r="N230" s="10"/>
    </row>
    <row r="231" spans="1:14" ht="60">
      <c r="A231" s="10"/>
      <c r="B231" s="10"/>
      <c r="C231" s="10" t="str">
        <v>Autorizaciones. Acuerdos de valoración previa de gastos correspondientes a proyectos de investigación científica e innovación tecnológica.</v>
      </c>
      <c r="D231" s="10" t="str">
        <v>997903</v>
      </c>
      <c r="E231" s="14" t="str">
        <v>Autorizaciones. Acuerdos de valoración previa de gastos correspondientes a proyectos de investigación científica e innovación tecnológica. &lt;AGENCIA ESTATAL DE ADMINISTRACIÓN TRIBUTARIA (AEAT)&gt;</v>
      </c>
      <c r="F231" s="10"/>
      <c r="G231" s="10"/>
      <c r="H231" s="10" t="str">
        <f t="shared" si="14"/>
        <v xml:space="preserve"> </v>
      </c>
      <c r="I231" s="9" t="str">
        <f t="shared" si="16"/>
        <v/>
      </c>
      <c r="J231" s="10" t="str">
        <f t="shared" si="15"/>
        <v/>
      </c>
      <c r="K231" s="10"/>
      <c r="L231" s="10"/>
      <c r="M231" s="10"/>
      <c r="N231" s="10"/>
    </row>
    <row r="232" spans="1:14" ht="45">
      <c r="A232" s="10"/>
      <c r="B232" s="10"/>
      <c r="C232" s="10" t="str">
        <v>Autorizaciones. Acuerdos de valoración previa entre personas o entidades vinculadas</v>
      </c>
      <c r="D232" s="10" t="str">
        <v>997687</v>
      </c>
      <c r="E232" s="14" t="str">
        <v>Autorizaciones. Acuerdos de valoración previa entre personas o entidades vinculadas &lt;AGENCIA ESTATAL DE ADMINISTRACIÓN TRIBUTARIA (AEAT)&gt;</v>
      </c>
      <c r="F232" s="10"/>
      <c r="G232" s="10"/>
      <c r="H232" s="10" t="str">
        <f t="shared" si="14"/>
        <v xml:space="preserve"> </v>
      </c>
      <c r="I232" s="9" t="str">
        <f t="shared" si="16"/>
        <v/>
      </c>
      <c r="J232" s="10" t="str">
        <f t="shared" si="15"/>
        <v/>
      </c>
      <c r="K232" s="10"/>
      <c r="L232" s="10"/>
      <c r="M232" s="10"/>
      <c r="N232" s="10"/>
    </row>
    <row r="233" spans="1:14" ht="75">
      <c r="A233" s="10"/>
      <c r="B233" s="10"/>
      <c r="C233" s="10" t="str">
        <v>Autorizaciones. Acuerdos previos de valoración de las retribuciones en especie del trabajo personal a efectos de la determinación del correspondiente ingreso a cuenta del IRPF.</v>
      </c>
      <c r="D233" s="10" t="str">
        <v>997838</v>
      </c>
      <c r="E233" s="14" t="str">
        <v>Autorizaciones. Acuerdos previos de valoración de las retribuciones en especie del trabajo personal a efectos de la determinación del correspondiente ingreso a cuenta del IRPF. &lt;AGENCIA ESTATAL DE ADMINISTRACIÓN TRIBUTARIA (AEAT)&gt;</v>
      </c>
      <c r="F233" s="10"/>
      <c r="G233" s="10"/>
      <c r="H233" s="10" t="str">
        <f t="shared" si="14"/>
        <v xml:space="preserve"> </v>
      </c>
      <c r="I233" s="9" t="str">
        <f t="shared" si="16"/>
        <v/>
      </c>
      <c r="J233" s="10" t="str">
        <f t="shared" si="15"/>
        <v/>
      </c>
      <c r="K233" s="10"/>
      <c r="L233" s="10"/>
      <c r="M233" s="10"/>
      <c r="N233" s="10"/>
    </row>
    <row r="234" spans="1:14" ht="60">
      <c r="A234" s="10"/>
      <c r="B234" s="10"/>
      <c r="C234" s="10" t="str">
        <v>Autorizaciones. Acuerdos previos de valoración o de calificación y valoración de rentas procedentes de determinados activos intangibles.</v>
      </c>
      <c r="D234" s="10" t="str">
        <v>182141</v>
      </c>
      <c r="E234" s="14" t="str">
        <v>Autorizaciones. Acuerdos previos de valoración o de calificación y valoración de rentas procedentes de determinados activos intangibles. &lt;AGENCIA ESTATAL DE ADMINISTRACIÓN TRIBUTARIA (AEAT)&gt;</v>
      </c>
      <c r="F234" s="10"/>
      <c r="G234" s="10"/>
      <c r="H234" s="10" t="str">
        <f t="shared" si="14"/>
        <v xml:space="preserve"> </v>
      </c>
      <c r="I234" s="9" t="str">
        <f t="shared" si="16"/>
        <v/>
      </c>
      <c r="J234" s="10" t="str">
        <f t="shared" si="15"/>
        <v/>
      </c>
      <c r="K234" s="10"/>
      <c r="L234" s="10"/>
      <c r="M234" s="10"/>
      <c r="N234" s="10"/>
    </row>
    <row r="235" spans="1:14" ht="60">
      <c r="A235" s="10"/>
      <c r="B235" s="10"/>
      <c r="C235" s="10" t="str">
        <v>Autorizaciones. Solicitud de planes de gastos correspondientes a actuaciones medioambientales.</v>
      </c>
      <c r="D235" s="10" t="str">
        <v>997690</v>
      </c>
      <c r="E235" s="14" t="str">
        <v>Autorizaciones. Solicitud de planes de gastos correspondientes a actuaciones medioambientales. &lt;AGENCIA ESTATAL DE ADMINISTRACIÓN TRIBUTARIA (AEAT)&gt;</v>
      </c>
      <c r="F235" s="10"/>
      <c r="G235" s="10"/>
      <c r="H235" s="10" t="str">
        <f t="shared" si="14"/>
        <v xml:space="preserve"> </v>
      </c>
      <c r="I235" s="9" t="str">
        <f t="shared" si="16"/>
        <v/>
      </c>
      <c r="J235" s="10" t="str">
        <f t="shared" si="15"/>
        <v/>
      </c>
      <c r="K235" s="10"/>
      <c r="L235" s="10"/>
      <c r="M235" s="10"/>
      <c r="N235" s="10"/>
    </row>
    <row r="236" spans="1:14" ht="45">
      <c r="A236" s="10"/>
      <c r="B236" s="10"/>
      <c r="C236" s="10" t="str">
        <v>Autorizaciones. Solicitud de planes especiales de amortización.</v>
      </c>
      <c r="D236" s="10" t="str">
        <v>997691</v>
      </c>
      <c r="E236" s="14" t="str">
        <v>Autorizaciones. Solicitud de planes especiales de amortización. &lt;AGENCIA ESTATAL DE ADMINISTRACIÓN TRIBUTARIA (AEAT)&gt;</v>
      </c>
      <c r="F236" s="10"/>
      <c r="G236" s="10"/>
      <c r="H236" s="10" t="str">
        <f t="shared" si="14"/>
        <v xml:space="preserve"> </v>
      </c>
      <c r="I236" s="9" t="str">
        <f t="shared" si="16"/>
        <v/>
      </c>
      <c r="J236" s="10" t="str">
        <f t="shared" si="15"/>
        <v/>
      </c>
      <c r="K236" s="10"/>
      <c r="L236" s="10"/>
      <c r="M236" s="10"/>
      <c r="N236" s="10"/>
    </row>
    <row r="237" spans="1:14" ht="60">
      <c r="A237" s="10"/>
      <c r="B237" s="10"/>
      <c r="C237" s="10" t="str">
        <v>Autorizaciones. Solicitud de planes especiales de inversiones y gastos de las Comunidades Titulares de Montes Vecinales en Mano Común.</v>
      </c>
      <c r="D237" s="10" t="str">
        <v>991944</v>
      </c>
      <c r="E237" s="14" t="str">
        <v>Autorizaciones. Solicitud de planes especiales de inversiones y gastos de las Comunidades Titulares de Montes Vecinales en Mano Común. &lt;AGENCIA ESTATAL DE ADMINISTRACIÓN TRIBUTARIA (AEAT)&gt;</v>
      </c>
      <c r="F237" s="10"/>
      <c r="G237" s="10"/>
      <c r="H237" s="10" t="str">
        <f t="shared" si="14"/>
        <v xml:space="preserve"> </v>
      </c>
      <c r="I237" s="9" t="str">
        <f t="shared" si="16"/>
        <v/>
      </c>
      <c r="J237" s="10" t="str">
        <f t="shared" si="15"/>
        <v/>
      </c>
      <c r="K237" s="10"/>
      <c r="L237" s="10"/>
      <c r="M237" s="10"/>
      <c r="N237" s="10"/>
    </row>
    <row r="238" spans="1:14" ht="45">
      <c r="A238" s="10"/>
      <c r="B238" s="10"/>
      <c r="C238" s="10" t="str">
        <v>Autorizaciones. Solicitud de Planes especiales de reinversión.</v>
      </c>
      <c r="D238" s="10" t="str">
        <v>997913</v>
      </c>
      <c r="E238" s="14" t="str">
        <v>Autorizaciones. Solicitud de Planes especiales de reinversión. &lt;AGENCIA ESTATAL DE ADMINISTRACIÓN TRIBUTARIA (AEAT)&gt;</v>
      </c>
      <c r="F238" s="10"/>
      <c r="G238" s="10"/>
      <c r="H238" s="10" t="str">
        <f t="shared" si="14"/>
        <v xml:space="preserve"> </v>
      </c>
      <c r="I238" s="9" t="str">
        <f t="shared" si="16"/>
        <v/>
      </c>
      <c r="J238" s="10" t="str">
        <f t="shared" si="15"/>
        <v/>
      </c>
      <c r="K238" s="10"/>
      <c r="L238" s="10"/>
      <c r="M238" s="10"/>
      <c r="N238" s="10"/>
    </row>
    <row r="239" spans="1:14" ht="45">
      <c r="A239" s="10"/>
      <c r="B239" s="10"/>
      <c r="C239" s="10" t="str">
        <v>Autorizaciones. Solicitudes de criterios de imputación temporal diferentes al devengo.</v>
      </c>
      <c r="D239" s="10" t="str">
        <v>997840</v>
      </c>
      <c r="E239" s="14" t="str">
        <v>Autorizaciones. Solicitudes de criterios de imputación temporal diferentes al devengo. &lt;AGENCIA ESTATAL DE ADMINISTRACIÓN TRIBUTARIA (AEAT)&gt;</v>
      </c>
      <c r="F239" s="10"/>
      <c r="G239" s="10"/>
      <c r="H239" s="10" t="str">
        <f t="shared" si="14"/>
        <v xml:space="preserve"> </v>
      </c>
      <c r="I239" s="9" t="str">
        <f t="shared" si="16"/>
        <v/>
      </c>
      <c r="J239" s="10" t="str">
        <f t="shared" si="15"/>
        <v/>
      </c>
      <c r="K239" s="10"/>
      <c r="L239" s="10"/>
      <c r="M239" s="10"/>
      <c r="N239" s="10"/>
    </row>
    <row r="240" spans="1:14" ht="60">
      <c r="A240" s="10"/>
      <c r="B240" s="10"/>
      <c r="C240" s="10" t="str">
        <v>Autorizaciones. Solicitudes de Planes de valoración de los Gastos de dirección y generales de administración imputables a un Establecimiento Permanente.</v>
      </c>
      <c r="D240" s="10" t="str">
        <v>997902</v>
      </c>
      <c r="E240" s="14" t="str">
        <v>Autorizaciones. Solicitudes de Planes de valoración de los Gastos de dirección y generales de administración imputables a un Establecimiento Permanente. &lt;AGENCIA ESTATAL DE ADMINISTRACIÓN TRIBUTARIA (AEAT)&gt;</v>
      </c>
      <c r="F240" s="10"/>
      <c r="G240" s="10"/>
      <c r="H240" s="10" t="str">
        <f t="shared" si="14"/>
        <v xml:space="preserve"> </v>
      </c>
      <c r="I240" s="9" t="str">
        <f t="shared" si="16"/>
        <v/>
      </c>
      <c r="J240" s="10" t="str">
        <f t="shared" si="15"/>
        <v/>
      </c>
      <c r="K240" s="10"/>
      <c r="L240" s="10"/>
      <c r="M240" s="10"/>
      <c r="N240" s="10"/>
    </row>
    <row r="241" spans="1:14" ht="45">
      <c r="A241" s="10"/>
      <c r="B241" s="10"/>
      <c r="C241" s="10" t="str">
        <v>Becas promoción interna a cuerpos adscritos a la AEAT</v>
      </c>
      <c r="D241" s="10" t="str">
        <v>997841</v>
      </c>
      <c r="E241" s="14" t="str">
        <v>Becas promoción interna a cuerpos adscritos a la AEAT &lt;AGENCIA ESTATAL DE ADMINISTRACIÓN TRIBUTARIA (AEAT)&gt;</v>
      </c>
      <c r="F241" s="10"/>
      <c r="G241" s="10"/>
      <c r="H241" s="10" t="str">
        <f t="shared" si="14"/>
        <v xml:space="preserve"> </v>
      </c>
      <c r="I241" s="9" t="str">
        <f t="shared" si="16"/>
        <v/>
      </c>
      <c r="J241" s="10" t="str">
        <f t="shared" si="15"/>
        <v/>
      </c>
      <c r="K241" s="10"/>
      <c r="L241" s="10"/>
      <c r="M241" s="10"/>
      <c r="N241" s="10"/>
    </row>
    <row r="242" spans="1:14" ht="30">
      <c r="A242" s="10"/>
      <c r="B242" s="10"/>
      <c r="C242" s="10" t="str">
        <v>Beneficios fiscales de carácter no rogado.</v>
      </c>
      <c r="D242" s="10" t="str">
        <v>997693</v>
      </c>
      <c r="E242" s="14" t="str">
        <v>Beneficios fiscales de carácter no rogado. &lt;AGENCIA ESTATAL DE ADMINISTRACIÓN TRIBUTARIA (AEAT)&gt;</v>
      </c>
      <c r="F242" s="10"/>
      <c r="G242" s="10"/>
      <c r="H242" s="10" t="str">
        <f t="shared" si="14"/>
        <v xml:space="preserve"> </v>
      </c>
      <c r="I242" s="9" t="str">
        <f t="shared" si="16"/>
        <v/>
      </c>
      <c r="J242" s="10" t="str">
        <f t="shared" si="15"/>
        <v/>
      </c>
      <c r="K242" s="10"/>
      <c r="L242" s="10"/>
      <c r="M242" s="10"/>
      <c r="N242" s="10"/>
    </row>
    <row r="243" spans="1:14" ht="45">
      <c r="A243" s="10"/>
      <c r="B243" s="10"/>
      <c r="C243" s="10" t="str">
        <v>Bonificación extraordinaria y temporal del precio final de determinados productos energéticos.</v>
      </c>
      <c r="D243" s="10" t="str">
        <v>997899</v>
      </c>
      <c r="E243" s="14" t="str">
        <v>Bonificación extraordinaria y temporal del precio final de determinados productos energéticos. &lt;AGENCIA ESTATAL DE ADMINISTRACIÓN TRIBUTARIA (AEAT)&gt;</v>
      </c>
      <c r="F243" s="10"/>
      <c r="G243" s="10"/>
      <c r="H243" s="10" t="str">
        <f t="shared" si="14"/>
        <v xml:space="preserve"> </v>
      </c>
      <c r="I243" s="9" t="str">
        <f t="shared" si="16"/>
        <v/>
      </c>
      <c r="J243" s="10" t="str">
        <f t="shared" si="15"/>
        <v/>
      </c>
      <c r="K243" s="10"/>
      <c r="L243" s="10"/>
      <c r="M243" s="10"/>
      <c r="N243" s="10"/>
    </row>
    <row r="244" spans="1:14" ht="45">
      <c r="A244" s="10"/>
      <c r="B244" s="10"/>
      <c r="C244" s="10" t="str">
        <v>Borrador de declaración del impuesto sobre la Renta de las Personas Físicas (2003 - […])</v>
      </c>
      <c r="D244" s="10" t="str">
        <v>997758</v>
      </c>
      <c r="E244" s="14" t="str">
        <v>Borrador de declaración del impuesto sobre la Renta de las Personas Físicas (2003 - […]) &lt;AGENCIA ESTATAL DE ADMINISTRACIÓN TRIBUTARIA (AEAT)&gt;</v>
      </c>
      <c r="F244" s="10"/>
      <c r="G244" s="10"/>
      <c r="H244" s="10" t="str">
        <f t="shared" si="14"/>
        <v xml:space="preserve"> </v>
      </c>
      <c r="I244" s="9" t="str">
        <f t="shared" si="16"/>
        <v/>
      </c>
      <c r="J244" s="10" t="str">
        <f t="shared" si="15"/>
        <v/>
      </c>
      <c r="K244" s="10"/>
      <c r="L244" s="10"/>
      <c r="M244" s="10"/>
      <c r="N244" s="10"/>
    </row>
    <row r="245" spans="1:14" ht="30">
      <c r="A245" s="10"/>
      <c r="B245" s="10"/>
      <c r="C245" s="10" t="str">
        <v>Calendario del contribuyente.</v>
      </c>
      <c r="D245" s="10" t="str">
        <v>997930</v>
      </c>
      <c r="E245" s="14" t="str">
        <v>Calendario del contribuyente. &lt;AGENCIA ESTATAL DE ADMINISTRACIÓN TRIBUTARIA (AEAT)&gt;</v>
      </c>
      <c r="F245" s="10"/>
      <c r="G245" s="10"/>
      <c r="H245" s="10" t="str">
        <f t="shared" si="14"/>
        <v xml:space="preserve"> </v>
      </c>
      <c r="I245" s="9" t="str">
        <f t="shared" si="16"/>
        <v/>
      </c>
      <c r="J245" s="10" t="str">
        <f t="shared" si="15"/>
        <v/>
      </c>
      <c r="K245" s="10"/>
      <c r="L245" s="10"/>
      <c r="M245" s="10"/>
      <c r="N245" s="10"/>
    </row>
    <row r="246" spans="1:14" ht="45">
      <c r="A246" s="10"/>
      <c r="B246" s="10"/>
      <c r="C246" s="10" t="str">
        <v>Canal interno de información Ley 2/2023 (comunicación de infracciones realizadas por personal de la AEAT)</v>
      </c>
      <c r="D246" s="10" t="str">
        <v>2774084</v>
      </c>
      <c r="E246" s="14" t="str">
        <v>Canal interno de información Ley 2/2023 (comunicación de infracciones realizadas por personal de la AEAT) &lt;AGENCIA ESTATAL DE ADMINISTRACIÓN TRIBUTARIA (AEAT)&gt;</v>
      </c>
      <c r="F246" s="10"/>
      <c r="G246" s="10"/>
      <c r="H246" s="10" t="str">
        <f t="shared" si="14"/>
        <v xml:space="preserve"> </v>
      </c>
      <c r="I246" s="9" t="str">
        <f t="shared" si="16"/>
        <v/>
      </c>
      <c r="J246" s="10" t="str">
        <f t="shared" si="15"/>
        <v/>
      </c>
      <c r="K246" s="10"/>
      <c r="L246" s="10"/>
      <c r="M246" s="10"/>
      <c r="N246" s="10"/>
    </row>
    <row r="247" spans="1:14" ht="45">
      <c r="A247" s="10"/>
      <c r="B247" s="10"/>
      <c r="C247" s="10" t="str">
        <v>Cancelación de deudas por compensación a instancia de parte y de oficio (1991 - […])</v>
      </c>
      <c r="D247" s="10" t="str">
        <v>997876</v>
      </c>
      <c r="E247" s="14" t="str">
        <v>Cancelación de deudas por compensación a instancia de parte y de oficio (1991 - […]) &lt;AGENCIA ESTATAL DE ADMINISTRACIÓN TRIBUTARIA (AEAT)&gt;</v>
      </c>
      <c r="F247" s="10"/>
      <c r="G247" s="10"/>
      <c r="H247" s="10" t="str">
        <f t="shared" si="14"/>
        <v xml:space="preserve"> </v>
      </c>
      <c r="I247" s="9" t="str">
        <f t="shared" si="16"/>
        <v/>
      </c>
      <c r="J247" s="10" t="str">
        <f t="shared" si="15"/>
        <v/>
      </c>
      <c r="K247" s="10"/>
      <c r="L247" s="10"/>
      <c r="M247" s="10"/>
      <c r="N247" s="10"/>
    </row>
    <row r="248" spans="1:14" ht="30">
      <c r="A248" s="10"/>
      <c r="B248" s="10"/>
      <c r="C248" s="10" t="str">
        <v>Carpeta Fiscal Personas Jurídicas (1983-1989)</v>
      </c>
      <c r="D248" s="10" t="str">
        <v>181820</v>
      </c>
      <c r="E248" s="14" t="str">
        <v>Carpeta Fiscal Personas Jurídicas (1983-1989) &lt;AGENCIA ESTATAL DE ADMINISTRACIÓN TRIBUTARIA (AEAT)&gt;</v>
      </c>
      <c r="F248" s="10"/>
      <c r="G248" s="10"/>
      <c r="H248" s="10" t="str">
        <f t="shared" si="14"/>
        <v xml:space="preserve"> </v>
      </c>
      <c r="I248" s="9" t="str">
        <f t="shared" si="16"/>
        <v/>
      </c>
      <c r="J248" s="10" t="str">
        <f t="shared" si="15"/>
        <v/>
      </c>
      <c r="K248" s="10"/>
      <c r="L248" s="10"/>
      <c r="M248" s="10"/>
      <c r="N248" s="10"/>
    </row>
    <row r="249" spans="1:14" ht="45">
      <c r="A249" s="10"/>
      <c r="B249" s="10"/>
      <c r="C249" s="10" t="str">
        <v>Carpeta física de personas físicas y jurídicas (1992-2013)</v>
      </c>
      <c r="D249" s="10" t="str">
        <v>181830</v>
      </c>
      <c r="E249" s="14" t="str">
        <v>Carpeta física de personas físicas y jurídicas (1992-2013) &lt;AGENCIA ESTATAL DE ADMINISTRACIÓN TRIBUTARIA (AEAT)&gt;</v>
      </c>
      <c r="F249" s="10"/>
      <c r="G249" s="10"/>
      <c r="H249" s="10" t="str">
        <f t="shared" si="14"/>
        <v xml:space="preserve"> </v>
      </c>
      <c r="I249" s="9" t="str">
        <f t="shared" si="16"/>
        <v/>
      </c>
      <c r="J249" s="10" t="str">
        <f t="shared" si="15"/>
        <v/>
      </c>
      <c r="K249" s="10"/>
      <c r="L249" s="10"/>
      <c r="M249" s="10"/>
      <c r="N249" s="10"/>
    </row>
    <row r="250" spans="1:14" ht="30">
      <c r="A250" s="10"/>
      <c r="B250" s="10"/>
      <c r="C250" s="10" t="str">
        <v>Carpeta físicas de las personas físicas y jurídicas</v>
      </c>
      <c r="D250" s="10" t="str">
        <v>182080</v>
      </c>
      <c r="E250" s="14" t="str">
        <v>Carpeta físicas de las personas físicas y jurídicas &lt;AGENCIA ESTATAL DE ADMINISTRACIÓN TRIBUTARIA (AEAT)&gt;</v>
      </c>
      <c r="F250" s="10"/>
      <c r="G250" s="10"/>
      <c r="H250" s="10" t="str">
        <f t="shared" si="14"/>
        <v xml:space="preserve"> </v>
      </c>
      <c r="I250" s="9" t="str">
        <f t="shared" si="16"/>
        <v/>
      </c>
      <c r="J250" s="10" t="str">
        <f t="shared" si="15"/>
        <v/>
      </c>
      <c r="K250" s="10"/>
      <c r="L250" s="10"/>
      <c r="M250" s="10"/>
      <c r="N250" s="10"/>
    </row>
    <row r="251" spans="1:14" ht="60">
      <c r="A251" s="10"/>
      <c r="B251" s="10"/>
      <c r="C251" s="10" t="str">
        <v>Censo alfabético de contribuyentes por el Impuesto General sobre la Renta de las Personas Físicas (08/10/1968-31/12/1978)</v>
      </c>
      <c r="D251" s="10" t="str">
        <v>997914</v>
      </c>
      <c r="E251" s="14" t="str">
        <v>Censo alfabético de contribuyentes por el Impuesto General sobre la Renta de las Personas Físicas (08/10/1968-31/12/1978) &lt;AGENCIA ESTATAL DE ADMINISTRACIÓN TRIBUTARIA (AEAT)&gt;</v>
      </c>
      <c r="F251" s="10"/>
      <c r="G251" s="10"/>
      <c r="H251" s="10" t="str">
        <f t="shared" si="14"/>
        <v xml:space="preserve"> </v>
      </c>
      <c r="I251" s="9" t="str">
        <f t="shared" si="16"/>
        <v/>
      </c>
      <c r="J251" s="10" t="str">
        <f t="shared" si="15"/>
        <v/>
      </c>
      <c r="K251" s="10"/>
      <c r="L251" s="10"/>
      <c r="M251" s="10"/>
      <c r="N251" s="10"/>
    </row>
    <row r="252" spans="1:14" ht="60">
      <c r="A252" s="10"/>
      <c r="B252" s="10"/>
      <c r="C252" s="10" t="str">
        <v>Censo de contribuyentes por el Impuesto General sobre la Renta ordenado por CIF (08/10/1968-31/12/1978)</v>
      </c>
      <c r="D252" s="10" t="str">
        <v>182020</v>
      </c>
      <c r="E252" s="14" t="str">
        <v>Censo de contribuyentes por el Impuesto General sobre la Renta ordenado por CIF (08/10/1968-31/12/1978) &lt;AGENCIA ESTATAL DE ADMINISTRACIÓN TRIBUTARIA (AEAT)&gt;</v>
      </c>
      <c r="F252" s="10"/>
      <c r="G252" s="10"/>
      <c r="H252" s="10" t="str">
        <f t="shared" si="14"/>
        <v xml:space="preserve"> </v>
      </c>
      <c r="I252" s="9" t="str">
        <f t="shared" si="16"/>
        <v/>
      </c>
      <c r="J252" s="10" t="str">
        <f t="shared" si="15"/>
        <v/>
      </c>
      <c r="K252" s="10"/>
      <c r="L252" s="10"/>
      <c r="M252" s="10"/>
      <c r="N252" s="10"/>
    </row>
    <row r="253" spans="1:14" ht="75">
      <c r="A253" s="10"/>
      <c r="B253" s="10"/>
      <c r="C253" s="10" t="str">
        <v>Certificación de ingresos y deudas (certificado de ingresos realizados, certificado de estar al corriente de obligaciones tributarias y certificado de deudas pendientes) (1991 - […])</v>
      </c>
      <c r="D253" s="10" t="str">
        <v>997916</v>
      </c>
      <c r="E253" s="14" t="str">
        <v>Certificación de ingresos y deudas (certificado de ingresos realizados, certificado de estar al corriente de obligaciones tributarias y certificado de deudas pendientes) (1991 - […]) &lt;AGENCIA ESTATAL DE ADMINISTRACIÓN TRIBUTARIA (AEAT)&gt;</v>
      </c>
      <c r="F253" s="10"/>
      <c r="G253" s="10"/>
      <c r="H253" s="10" t="str">
        <f t="shared" si="14"/>
        <v xml:space="preserve"> </v>
      </c>
      <c r="I253" s="9" t="str">
        <f t="shared" si="16"/>
        <v/>
      </c>
      <c r="J253" s="10" t="str">
        <f t="shared" si="15"/>
        <v/>
      </c>
      <c r="K253" s="10"/>
      <c r="L253" s="10"/>
      <c r="M253" s="10"/>
      <c r="N253" s="10"/>
    </row>
    <row r="254" spans="1:14" ht="30">
      <c r="A254" s="10"/>
      <c r="B254" s="10"/>
      <c r="C254" s="10" t="str">
        <v>Certificaciones de descubierto (1964-1968)</v>
      </c>
      <c r="D254" s="10" t="str">
        <v>997259</v>
      </c>
      <c r="E254" s="14" t="str">
        <v>Certificaciones de descubierto (1964-1968) &lt;AGENCIA ESTATAL DE ADMINISTRACIÓN TRIBUTARIA (AEAT)&gt;</v>
      </c>
      <c r="F254" s="10"/>
      <c r="G254" s="10"/>
      <c r="H254" s="10" t="str">
        <f t="shared" si="14"/>
        <v xml:space="preserve"> </v>
      </c>
      <c r="I254" s="9" t="str">
        <f t="shared" si="16"/>
        <v/>
      </c>
      <c r="J254" s="10" t="str">
        <f t="shared" si="15"/>
        <v/>
      </c>
      <c r="K254" s="10"/>
      <c r="L254" s="10"/>
      <c r="M254" s="10"/>
      <c r="N254" s="10"/>
    </row>
    <row r="255" spans="1:14" ht="45">
      <c r="A255" s="10"/>
      <c r="B255" s="10"/>
      <c r="C255" s="10" t="str">
        <v>Certificaciones de liquidaciones practicadas enviadas a Intervención (20/12/1941-31/12/1978)</v>
      </c>
      <c r="D255" s="10" t="str">
        <v>997981</v>
      </c>
      <c r="E255" s="14" t="str">
        <v>Certificaciones de liquidaciones practicadas enviadas a Intervención (20/12/1941-31/12/1978) &lt;AGENCIA ESTATAL DE ADMINISTRACIÓN TRIBUTARIA (AEAT)&gt;</v>
      </c>
      <c r="F255" s="10"/>
      <c r="G255" s="10"/>
      <c r="H255" s="10" t="str">
        <f t="shared" si="14"/>
        <v xml:space="preserve"> </v>
      </c>
      <c r="I255" s="9" t="str">
        <f t="shared" si="16"/>
        <v/>
      </c>
      <c r="J255" s="10" t="str">
        <f t="shared" si="15"/>
        <v/>
      </c>
      <c r="K255" s="10"/>
      <c r="L255" s="10"/>
      <c r="M255" s="10"/>
      <c r="N255" s="10"/>
    </row>
    <row r="256" spans="1:14" ht="60">
      <c r="A256" s="10"/>
      <c r="B256" s="10"/>
      <c r="C256" s="10" t="str">
        <v>Certificaciones mensuales de los importes de las relaciones enviadas a efectos de Contraído (09/03/1959-31/12/1978)</v>
      </c>
      <c r="D256" s="10" t="str">
        <v>3014391</v>
      </c>
      <c r="E256" s="14" t="str">
        <v>Certificaciones mensuales de los importes de las relaciones enviadas a efectos de Contraído (09/03/1959-31/12/1978) &lt;AGENCIA ESTATAL DE ADMINISTRACIÓN TRIBUTARIA (AEAT)&gt;</v>
      </c>
      <c r="F256" s="10"/>
      <c r="G256" s="10"/>
      <c r="H256" s="10" t="str">
        <f t="shared" si="14"/>
        <v xml:space="preserve"> </v>
      </c>
      <c r="I256" s="9" t="str">
        <f t="shared" si="16"/>
        <v/>
      </c>
      <c r="J256" s="10" t="str">
        <f t="shared" si="15"/>
        <v/>
      </c>
      <c r="K256" s="10"/>
      <c r="L256" s="10"/>
      <c r="M256" s="10"/>
      <c r="N256" s="10"/>
    </row>
    <row r="257" spans="1:14" ht="30">
      <c r="A257" s="10"/>
      <c r="B257" s="10"/>
      <c r="C257" s="10" t="str">
        <v>Certificados de expedientes fallidos (1948-1985)</v>
      </c>
      <c r="D257" s="10" t="str">
        <v>997663</v>
      </c>
      <c r="E257" s="14" t="str">
        <v>Certificados de expedientes fallidos (1948-1985) &lt;AGENCIA ESTATAL DE ADMINISTRACIÓN TRIBUTARIA (AEAT)&gt;</v>
      </c>
      <c r="F257" s="10"/>
      <c r="G257" s="10"/>
      <c r="H257" s="10" t="str">
        <f t="shared" si="14"/>
        <v xml:space="preserve"> </v>
      </c>
      <c r="I257" s="9" t="str">
        <f t="shared" si="16"/>
        <v/>
      </c>
      <c r="J257" s="10" t="str">
        <f t="shared" si="15"/>
        <v/>
      </c>
      <c r="K257" s="10"/>
      <c r="L257" s="10"/>
      <c r="M257" s="10"/>
      <c r="N257" s="10"/>
    </row>
    <row r="258" spans="1:14" ht="75">
      <c r="A258" s="10"/>
      <c r="B258" s="10"/>
      <c r="C258" s="10" t="str">
        <v>Certificados de importación o exportación de productos agrarios y alimenticios sujetos a un régimen de certificación comunitaria (AGRIM/AGREX) (1986 - […])</v>
      </c>
      <c r="D258" s="10" t="str">
        <v>997625</v>
      </c>
      <c r="E258" s="14" t="str">
        <v>Certificados de importación o exportación de productos agrarios y alimenticios sujetos a un régimen de certificación comunitaria (AGRIM/AGREX) (1986 - […]) &lt;AGENCIA ESTATAL DE ADMINISTRACIÓN TRIBUTARIA (AEAT)&gt;</v>
      </c>
      <c r="F258" s="10"/>
      <c r="G258" s="10"/>
      <c r="H258" s="10" t="str">
        <f t="shared" si="14"/>
        <v xml:space="preserve"> </v>
      </c>
      <c r="I258" s="9" t="str">
        <f t="shared" si="16"/>
        <v/>
      </c>
      <c r="J258" s="10" t="str">
        <f t="shared" si="15"/>
        <v/>
      </c>
      <c r="K258" s="10"/>
      <c r="L258" s="10"/>
      <c r="M258" s="10"/>
      <c r="N258" s="10"/>
    </row>
    <row r="259" spans="1:14" ht="45">
      <c r="A259" s="10"/>
      <c r="B259" s="10"/>
      <c r="C259" s="10" t="str">
        <v>Certificados tributarios. Expedición de certificados tributarios. Autoliquidaciones</v>
      </c>
      <c r="D259" s="10" t="str">
        <v>997602</v>
      </c>
      <c r="E259" s="14" t="str">
        <v>Certificados tributarios. Expedición de certificados tributarios. Autoliquidaciones &lt;AGENCIA ESTATAL DE ADMINISTRACIÓN TRIBUTARIA (AEAT)&gt;</v>
      </c>
      <c r="F259" s="10"/>
      <c r="G259" s="10"/>
      <c r="H259" s="10" t="str">
        <f t="shared" si="14"/>
        <v xml:space="preserve"> </v>
      </c>
      <c r="I259" s="9" t="str">
        <f t="shared" si="16"/>
        <v/>
      </c>
      <c r="J259" s="10" t="str">
        <f t="shared" si="15"/>
        <v/>
      </c>
      <c r="K259" s="10"/>
      <c r="L259" s="10"/>
      <c r="M259" s="10"/>
      <c r="N259" s="10"/>
    </row>
    <row r="260" spans="1:14" ht="45">
      <c r="A260" s="10"/>
      <c r="B260" s="10"/>
      <c r="C260" s="10" t="str">
        <v>Certificados tributarios. Expedición de certificados tributarios. Condición de Sujeto Pasivo de IVA</v>
      </c>
      <c r="D260" s="10" t="str">
        <v>997718</v>
      </c>
      <c r="E260" s="14" t="str">
        <v>Certificados tributarios. Expedición de certificados tributarios. Condición de Sujeto Pasivo de IVA &lt;AGENCIA ESTATAL DE ADMINISTRACIÓN TRIBUTARIA (AEAT)&gt;</v>
      </c>
      <c r="F260" s="10"/>
      <c r="G260" s="10"/>
      <c r="H260" s="10" t="str">
        <f t="shared" si="14"/>
        <v xml:space="preserve"> </v>
      </c>
      <c r="I260" s="9" t="str">
        <f t="shared" si="16"/>
        <v/>
      </c>
      <c r="J260" s="10" t="str">
        <f t="shared" si="15"/>
        <v/>
      </c>
      <c r="K260" s="10"/>
      <c r="L260" s="10"/>
      <c r="M260" s="10"/>
      <c r="N260" s="10"/>
    </row>
    <row r="261" spans="1:14" ht="45">
      <c r="A261" s="10"/>
      <c r="B261" s="10"/>
      <c r="C261" s="10" t="str">
        <v>Certificados tributarios. Expedición de certificados tributarios. Contratistas y subcontratistas.</v>
      </c>
      <c r="D261" s="10" t="str">
        <v>2965038</v>
      </c>
      <c r="E261" s="14" t="str">
        <v>Certificados tributarios. Expedición de certificados tributarios. Contratistas y subcontratistas. &lt;AGENCIA ESTATAL DE ADMINISTRACIÓN TRIBUTARIA (AEAT)&gt;</v>
      </c>
      <c r="F261" s="10"/>
      <c r="G261" s="10"/>
      <c r="H261" s="10" t="str">
        <f t="shared" si="14"/>
        <v xml:space="preserve"> </v>
      </c>
      <c r="I261" s="9" t="str">
        <f t="shared" si="16"/>
        <v/>
      </c>
      <c r="J261" s="10" t="str">
        <f t="shared" si="15"/>
        <v/>
      </c>
      <c r="K261" s="10"/>
      <c r="L261" s="10"/>
      <c r="M261" s="10"/>
      <c r="N261" s="10"/>
    </row>
    <row r="262" spans="1:14" ht="45">
      <c r="A262" s="10"/>
      <c r="B262" s="10"/>
      <c r="C262" s="10" t="str">
        <v>Certificados tributarios. Expedición de certificados tributarios. Entidad sin fines lucrativos.</v>
      </c>
      <c r="D262" s="10" t="str">
        <v>997800</v>
      </c>
      <c r="E262" s="14" t="str">
        <v>Certificados tributarios. Expedición de certificados tributarios. Entidad sin fines lucrativos. &lt;AGENCIA ESTATAL DE ADMINISTRACIÓN TRIBUTARIA (AEAT)&gt;</v>
      </c>
      <c r="F262" s="10"/>
      <c r="G262" s="10"/>
      <c r="H262" s="10" t="str">
        <f t="shared" si="14"/>
        <v xml:space="preserve"> </v>
      </c>
      <c r="I262" s="9" t="str">
        <f t="shared" si="16"/>
        <v/>
      </c>
      <c r="J262" s="10" t="str">
        <f t="shared" si="15"/>
        <v/>
      </c>
      <c r="K262" s="10"/>
      <c r="L262" s="10"/>
      <c r="M262" s="10"/>
      <c r="N262" s="10"/>
    </row>
    <row r="263" spans="1:14" ht="60">
      <c r="A263" s="10"/>
      <c r="B263" s="10"/>
      <c r="C263" s="10" t="str">
        <v>Certificados tributarios. Expedición de certificados tributarios. Estar al corriente de obligaciones tributarias</v>
      </c>
      <c r="D263" s="10" t="str">
        <v>997620</v>
      </c>
      <c r="E263" s="14" t="str">
        <v>Certificados tributarios. Expedición de certificados tributarios. Estar al corriente de obligaciones tributarias &lt;AGENCIA ESTATAL DE ADMINISTRACIÓN TRIBUTARIA (AEAT)&gt;</v>
      </c>
      <c r="F263" s="10"/>
      <c r="G263" s="10"/>
      <c r="H263" s="10" t="str">
        <f t="shared" si="14"/>
        <v xml:space="preserve"> </v>
      </c>
      <c r="I263" s="9" t="str">
        <f t="shared" si="16"/>
        <v/>
      </c>
      <c r="J263" s="10" t="str">
        <f t="shared" si="15"/>
        <v/>
      </c>
      <c r="K263" s="10"/>
      <c r="L263" s="10"/>
      <c r="M263" s="10"/>
      <c r="N263" s="10"/>
    </row>
    <row r="264" spans="1:14" ht="60">
      <c r="A264" s="10"/>
      <c r="B264" s="10"/>
      <c r="C264" s="10" t="str">
        <v>Certificados tributarios. Expedición de certificados tributarios. Exención del impuesto sobre Sociedades</v>
      </c>
      <c r="D264" s="10" t="str">
        <v>997801</v>
      </c>
      <c r="E264" s="14" t="str">
        <v>Certificados tributarios. Expedición de certificados tributarios. Exención del impuesto sobre Sociedades &lt;AGENCIA ESTATAL DE ADMINISTRACIÓN TRIBUTARIA (AEAT)&gt;</v>
      </c>
      <c r="F264" s="10"/>
      <c r="G264" s="10"/>
      <c r="H264" s="10" t="str">
        <f t="shared" si="14"/>
        <v xml:space="preserve"> </v>
      </c>
      <c r="I264" s="9" t="str">
        <f t="shared" si="16"/>
        <v/>
      </c>
      <c r="J264" s="10" t="str">
        <f t="shared" si="15"/>
        <v/>
      </c>
      <c r="K264" s="10"/>
      <c r="L264" s="10"/>
      <c r="M264" s="10"/>
      <c r="N264" s="10"/>
    </row>
    <row r="265" spans="1:14" ht="45">
      <c r="A265" s="10"/>
      <c r="B265" s="10"/>
      <c r="C265" s="10" t="str">
        <v>Certificados tributarios. Expedición de certificados tributarios. IAE</v>
      </c>
      <c r="D265" s="10" t="str">
        <v>998028</v>
      </c>
      <c r="E265" s="14" t="str">
        <v>Certificados tributarios. Expedición de certificados tributarios. IAE &lt;AGENCIA ESTATAL DE ADMINISTRACIÓN TRIBUTARIA (AEAT)&gt;</v>
      </c>
      <c r="F265" s="10"/>
      <c r="G265" s="10"/>
      <c r="H265" s="10" t="str">
        <f t="shared" si="14"/>
        <v xml:space="preserve"> </v>
      </c>
      <c r="I265" s="9" t="str">
        <f t="shared" si="16"/>
        <v/>
      </c>
      <c r="J265" s="10" t="str">
        <f t="shared" si="15"/>
        <v/>
      </c>
      <c r="K265" s="10"/>
      <c r="L265" s="10"/>
      <c r="M265" s="10"/>
      <c r="N265" s="10"/>
    </row>
    <row r="266" spans="1:14" ht="45">
      <c r="A266" s="10"/>
      <c r="B266" s="10"/>
      <c r="C266" s="10" t="str">
        <v>Certificados tributarios. Expedición de certificados tributarios. Impuesto sobre Sociedades.</v>
      </c>
      <c r="D266" s="10" t="str">
        <v>997980</v>
      </c>
      <c r="E266" s="14" t="str">
        <v>Certificados tributarios. Expedición de certificados tributarios. Impuesto sobre Sociedades. &lt;AGENCIA ESTATAL DE ADMINISTRACIÓN TRIBUTARIA (AEAT)&gt;</v>
      </c>
      <c r="F266" s="10"/>
      <c r="G266" s="10"/>
      <c r="H266" s="10" t="str">
        <f t="shared" si="14"/>
        <v xml:space="preserve"> </v>
      </c>
      <c r="I266" s="9" t="str">
        <f t="shared" si="16"/>
        <v/>
      </c>
      <c r="J266" s="10" t="str">
        <f t="shared" si="15"/>
        <v/>
      </c>
      <c r="K266" s="10"/>
      <c r="L266" s="10"/>
      <c r="M266" s="10"/>
      <c r="N266" s="10"/>
    </row>
    <row r="267" spans="1:14" ht="45">
      <c r="A267" s="10"/>
      <c r="B267" s="10"/>
      <c r="C267" s="10" t="str">
        <v>Certificados tributarios. Expedición de certificados tributarios. IRPF</v>
      </c>
      <c r="D267" s="10" t="str">
        <v>998562</v>
      </c>
      <c r="E267" s="14" t="str">
        <v>Certificados tributarios. Expedición de certificados tributarios. IRPF &lt;AGENCIA ESTATAL DE ADMINISTRACIÓN TRIBUTARIA (AEAT)&gt;</v>
      </c>
      <c r="F267" s="10"/>
      <c r="G267" s="10"/>
      <c r="H267" s="10" t="str">
        <f t="shared" si="14"/>
        <v xml:space="preserve"> </v>
      </c>
      <c r="I267" s="9" t="str">
        <f t="shared" si="16"/>
        <v/>
      </c>
      <c r="J267" s="10" t="str">
        <f t="shared" si="15"/>
        <v/>
      </c>
      <c r="K267" s="10"/>
      <c r="L267" s="10"/>
      <c r="M267" s="10"/>
      <c r="N267" s="10"/>
    </row>
    <row r="268" spans="1:14" ht="45">
      <c r="A268" s="10"/>
      <c r="B268" s="10"/>
      <c r="C268" s="10" t="str">
        <v>Certificados tributarios. Expedición de certificados tributarios. IVA</v>
      </c>
      <c r="D268" s="10" t="str">
        <v>2844311</v>
      </c>
      <c r="E268" s="14" t="str">
        <v>Certificados tributarios. Expedición de certificados tributarios. IVA &lt;AGENCIA ESTATAL DE ADMINISTRACIÓN TRIBUTARIA (AEAT)&gt;</v>
      </c>
      <c r="F268" s="10"/>
      <c r="G268" s="10"/>
      <c r="H268" s="10" t="str">
        <f t="shared" si="14"/>
        <v xml:space="preserve"> </v>
      </c>
      <c r="I268" s="9" t="str">
        <f t="shared" si="16"/>
        <v/>
      </c>
      <c r="J268" s="10" t="str">
        <f t="shared" si="15"/>
        <v/>
      </c>
      <c r="K268" s="10"/>
      <c r="L268" s="10"/>
      <c r="M268" s="10"/>
      <c r="N268" s="10"/>
    </row>
    <row r="269" spans="1:14" ht="45">
      <c r="A269" s="10"/>
      <c r="B269" s="10"/>
      <c r="C269" s="10" t="str">
        <v>Certificados tributarios. Expedición de certificados tributarios. Operadores Intracomunitarios</v>
      </c>
      <c r="D269" s="10" t="str">
        <v>997920</v>
      </c>
      <c r="E269" s="14" t="str">
        <v>Certificados tributarios. Expedición de certificados tributarios. Operadores Intracomunitarios &lt;AGENCIA ESTATAL DE ADMINISTRACIÓN TRIBUTARIA (AEAT)&gt;</v>
      </c>
      <c r="F269" s="10"/>
      <c r="G269" s="10"/>
      <c r="H269" s="10" t="str">
        <f t="shared" si="14"/>
        <v xml:space="preserve"> </v>
      </c>
      <c r="I269" s="9" t="str">
        <f t="shared" si="16"/>
        <v/>
      </c>
      <c r="J269" s="10" t="str">
        <f t="shared" si="15"/>
        <v/>
      </c>
      <c r="K269" s="10"/>
      <c r="L269" s="10"/>
      <c r="M269" s="10"/>
      <c r="N269" s="10"/>
    </row>
    <row r="270" spans="1:14" ht="45">
      <c r="A270" s="10"/>
      <c r="B270" s="10"/>
      <c r="C270" s="10" t="str">
        <v>Certificados tributarios. Expedición de certificados tributarios. Residencia fiscal</v>
      </c>
      <c r="D270" s="10" t="str">
        <v>998615</v>
      </c>
      <c r="E270" s="14" t="str">
        <v>Certificados tributarios. Expedición de certificados tributarios. Residencia fiscal &lt;AGENCIA ESTATAL DE ADMINISTRACIÓN TRIBUTARIA (AEAT)&gt;</v>
      </c>
      <c r="F270" s="10"/>
      <c r="G270" s="10"/>
      <c r="H270" s="10" t="str">
        <f t="shared" si="14"/>
        <v xml:space="preserve"> </v>
      </c>
      <c r="I270" s="9" t="str">
        <f t="shared" si="16"/>
        <v/>
      </c>
      <c r="J270" s="10" t="str">
        <f t="shared" si="15"/>
        <v/>
      </c>
      <c r="K270" s="10"/>
      <c r="L270" s="10"/>
      <c r="M270" s="10"/>
      <c r="N270" s="10"/>
    </row>
    <row r="271" spans="1:14" ht="45">
      <c r="A271" s="10"/>
      <c r="B271" s="10"/>
      <c r="C271" s="10" t="str">
        <v>Certificados tributarios. Expedición de certificados tributarios. Resumen del 190</v>
      </c>
      <c r="D271" s="10" t="str">
        <v>1286261</v>
      </c>
      <c r="E271" s="14" t="str">
        <v>Certificados tributarios. Expedición de certificados tributarios. Resumen del 190 &lt;AGENCIA ESTATAL DE ADMINISTRACIÓN TRIBUTARIA (AEAT)&gt;</v>
      </c>
      <c r="F271" s="10"/>
      <c r="G271" s="10"/>
      <c r="H271" s="10" t="str">
        <f t="shared" si="14"/>
        <v xml:space="preserve"> </v>
      </c>
      <c r="I271" s="9" t="str">
        <f t="shared" si="16"/>
        <v/>
      </c>
      <c r="J271" s="10" t="str">
        <f t="shared" si="15"/>
        <v/>
      </c>
      <c r="K271" s="10"/>
      <c r="L271" s="10"/>
      <c r="M271" s="10"/>
      <c r="N271" s="10"/>
    </row>
    <row r="272" spans="1:14" ht="45">
      <c r="A272" s="10"/>
      <c r="B272" s="10"/>
      <c r="C272" s="10" t="str">
        <v>Certificados tributarios. Expedición de certificados tributarios. Situación Censal.</v>
      </c>
      <c r="D272" s="10" t="str">
        <v>998103</v>
      </c>
      <c r="E272" s="14" t="str">
        <v>Certificados tributarios. Expedición de certificados tributarios. Situación Censal. &lt;AGENCIA ESTATAL DE ADMINISTRACIÓN TRIBUTARIA (AEAT)&gt;</v>
      </c>
      <c r="F272" s="10"/>
      <c r="G272" s="10"/>
      <c r="H272" s="10" t="str">
        <f t="shared" si="14"/>
        <v xml:space="preserve"> </v>
      </c>
      <c r="I272" s="9" t="str">
        <f t="shared" si="16"/>
        <v/>
      </c>
      <c r="J272" s="10" t="str">
        <f t="shared" si="15"/>
        <v/>
      </c>
      <c r="K272" s="10"/>
      <c r="L272" s="10"/>
      <c r="M272" s="10"/>
      <c r="N272" s="10"/>
    </row>
    <row r="273" spans="1:14" ht="60">
      <c r="A273" s="10"/>
      <c r="B273" s="10"/>
      <c r="C273" s="10" t="str">
        <v>Certificados tributarios. Expedición de certificados tributarios: Exoneración de retención a los arrendadores de inmuebles.</v>
      </c>
      <c r="D273" s="10" t="str">
        <v>997988</v>
      </c>
      <c r="E273" s="14" t="str">
        <v>Certificados tributarios. Expedición de certificados tributarios: Exoneración de retención a los arrendadores de inmuebles. &lt;AGENCIA ESTATAL DE ADMINISTRACIÓN TRIBUTARIA (AEAT)&gt;</v>
      </c>
      <c r="F273" s="10"/>
      <c r="G273" s="10"/>
      <c r="H273" s="10" t="str">
        <f t="shared" si="14"/>
        <v xml:space="preserve"> </v>
      </c>
      <c r="I273" s="9" t="str">
        <f t="shared" si="16"/>
        <v/>
      </c>
      <c r="J273" s="10" t="str">
        <f t="shared" si="15"/>
        <v/>
      </c>
      <c r="K273" s="10"/>
      <c r="L273" s="10"/>
      <c r="M273" s="10"/>
      <c r="N273" s="10"/>
    </row>
    <row r="274" spans="1:14" ht="45">
      <c r="A274" s="10"/>
      <c r="B274" s="10"/>
      <c r="C274" s="10" t="str">
        <v>Certificados.  Expedición de certificados de deuda pendiente.</v>
      </c>
      <c r="D274" s="10" t="str">
        <v>997987</v>
      </c>
      <c r="E274" s="14" t="str">
        <v>Certificados.  Expedición de certificados de deuda pendiente. &lt;AGENCIA ESTATAL DE ADMINISTRACIÓN TRIBUTARIA (AEAT)&gt;</v>
      </c>
      <c r="F274" s="10"/>
      <c r="G274" s="10"/>
      <c r="H274" s="10" t="str">
        <f t="shared" si="14"/>
        <v xml:space="preserve"> </v>
      </c>
      <c r="I274" s="9" t="str">
        <f t="shared" si="16"/>
        <v/>
      </c>
      <c r="J274" s="10" t="str">
        <f t="shared" si="15"/>
        <v/>
      </c>
      <c r="K274" s="10"/>
      <c r="L274" s="10"/>
      <c r="M274" s="10"/>
      <c r="N274" s="10"/>
    </row>
    <row r="275" spans="1:14" ht="45">
      <c r="A275" s="10"/>
      <c r="B275" s="10"/>
      <c r="C275" s="10" t="str">
        <v>Certificados.  Expedición de certificados de sucesión de actividad</v>
      </c>
      <c r="D275" s="10" t="str">
        <v>997931</v>
      </c>
      <c r="E275" s="14" t="str">
        <v>Certificados.  Expedición de certificados de sucesión de actividad &lt;AGENCIA ESTATAL DE ADMINISTRACIÓN TRIBUTARIA (AEAT)&gt;</v>
      </c>
      <c r="F275" s="10"/>
      <c r="G275" s="10"/>
      <c r="H275" s="10" t="str">
        <f t="shared" si="14"/>
        <v xml:space="preserve"> </v>
      </c>
      <c r="I275" s="9" t="str">
        <f t="shared" si="16"/>
        <v/>
      </c>
      <c r="J275" s="10" t="str">
        <f t="shared" si="15"/>
        <v/>
      </c>
      <c r="K275" s="10"/>
      <c r="L275" s="10"/>
      <c r="M275" s="10"/>
      <c r="N275" s="10"/>
    </row>
    <row r="276" spans="1:14" ht="45">
      <c r="A276" s="10"/>
      <c r="B276" s="10"/>
      <c r="C276" s="10" t="str">
        <v>Certificados. Expedición de certificados de ingresos realizados - Autoliquidaciones</v>
      </c>
      <c r="D276" s="10" t="str">
        <v>997972</v>
      </c>
      <c r="E276" s="14" t="str">
        <v>Certificados. Expedición de certificados de ingresos realizados - Autoliquidaciones &lt;AGENCIA ESTATAL DE ADMINISTRACIÓN TRIBUTARIA (AEAT)&gt;</v>
      </c>
      <c r="F276" s="10"/>
      <c r="G276" s="10"/>
      <c r="H276" s="10" t="str">
        <f t="shared" si="14"/>
        <v xml:space="preserve"> </v>
      </c>
      <c r="I276" s="9" t="str">
        <f t="shared" si="16"/>
        <v/>
      </c>
      <c r="J276" s="10" t="str">
        <f t="shared" si="15"/>
        <v/>
      </c>
      <c r="K276" s="10"/>
      <c r="L276" s="10"/>
      <c r="M276" s="10"/>
      <c r="N276" s="10"/>
    </row>
    <row r="277" spans="1:14" ht="45">
      <c r="A277" s="10"/>
      <c r="B277" s="10"/>
      <c r="C277" s="10" t="str">
        <v>Cobranza cuota provincial y nacional del Impuesto sobre Actividades Económicas (1992 - […])</v>
      </c>
      <c r="D277" s="10" t="str">
        <v>998043</v>
      </c>
      <c r="E277" s="14" t="str">
        <v>Cobranza cuota provincial y nacional del Impuesto sobre Actividades Económicas (1992 - […]) &lt;AGENCIA ESTATAL DE ADMINISTRACIÓN TRIBUTARIA (AEAT)&gt;</v>
      </c>
      <c r="F277" s="10"/>
      <c r="G277" s="10"/>
      <c r="H277" s="10" t="str">
        <f t="shared" si="14"/>
        <v xml:space="preserve"> </v>
      </c>
      <c r="I277" s="9" t="str">
        <f t="shared" si="16"/>
        <v/>
      </c>
      <c r="J277" s="10" t="str">
        <f t="shared" si="15"/>
        <v/>
      </c>
      <c r="K277" s="10"/>
      <c r="L277" s="10"/>
      <c r="M277" s="10"/>
      <c r="N277" s="10"/>
    </row>
    <row r="278" spans="1:14" ht="45">
      <c r="A278" s="10"/>
      <c r="B278" s="10"/>
      <c r="C278" s="10" t="str">
        <v>Colaboración social y Códigos de Buenas Prácticas Tributarias</v>
      </c>
      <c r="D278" s="10" t="str">
        <v>997989</v>
      </c>
      <c r="E278" s="14" t="str">
        <v>Colaboración social y Códigos de Buenas Prácticas Tributarias &lt;AGENCIA ESTATAL DE ADMINISTRACIÓN TRIBUTARIA (AEAT)&gt;</v>
      </c>
      <c r="F278" s="10"/>
      <c r="G278" s="10"/>
      <c r="H278" s="10" t="str">
        <f t="shared" si="14"/>
        <v xml:space="preserve"> </v>
      </c>
      <c r="I278" s="9" t="str">
        <f t="shared" si="16"/>
        <v/>
      </c>
      <c r="J278" s="10" t="str">
        <f t="shared" si="15"/>
        <v/>
      </c>
      <c r="K278" s="10"/>
      <c r="L278" s="10"/>
      <c r="M278" s="10"/>
      <c r="N278" s="10"/>
    </row>
    <row r="279" spans="1:14" ht="45">
      <c r="A279" s="10"/>
      <c r="B279" s="10"/>
      <c r="C279" s="10" t="str">
        <v>Comprobación censal - Gestión y control del Registro de Devolución Mensual.</v>
      </c>
      <c r="D279" s="10" t="str">
        <v>997990</v>
      </c>
      <c r="E279" s="14" t="str">
        <v>Comprobación censal - Gestión y control del Registro de Devolución Mensual. &lt;AGENCIA ESTATAL DE ADMINISTRACIÓN TRIBUTARIA (AEAT)&gt;</v>
      </c>
      <c r="F279" s="10"/>
      <c r="G279" s="10"/>
      <c r="H279" s="10" t="str">
        <f t="shared" si="14"/>
        <v xml:space="preserve"> </v>
      </c>
      <c r="I279" s="9" t="str">
        <f t="shared" si="16"/>
        <v/>
      </c>
      <c r="J279" s="10" t="str">
        <f t="shared" si="15"/>
        <v/>
      </c>
      <c r="K279" s="10"/>
      <c r="L279" s="10"/>
      <c r="M279" s="10"/>
      <c r="N279" s="10"/>
    </row>
    <row r="280" spans="1:14" ht="75">
      <c r="A280" s="10"/>
      <c r="B280" s="10"/>
      <c r="C280" s="10" t="str">
        <v>Comprobación Censal  Gestión y Control del Registro de Extractores de Depósitos Fiscales de productos incluidos en los ámbitos objetivos de los Impuestos sobre el Alcohol y Bebidas Derivadas o sobre Hidrocarburos</v>
      </c>
      <c r="D280" s="10" t="str">
        <v>997986</v>
      </c>
      <c r="E280" s="14" t="str">
        <v>Comprobación Censal  Gestión y Control del Registro de Extractores de Depósitos Fiscales de productos incluidos en los ámbitos objetivos de los Impuestos sobre el Alcohol y Bebidas Derivadas o sobre Hidrocarburos &lt;AGENCIA ESTATAL DE ADMINISTRACIÓN TRIBUTARIA (AEAT)&gt;</v>
      </c>
      <c r="F280" s="10"/>
      <c r="G280" s="10"/>
      <c r="H280" s="10" t="str">
        <f t="shared" si="14"/>
        <v xml:space="preserve"> </v>
      </c>
      <c r="I280" s="9" t="str">
        <f t="shared" si="16"/>
        <v/>
      </c>
      <c r="J280" s="10" t="str">
        <f t="shared" si="15"/>
        <v/>
      </c>
      <c r="K280" s="10"/>
      <c r="L280" s="10"/>
      <c r="M280" s="10"/>
      <c r="N280" s="10"/>
    </row>
    <row r="281" spans="1:14" ht="45">
      <c r="A281" s="10"/>
      <c r="B281" s="10"/>
      <c r="C281" s="10" t="str">
        <v>Comprobación censal - Gestión y control del Registro de Operadores Intracomunitarios.</v>
      </c>
      <c r="D281" s="10" t="str">
        <v>998052</v>
      </c>
      <c r="E281" s="14" t="str">
        <v>Comprobación censal - Gestión y control del Registro de Operadores Intracomunitarios. &lt;AGENCIA ESTATAL DE ADMINISTRACIÓN TRIBUTARIA (AEAT)&gt;</v>
      </c>
      <c r="F281" s="10"/>
      <c r="G281" s="10"/>
      <c r="H281" s="10" t="str">
        <f t="shared" si="14"/>
        <v xml:space="preserve"> </v>
      </c>
      <c r="I281" s="9" t="str">
        <f t="shared" si="16"/>
        <v/>
      </c>
      <c r="J281" s="10" t="str">
        <f t="shared" si="15"/>
        <v/>
      </c>
      <c r="K281" s="10"/>
      <c r="L281" s="10"/>
      <c r="M281" s="10"/>
      <c r="N281" s="10"/>
    </row>
    <row r="282" spans="1:14" ht="30">
      <c r="A282" s="10"/>
      <c r="B282" s="10"/>
      <c r="C282" s="10" t="str">
        <v>Comprobación censal  Grandes empresas.</v>
      </c>
      <c r="D282" s="10" t="str">
        <v>220294</v>
      </c>
      <c r="E282" s="14" t="str">
        <v>Comprobación censal  Grandes empresas. &lt;AGENCIA ESTATAL DE ADMINISTRACIÓN TRIBUTARIA (AEAT)&gt;</v>
      </c>
      <c r="F282" s="10"/>
      <c r="G282" s="10"/>
      <c r="H282" s="10" t="str">
        <f t="shared" si="14"/>
        <v xml:space="preserve"> </v>
      </c>
      <c r="I282" s="9" t="str">
        <f t="shared" si="16"/>
        <v/>
      </c>
      <c r="J282" s="10" t="str">
        <f t="shared" si="15"/>
        <v/>
      </c>
      <c r="K282" s="10"/>
      <c r="L282" s="10"/>
      <c r="M282" s="10"/>
      <c r="N282" s="10"/>
    </row>
    <row r="283" spans="1:14" ht="45">
      <c r="A283" s="10"/>
      <c r="B283" s="10"/>
      <c r="C283" s="10" t="str">
        <v>Comprobación censal del índice de entidades (1979 - […])</v>
      </c>
      <c r="D283" s="10" t="str">
        <v>997829</v>
      </c>
      <c r="E283" s="14" t="str">
        <v>Comprobación censal del índice de entidades (1979 - […]) &lt;AGENCIA ESTATAL DE ADMINISTRACIÓN TRIBUTARIA (AEAT)&gt;</v>
      </c>
      <c r="F283" s="10"/>
      <c r="G283" s="10"/>
      <c r="H283" s="10" t="str">
        <f t="shared" si="14"/>
        <v xml:space="preserve"> </v>
      </c>
      <c r="I283" s="9" t="str">
        <f t="shared" si="16"/>
        <v/>
      </c>
      <c r="J283" s="10" t="str">
        <f t="shared" si="15"/>
        <v/>
      </c>
      <c r="K283" s="10"/>
      <c r="L283" s="10"/>
      <c r="M283" s="10"/>
      <c r="N283" s="10"/>
    </row>
    <row r="284" spans="1:14" ht="45">
      <c r="A284" s="10"/>
      <c r="B284" s="10"/>
      <c r="C284" s="10" t="str">
        <v>Comprobación censal. Bajas cautelares Registro devoluciones mensuales (REDEME).</v>
      </c>
      <c r="D284" s="10" t="str">
        <v>998089</v>
      </c>
      <c r="E284" s="14" t="str">
        <v>Comprobación censal. Bajas cautelares Registro devoluciones mensuales (REDEME). &lt;AGENCIA ESTATAL DE ADMINISTRACIÓN TRIBUTARIA (AEAT)&gt;</v>
      </c>
      <c r="F284" s="10"/>
      <c r="G284" s="10"/>
      <c r="H284" s="10" t="str">
        <f t="shared" si="14"/>
        <v xml:space="preserve"> </v>
      </c>
      <c r="I284" s="9" t="str">
        <f t="shared" si="16"/>
        <v/>
      </c>
      <c r="J284" s="10" t="str">
        <f t="shared" si="15"/>
        <v/>
      </c>
      <c r="K284" s="10"/>
      <c r="L284" s="10"/>
      <c r="M284" s="10"/>
      <c r="N284" s="10"/>
    </row>
    <row r="285" spans="1:14" ht="30">
      <c r="A285" s="10"/>
      <c r="B285" s="10"/>
      <c r="C285" s="10" t="str">
        <v>Comprobación del domicilio fiscal.</v>
      </c>
      <c r="D285" s="10" t="str">
        <v>998187</v>
      </c>
      <c r="E285" s="14" t="str">
        <v>Comprobación del domicilio fiscal. &lt;AGENCIA ESTATAL DE ADMINISTRACIÓN TRIBUTARIA (AEAT)&gt;</v>
      </c>
      <c r="F285" s="10"/>
      <c r="G285" s="10"/>
      <c r="H285" s="10" t="str">
        <f t="shared" ref="H285:H348" si="17">F285 &amp; " " &amp; G285</f>
        <v xml:space="preserve"> </v>
      </c>
      <c r="I285" s="9" t="str">
        <f t="shared" si="16"/>
        <v/>
      </c>
      <c r="J285" s="10" t="str">
        <f t="shared" si="15"/>
        <v/>
      </c>
      <c r="K285" s="10"/>
      <c r="L285" s="10"/>
      <c r="M285" s="10"/>
      <c r="N285" s="10"/>
    </row>
    <row r="286" spans="1:14" ht="45">
      <c r="A286" s="10"/>
      <c r="B286" s="10"/>
      <c r="C286" s="10" t="str">
        <v>Comprobaciones fiscales. Comprobación de valores.</v>
      </c>
      <c r="D286" s="10" t="str">
        <v>997970</v>
      </c>
      <c r="E286" s="14" t="str">
        <v>Comprobaciones fiscales. Comprobación de valores. &lt;AGENCIA ESTATAL DE ADMINISTRACIÓN TRIBUTARIA (AEAT)&gt;</v>
      </c>
      <c r="F286" s="10"/>
      <c r="G286" s="10"/>
      <c r="H286" s="10" t="str">
        <f t="shared" si="17"/>
        <v xml:space="preserve"> </v>
      </c>
      <c r="I286" s="9" t="str">
        <f t="shared" si="16"/>
        <v/>
      </c>
      <c r="J286" s="10" t="str">
        <f t="shared" ref="J286:J349" si="18">IF(H287="", "", SUBSTITUTE(H287, I287 &amp; CHAR(32), ""))</f>
        <v/>
      </c>
      <c r="K286" s="10"/>
      <c r="L286" s="10"/>
      <c r="M286" s="10"/>
      <c r="N286" s="10"/>
    </row>
    <row r="287" spans="1:14" ht="45">
      <c r="A287" s="10"/>
      <c r="B287" s="10"/>
      <c r="C287" s="10" t="str">
        <v>Comunicación con empresas en el área de vigilancia de la salud</v>
      </c>
      <c r="D287" s="10" t="str">
        <v>997971</v>
      </c>
      <c r="E287" s="14" t="str">
        <v>Comunicación con empresas en el área de vigilancia de la salud &lt;AGENCIA ESTATAL DE ADMINISTRACIÓN TRIBUTARIA (AEAT)&gt;</v>
      </c>
      <c r="F287" s="10"/>
      <c r="G287" s="10"/>
      <c r="H287" s="10" t="str">
        <f t="shared" si="17"/>
        <v xml:space="preserve"> </v>
      </c>
      <c r="I287" s="9" t="str">
        <f t="shared" ref="I287:I350" si="19">IF(H287="", "", TRIM(LEFT(H287, FIND(CHAR(32), H287) - 1)))</f>
        <v/>
      </c>
      <c r="J287" s="10" t="str">
        <f t="shared" si="18"/>
        <v/>
      </c>
      <c r="K287" s="10"/>
      <c r="L287" s="10"/>
      <c r="M287" s="10"/>
      <c r="N287" s="10"/>
    </row>
    <row r="288" spans="1:14" ht="60">
      <c r="A288" s="10"/>
      <c r="B288" s="10"/>
      <c r="C288" s="10" t="str">
        <v>Comunicación para que la conservación y/o expedición de facturas se realice por un no establecido en la Unión Europea.</v>
      </c>
      <c r="D288" s="10" t="str">
        <v>997973</v>
      </c>
      <c r="E288" s="14" t="str">
        <v>Comunicación para que la conservación y/o expedición de facturas se realice por un no establecido en la Unión Europea. &lt;AGENCIA ESTATAL DE ADMINISTRACIÓN TRIBUTARIA (AEAT)&gt;</v>
      </c>
      <c r="F288" s="10"/>
      <c r="G288" s="10"/>
      <c r="H288" s="10" t="str">
        <f t="shared" si="17"/>
        <v xml:space="preserve"> </v>
      </c>
      <c r="I288" s="9" t="str">
        <f t="shared" si="19"/>
        <v/>
      </c>
      <c r="J288" s="10" t="str">
        <f t="shared" si="18"/>
        <v/>
      </c>
      <c r="K288" s="10"/>
      <c r="L288" s="10"/>
      <c r="M288" s="10"/>
      <c r="N288" s="10"/>
    </row>
    <row r="289" spans="1:14" ht="60">
      <c r="A289" s="10"/>
      <c r="B289" s="10"/>
      <c r="C289" s="10" t="str">
        <v>Comunicaciones entre los intervinientes y partícipes en los mecanismos transfronterizos de planificación fiscal</v>
      </c>
      <c r="D289" s="10" t="str">
        <v>997976</v>
      </c>
      <c r="E289" s="14" t="str">
        <v>Comunicaciones entre los intervinientes y partícipes en los mecanismos transfronterizos de planificación fiscal &lt;AGENCIA ESTATAL DE ADMINISTRACIÓN TRIBUTARIA (AEAT)&gt;</v>
      </c>
      <c r="F289" s="10"/>
      <c r="G289" s="10"/>
      <c r="H289" s="10" t="str">
        <f t="shared" si="17"/>
        <v xml:space="preserve"> </v>
      </c>
      <c r="I289" s="9" t="str">
        <f t="shared" si="19"/>
        <v/>
      </c>
      <c r="J289" s="10" t="str">
        <f t="shared" si="18"/>
        <v/>
      </c>
      <c r="K289" s="10"/>
      <c r="L289" s="10"/>
      <c r="M289" s="10"/>
      <c r="N289" s="10"/>
    </row>
    <row r="290" spans="1:14" ht="45">
      <c r="A290" s="10"/>
      <c r="B290" s="10"/>
      <c r="C290" s="10" t="str">
        <v>Comunicaciones Ley 2/2023 de protección al informante. Canal externo</v>
      </c>
      <c r="D290" s="10" t="str">
        <v>200485</v>
      </c>
      <c r="E290" s="14" t="str">
        <v>Comunicaciones Ley 2/2023 de protección al informante. Canal externo &lt;AGENCIA ESTATAL DE ADMINISTRACIÓN TRIBUTARIA (AEAT)&gt;</v>
      </c>
      <c r="F290" s="10"/>
      <c r="G290" s="10"/>
      <c r="H290" s="10" t="str">
        <f t="shared" si="17"/>
        <v xml:space="preserve"> </v>
      </c>
      <c r="I290" s="9" t="str">
        <f t="shared" si="19"/>
        <v/>
      </c>
      <c r="J290" s="10" t="str">
        <f t="shared" si="18"/>
        <v/>
      </c>
      <c r="K290" s="10"/>
      <c r="L290" s="10"/>
      <c r="M290" s="10"/>
      <c r="N290" s="10"/>
    </row>
    <row r="291" spans="1:14" ht="30">
      <c r="A291" s="10"/>
      <c r="B291" s="10"/>
      <c r="C291" s="10" t="str">
        <v>Concurso de acreedores</v>
      </c>
      <c r="D291" s="10" t="str">
        <v>2844364</v>
      </c>
      <c r="E291" s="14" t="str">
        <v>Concurso de acreedores &lt;AGENCIA ESTATAL DE ADMINISTRACIÓN TRIBUTARIA (AEAT)&gt;</v>
      </c>
      <c r="F291" s="10"/>
      <c r="G291" s="10"/>
      <c r="H291" s="10" t="str">
        <f t="shared" si="17"/>
        <v xml:space="preserve"> </v>
      </c>
      <c r="I291" s="9" t="str">
        <f t="shared" si="19"/>
        <v/>
      </c>
      <c r="J291" s="10" t="str">
        <f t="shared" si="18"/>
        <v/>
      </c>
      <c r="K291" s="10"/>
      <c r="L291" s="10"/>
      <c r="M291" s="10"/>
      <c r="N291" s="10"/>
    </row>
    <row r="292" spans="1:14" ht="30">
      <c r="A292" s="10"/>
      <c r="B292" s="10"/>
      <c r="C292" s="10" t="str">
        <v>Consulta de Boletines de Laboratorio.</v>
      </c>
      <c r="D292" s="10" t="str">
        <v>201111</v>
      </c>
      <c r="E292" s="14" t="str">
        <v>Consulta de Boletines de Laboratorio. &lt;AGENCIA ESTATAL DE ADMINISTRACIÓN TRIBUTARIA (AEAT)&gt;</v>
      </c>
      <c r="F292" s="10"/>
      <c r="G292" s="10"/>
      <c r="H292" s="10" t="str">
        <f t="shared" si="17"/>
        <v xml:space="preserve"> </v>
      </c>
      <c r="I292" s="9" t="str">
        <f t="shared" si="19"/>
        <v/>
      </c>
      <c r="J292" s="10" t="str">
        <f t="shared" si="18"/>
        <v/>
      </c>
      <c r="K292" s="10"/>
      <c r="L292" s="10"/>
      <c r="M292" s="10"/>
      <c r="N292" s="10"/>
    </row>
    <row r="293" spans="1:14" ht="30">
      <c r="A293" s="10"/>
      <c r="B293" s="10"/>
      <c r="C293" s="10" t="str">
        <v>Consulta de certificados expedidos.</v>
      </c>
      <c r="D293" s="10" t="str">
        <v>997910</v>
      </c>
      <c r="E293" s="14" t="str">
        <v>Consulta de certificados expedidos. &lt;AGENCIA ESTATAL DE ADMINISTRACIÓN TRIBUTARIA (AEAT)&gt;</v>
      </c>
      <c r="F293" s="10"/>
      <c r="G293" s="10"/>
      <c r="H293" s="10" t="str">
        <f t="shared" si="17"/>
        <v xml:space="preserve"> </v>
      </c>
      <c r="I293" s="9" t="str">
        <f t="shared" si="19"/>
        <v/>
      </c>
      <c r="J293" s="10" t="str">
        <f t="shared" si="18"/>
        <v/>
      </c>
      <c r="K293" s="10"/>
      <c r="L293" s="10"/>
      <c r="M293" s="10"/>
      <c r="N293" s="10"/>
    </row>
    <row r="294" spans="1:14" ht="45">
      <c r="A294" s="10"/>
      <c r="B294" s="10"/>
      <c r="C294" s="10" t="str">
        <v>Consulta del Arancel Integrado de Aplicación (TARIC).</v>
      </c>
      <c r="D294" s="10" t="str">
        <v>2312271</v>
      </c>
      <c r="E294" s="14" t="str">
        <v>Consulta del Arancel Integrado de Aplicación (TARIC). &lt;AGENCIA ESTATAL DE ADMINISTRACIÓN TRIBUTARIA (AEAT)&gt;</v>
      </c>
      <c r="F294" s="10"/>
      <c r="G294" s="10"/>
      <c r="H294" s="10" t="str">
        <f t="shared" si="17"/>
        <v xml:space="preserve"> </v>
      </c>
      <c r="I294" s="9" t="str">
        <f t="shared" si="19"/>
        <v/>
      </c>
      <c r="J294" s="10" t="str">
        <f t="shared" si="18"/>
        <v/>
      </c>
      <c r="K294" s="10"/>
      <c r="L294" s="10"/>
      <c r="M294" s="10"/>
      <c r="N294" s="10"/>
    </row>
    <row r="295" spans="1:14" ht="45">
      <c r="A295" s="10"/>
      <c r="B295" s="10"/>
      <c r="C295" s="10" t="str">
        <v>Consulta empresarios en estimación objetiva a efectos de practicar retención.</v>
      </c>
      <c r="D295" s="10" t="str">
        <v>998111</v>
      </c>
      <c r="E295" s="14" t="str">
        <v>Consulta empresarios en estimación objetiva a efectos de practicar retención. &lt;AGENCIA ESTATAL DE ADMINISTRACIÓN TRIBUTARIA (AEAT)&gt;</v>
      </c>
      <c r="F295" s="10"/>
      <c r="G295" s="10"/>
      <c r="H295" s="10" t="str">
        <f t="shared" si="17"/>
        <v xml:space="preserve"> </v>
      </c>
      <c r="I295" s="9" t="str">
        <f t="shared" si="19"/>
        <v/>
      </c>
      <c r="J295" s="10" t="str">
        <f t="shared" si="18"/>
        <v/>
      </c>
      <c r="K295" s="10"/>
      <c r="L295" s="10"/>
      <c r="M295" s="10"/>
      <c r="N295" s="10"/>
    </row>
    <row r="296" spans="1:14" ht="30">
      <c r="A296" s="10"/>
      <c r="B296" s="10"/>
      <c r="C296" s="10" t="str">
        <v>Consultas Tablas códigos.</v>
      </c>
      <c r="D296" s="10" t="str">
        <v>203252</v>
      </c>
      <c r="E296" s="14" t="str">
        <v>Consultas Tablas códigos. &lt;AGENCIA ESTATAL DE ADMINISTRACIÓN TRIBUTARIA (AEAT)&gt;</v>
      </c>
      <c r="F296" s="10"/>
      <c r="G296" s="10"/>
      <c r="H296" s="10" t="str">
        <f t="shared" si="17"/>
        <v xml:space="preserve"> </v>
      </c>
      <c r="I296" s="9" t="str">
        <f t="shared" si="19"/>
        <v/>
      </c>
      <c r="J296" s="10" t="str">
        <f t="shared" si="18"/>
        <v/>
      </c>
      <c r="K296" s="10"/>
      <c r="L296" s="10"/>
      <c r="M296" s="10"/>
      <c r="N296" s="10"/>
    </row>
    <row r="297" spans="1:14" ht="45">
      <c r="A297" s="10"/>
      <c r="B297" s="10"/>
      <c r="C297" s="10" t="str">
        <v>Contabilidad de existencias de Gases Fluorados de Efecto Invernadero (desde 1 de septiembre de 2022)</v>
      </c>
      <c r="D297" s="10" t="str">
        <v>997695</v>
      </c>
      <c r="E297" s="14" t="str">
        <v>Contabilidad de existencias de Gases Fluorados de Efecto Invernadero (desde 1 de septiembre de 2022) &lt;AGENCIA ESTATAL DE ADMINISTRACIÓN TRIBUTARIA (AEAT)&gt;</v>
      </c>
      <c r="F297" s="10"/>
      <c r="G297" s="10"/>
      <c r="H297" s="10" t="str">
        <f t="shared" si="17"/>
        <v xml:space="preserve"> </v>
      </c>
      <c r="I297" s="9" t="str">
        <f t="shared" si="19"/>
        <v/>
      </c>
      <c r="J297" s="10" t="str">
        <f t="shared" si="18"/>
        <v/>
      </c>
      <c r="K297" s="10"/>
      <c r="L297" s="10"/>
      <c r="M297" s="10"/>
      <c r="N297" s="10"/>
    </row>
    <row r="298" spans="1:14" ht="45">
      <c r="A298" s="10"/>
      <c r="B298" s="10"/>
      <c r="C298" s="10" t="str">
        <v>Contabilidad de existencias Gases Fluorados Efecto Invernadero.</v>
      </c>
      <c r="D298" s="10" t="str">
        <v>3014382</v>
      </c>
      <c r="E298" s="14" t="str">
        <v>Contabilidad de existencias Gases Fluorados Efecto Invernadero. &lt;AGENCIA ESTATAL DE ADMINISTRACIÓN TRIBUTARIA (AEAT)&gt;</v>
      </c>
      <c r="F298" s="10"/>
      <c r="G298" s="10"/>
      <c r="H298" s="10" t="str">
        <f t="shared" si="17"/>
        <v xml:space="preserve"> </v>
      </c>
      <c r="I298" s="9" t="str">
        <f t="shared" si="19"/>
        <v/>
      </c>
      <c r="J298" s="10" t="str">
        <f t="shared" si="18"/>
        <v/>
      </c>
      <c r="K298" s="10"/>
      <c r="L298" s="10"/>
      <c r="M298" s="10"/>
      <c r="N298" s="10"/>
    </row>
    <row r="299" spans="1:14" ht="45">
      <c r="A299" s="10"/>
      <c r="B299" s="10"/>
      <c r="C299" s="10" t="str">
        <v>Contabilidad Impuesto especial sobre los envases de plástico no reutilizables</v>
      </c>
      <c r="D299" s="10" t="str">
        <v>2311238</v>
      </c>
      <c r="E299" s="14" t="str">
        <v>Contabilidad Impuesto especial sobre los envases de plástico no reutilizables &lt;AGENCIA ESTATAL DE ADMINISTRACIÓN TRIBUTARIA (AEAT)&gt;</v>
      </c>
      <c r="F299" s="10"/>
      <c r="G299" s="10"/>
      <c r="H299" s="10" t="str">
        <f t="shared" si="17"/>
        <v xml:space="preserve"> </v>
      </c>
      <c r="I299" s="9" t="str">
        <f t="shared" si="19"/>
        <v/>
      </c>
      <c r="J299" s="10" t="str">
        <f t="shared" si="18"/>
        <v/>
      </c>
      <c r="K299" s="10"/>
      <c r="L299" s="10"/>
      <c r="M299" s="10"/>
      <c r="N299" s="10"/>
    </row>
    <row r="300" spans="1:14" ht="45">
      <c r="A300" s="10"/>
      <c r="B300" s="10"/>
      <c r="C300" s="10" t="str">
        <v>Contestación a solicitudes de información de las Dependencias de Informática</v>
      </c>
      <c r="D300" s="10" t="str">
        <v>2328189</v>
      </c>
      <c r="E300" s="14" t="str">
        <v>Contestación a solicitudes de información de las Dependencias de Informática &lt;AGENCIA ESTATAL DE ADMINISTRACIÓN TRIBUTARIA (AEAT)&gt;</v>
      </c>
      <c r="F300" s="10"/>
      <c r="G300" s="10"/>
      <c r="H300" s="10" t="str">
        <f t="shared" si="17"/>
        <v xml:space="preserve"> </v>
      </c>
      <c r="I300" s="9" t="str">
        <f t="shared" si="19"/>
        <v/>
      </c>
      <c r="J300" s="10" t="str">
        <f t="shared" si="18"/>
        <v/>
      </c>
      <c r="K300" s="10"/>
      <c r="L300" s="10"/>
      <c r="M300" s="10"/>
      <c r="N300" s="10"/>
    </row>
    <row r="301" spans="1:14" ht="45">
      <c r="A301" s="10"/>
      <c r="B301" s="10"/>
      <c r="C301" s="10" t="str">
        <v>Control de la presentación de Declaraciones Informativas.</v>
      </c>
      <c r="D301" s="10" t="str">
        <v>996979</v>
      </c>
      <c r="E301" s="14" t="str">
        <v>Control de la presentación de Declaraciones Informativas. &lt;AGENCIA ESTATAL DE ADMINISTRACIÓN TRIBUTARIA (AEAT)&gt;</v>
      </c>
      <c r="F301" s="10"/>
      <c r="G301" s="10"/>
      <c r="H301" s="10" t="str">
        <f t="shared" si="17"/>
        <v xml:space="preserve"> </v>
      </c>
      <c r="I301" s="9" t="str">
        <f t="shared" si="19"/>
        <v/>
      </c>
      <c r="J301" s="10" t="str">
        <f t="shared" si="18"/>
        <v/>
      </c>
      <c r="K301" s="10"/>
      <c r="L301" s="10"/>
      <c r="M301" s="10"/>
      <c r="N301" s="10"/>
    </row>
    <row r="302" spans="1:14" ht="30">
      <c r="A302" s="10"/>
      <c r="B302" s="10"/>
      <c r="C302" s="10" t="str">
        <v>Cotejo de documentos electrónicos.</v>
      </c>
      <c r="D302" s="10" t="str">
        <v>997262</v>
      </c>
      <c r="E302" s="14" t="str">
        <v>Cotejo de documentos electrónicos. &lt;AGENCIA ESTATAL DE ADMINISTRACIÓN TRIBUTARIA (AEAT)&gt;</v>
      </c>
      <c r="F302" s="10"/>
      <c r="G302" s="10"/>
      <c r="H302" s="10" t="str">
        <f t="shared" si="17"/>
        <v xml:space="preserve"> </v>
      </c>
      <c r="I302" s="9" t="str">
        <f t="shared" si="19"/>
        <v/>
      </c>
      <c r="J302" s="10" t="str">
        <f t="shared" si="18"/>
        <v/>
      </c>
      <c r="K302" s="10"/>
      <c r="L302" s="10"/>
      <c r="M302" s="10"/>
      <c r="N302" s="10"/>
    </row>
    <row r="303" spans="1:14" ht="60">
      <c r="A303" s="10"/>
      <c r="B303" s="10"/>
      <c r="C303" s="10" t="str">
        <v>CUARTA ayuda directa al transporte, Real Decreto-ley 5/2023 de 28 de junio (no beneficiarios devolución gasóleo profesional)</v>
      </c>
      <c r="D303" s="10" t="str">
        <v>998102</v>
      </c>
      <c r="E303" s="14" t="str">
        <v>CUARTA ayuda directa al transporte, Real Decreto-ley 5/2023 de 28 de junio (no beneficiarios devolución gasóleo profesional) &lt;AGENCIA ESTATAL DE ADMINISTRACIÓN TRIBUTARIA (AEAT)&gt;</v>
      </c>
      <c r="F303" s="10"/>
      <c r="G303" s="10"/>
      <c r="H303" s="10" t="str">
        <f t="shared" si="17"/>
        <v xml:space="preserve"> </v>
      </c>
      <c r="I303" s="9" t="str">
        <f t="shared" si="19"/>
        <v/>
      </c>
      <c r="J303" s="10" t="str">
        <f t="shared" si="18"/>
        <v/>
      </c>
      <c r="K303" s="10"/>
      <c r="L303" s="10"/>
      <c r="M303" s="10"/>
      <c r="N303" s="10"/>
    </row>
    <row r="304" spans="1:14" ht="45">
      <c r="A304" s="10"/>
      <c r="B304" s="10"/>
      <c r="C304" s="10" t="str">
        <v>Cuenta corriente de fichas de empresas individuales fichero A (07/06/1943-15/12/1958) </v>
      </c>
      <c r="D304" s="10" t="str">
        <v>997798</v>
      </c>
      <c r="E304" s="14" t="str">
        <v>Cuenta corriente de fichas de empresas individuales fichero A (07/06/1943-15/12/1958)  &lt;AGENCIA ESTATAL DE ADMINISTRACIÓN TRIBUTARIA (AEAT)&gt;</v>
      </c>
      <c r="F304" s="10"/>
      <c r="G304" s="10"/>
      <c r="H304" s="10" t="str">
        <f t="shared" si="17"/>
        <v xml:space="preserve"> </v>
      </c>
      <c r="I304" s="9" t="str">
        <f t="shared" si="19"/>
        <v/>
      </c>
      <c r="J304" s="10" t="str">
        <f t="shared" si="18"/>
        <v/>
      </c>
      <c r="K304" s="10"/>
      <c r="L304" s="10"/>
      <c r="M304" s="10"/>
      <c r="N304" s="10"/>
    </row>
    <row r="305" spans="1:14" ht="45">
      <c r="A305" s="10"/>
      <c r="B305" s="10"/>
      <c r="C305" s="10" t="str">
        <v>Declaración de Bajo Valor. Franquicia arancelaria y exención IVA por envíos sin valor estimable</v>
      </c>
      <c r="D305" s="10" t="str">
        <v>3048309</v>
      </c>
      <c r="E305" s="14" t="str">
        <v>Declaración de Bajo Valor. Franquicia arancelaria y exención IVA por envíos sin valor estimable &lt;AGENCIA ESTATAL DE ADMINISTRACIÓN TRIBUTARIA (AEAT)&gt;</v>
      </c>
      <c r="F305" s="10"/>
      <c r="G305" s="10"/>
      <c r="H305" s="10" t="str">
        <f t="shared" si="17"/>
        <v xml:space="preserve"> </v>
      </c>
      <c r="I305" s="9" t="str">
        <f t="shared" si="19"/>
        <v/>
      </c>
      <c r="J305" s="10" t="str">
        <f t="shared" si="18"/>
        <v/>
      </c>
      <c r="K305" s="10"/>
      <c r="L305" s="10"/>
      <c r="M305" s="10"/>
      <c r="N305" s="10"/>
    </row>
    <row r="306" spans="1:14" ht="30">
      <c r="A306" s="10"/>
      <c r="B306" s="10"/>
      <c r="C306" s="10" t="str">
        <v>Declaración de depósito temporal.</v>
      </c>
      <c r="D306" s="10" t="str">
        <v>997267</v>
      </c>
      <c r="E306" s="14" t="str">
        <v>Declaración de depósito temporal. &lt;AGENCIA ESTATAL DE ADMINISTRACIÓN TRIBUTARIA (AEAT)&gt;</v>
      </c>
      <c r="F306" s="10"/>
      <c r="G306" s="10"/>
      <c r="H306" s="10" t="str">
        <f t="shared" si="17"/>
        <v xml:space="preserve"> </v>
      </c>
      <c r="I306" s="9" t="str">
        <f t="shared" si="19"/>
        <v/>
      </c>
      <c r="J306" s="10" t="str">
        <f t="shared" si="18"/>
        <v/>
      </c>
      <c r="K306" s="10"/>
      <c r="L306" s="10"/>
      <c r="M306" s="10"/>
      <c r="N306" s="10"/>
    </row>
    <row r="307" spans="1:14" ht="45">
      <c r="A307" s="10"/>
      <c r="B307" s="10"/>
      <c r="C307" s="10" t="str">
        <v>Declaración de envíos de escaso valor (H7) hasta 150 euros</v>
      </c>
      <c r="D307" s="10" t="str">
        <v>997258</v>
      </c>
      <c r="E307" s="14" t="str">
        <v>Declaración de envíos de escaso valor (H7) hasta 150 euros &lt;AGENCIA ESTATAL DE ADMINISTRACIÓN TRIBUTARIA (AEAT)&gt;</v>
      </c>
      <c r="F307" s="10"/>
      <c r="G307" s="10"/>
      <c r="H307" s="10" t="str">
        <f t="shared" si="17"/>
        <v xml:space="preserve"> </v>
      </c>
      <c r="I307" s="9" t="str">
        <f t="shared" si="19"/>
        <v/>
      </c>
      <c r="J307" s="10" t="str">
        <f t="shared" si="18"/>
        <v/>
      </c>
      <c r="K307" s="10"/>
      <c r="L307" s="10"/>
      <c r="M307" s="10"/>
      <c r="N307" s="10"/>
    </row>
    <row r="308" spans="1:14" ht="45">
      <c r="A308" s="10"/>
      <c r="B308" s="10"/>
      <c r="C308" s="10" t="str">
        <v>Declaración de existencias Gases Fluorados Efecto Invernadero.</v>
      </c>
      <c r="D308" s="10" t="str">
        <v>997263</v>
      </c>
      <c r="E308" s="14" t="str">
        <v>Declaración de existencias Gases Fluorados Efecto Invernadero. &lt;AGENCIA ESTATAL DE ADMINISTRACIÓN TRIBUTARIA (AEAT)&gt;</v>
      </c>
      <c r="F308" s="10"/>
      <c r="G308" s="10"/>
      <c r="H308" s="10" t="str">
        <f t="shared" si="17"/>
        <v xml:space="preserve"> </v>
      </c>
      <c r="I308" s="9" t="str">
        <f t="shared" si="19"/>
        <v/>
      </c>
      <c r="J308" s="10" t="str">
        <f t="shared" si="18"/>
        <v/>
      </c>
      <c r="K308" s="10"/>
      <c r="L308" s="10"/>
      <c r="M308" s="10"/>
      <c r="N308" s="10"/>
    </row>
    <row r="309" spans="1:14" ht="30">
      <c r="A309" s="10"/>
      <c r="B309" s="10"/>
      <c r="C309" s="10" t="str">
        <v>Declaración de la información ETR/DAC3</v>
      </c>
      <c r="D309" s="10" t="str">
        <v>997260</v>
      </c>
      <c r="E309" s="14" t="str">
        <v>Declaración de la información ETR/DAC3 &lt;AGENCIA ESTATAL DE ADMINISTRACIÓN TRIBUTARIA (AEAT)&gt;</v>
      </c>
      <c r="F309" s="10"/>
      <c r="G309" s="10"/>
      <c r="H309" s="10" t="str">
        <f t="shared" si="17"/>
        <v xml:space="preserve"> </v>
      </c>
      <c r="I309" s="9" t="str">
        <f t="shared" si="19"/>
        <v/>
      </c>
      <c r="J309" s="10" t="str">
        <f t="shared" si="18"/>
        <v/>
      </c>
      <c r="K309" s="10"/>
      <c r="L309" s="10"/>
      <c r="M309" s="10"/>
      <c r="N309" s="10"/>
    </row>
    <row r="310" spans="1:14" ht="45">
      <c r="A310" s="10"/>
      <c r="B310" s="10"/>
      <c r="C310" s="10" t="str">
        <v>Declaración de lesividad de actos anulables de Aduanas e Impuestos Especiales.</v>
      </c>
      <c r="D310" s="10" t="str">
        <v>992747</v>
      </c>
      <c r="E310" s="14" t="str">
        <v>Declaración de lesividad de actos anulables de Aduanas e Impuestos Especiales. &lt;AGENCIA ESTATAL DE ADMINISTRACIÓN TRIBUTARIA (AEAT)&gt;</v>
      </c>
      <c r="F310" s="10"/>
      <c r="G310" s="10"/>
      <c r="H310" s="10" t="str">
        <f t="shared" si="17"/>
        <v xml:space="preserve"> </v>
      </c>
      <c r="I310" s="9" t="str">
        <f t="shared" si="19"/>
        <v/>
      </c>
      <c r="J310" s="10" t="str">
        <f t="shared" si="18"/>
        <v/>
      </c>
      <c r="K310" s="10"/>
      <c r="L310" s="10"/>
      <c r="M310" s="10"/>
      <c r="N310" s="10"/>
    </row>
    <row r="311" spans="1:14" ht="45">
      <c r="A311" s="10"/>
      <c r="B311" s="10"/>
      <c r="C311" s="10" t="str">
        <v>Declaración de lesividad de actos anulables de Gestión.</v>
      </c>
      <c r="D311" s="10" t="str">
        <v>203021</v>
      </c>
      <c r="E311" s="14" t="str">
        <v>Declaración de lesividad de actos anulables de Gestión. &lt;AGENCIA ESTATAL DE ADMINISTRACIÓN TRIBUTARIA (AEAT)&gt;</v>
      </c>
      <c r="F311" s="10"/>
      <c r="G311" s="10"/>
      <c r="H311" s="10" t="str">
        <f t="shared" si="17"/>
        <v xml:space="preserve"> </v>
      </c>
      <c r="I311" s="9" t="str">
        <f t="shared" si="19"/>
        <v/>
      </c>
      <c r="J311" s="10" t="str">
        <f t="shared" si="18"/>
        <v/>
      </c>
      <c r="K311" s="10"/>
      <c r="L311" s="10"/>
      <c r="M311" s="10"/>
      <c r="N311" s="10"/>
    </row>
    <row r="312" spans="1:14" ht="45">
      <c r="A312" s="10"/>
      <c r="B312" s="10"/>
      <c r="C312" s="10" t="str">
        <v>Declaración de lesividad de actos anulables de Inspección.</v>
      </c>
      <c r="D312" s="10" t="str">
        <v>992781</v>
      </c>
      <c r="E312" s="14" t="str">
        <v>Declaración de lesividad de actos anulables de Inspección. &lt;AGENCIA ESTATAL DE ADMINISTRACIÓN TRIBUTARIA (AEAT)&gt;</v>
      </c>
      <c r="F312" s="10"/>
      <c r="G312" s="10"/>
      <c r="H312" s="10" t="str">
        <f t="shared" si="17"/>
        <v xml:space="preserve"> </v>
      </c>
      <c r="I312" s="9" t="str">
        <f t="shared" si="19"/>
        <v/>
      </c>
      <c r="J312" s="10" t="str">
        <f t="shared" si="18"/>
        <v/>
      </c>
      <c r="K312" s="10"/>
      <c r="L312" s="10"/>
      <c r="M312" s="10"/>
      <c r="N312" s="10"/>
    </row>
    <row r="313" spans="1:14" ht="45">
      <c r="A313" s="10"/>
      <c r="B313" s="10"/>
      <c r="C313" s="10" t="str">
        <v>Declaración de lesividad de actos anulables de Recaudación.</v>
      </c>
      <c r="D313" s="10" t="str">
        <v>201222</v>
      </c>
      <c r="E313" s="14" t="str">
        <v>Declaración de lesividad de actos anulables de Recaudación. &lt;AGENCIA ESTATAL DE ADMINISTRACIÓN TRIBUTARIA (AEAT)&gt;</v>
      </c>
      <c r="F313" s="10"/>
      <c r="G313" s="10"/>
      <c r="H313" s="10" t="str">
        <f t="shared" si="17"/>
        <v xml:space="preserve"> </v>
      </c>
      <c r="I313" s="9" t="str">
        <f t="shared" si="19"/>
        <v/>
      </c>
      <c r="J313" s="10" t="str">
        <f t="shared" si="18"/>
        <v/>
      </c>
      <c r="K313" s="10"/>
      <c r="L313" s="10"/>
      <c r="M313" s="10"/>
      <c r="N313" s="10"/>
    </row>
    <row r="314" spans="1:14" ht="30">
      <c r="A314" s="10"/>
      <c r="B314" s="10"/>
      <c r="C314" s="10" t="str">
        <v>Declaración de medios de pago.</v>
      </c>
      <c r="D314" s="10" t="str">
        <v>202302</v>
      </c>
      <c r="E314" s="14" t="str">
        <v>Declaración de medios de pago. &lt;AGENCIA ESTATAL DE ADMINISTRACIÓN TRIBUTARIA (AEAT)&gt;</v>
      </c>
      <c r="F314" s="10"/>
      <c r="G314" s="10"/>
      <c r="H314" s="10" t="str">
        <f t="shared" si="17"/>
        <v xml:space="preserve"> </v>
      </c>
      <c r="I314" s="9" t="str">
        <f t="shared" si="19"/>
        <v/>
      </c>
      <c r="J314" s="10" t="str">
        <f t="shared" si="18"/>
        <v/>
      </c>
      <c r="K314" s="10"/>
      <c r="L314" s="10"/>
      <c r="M314" s="10"/>
      <c r="N314" s="10"/>
    </row>
    <row r="315" spans="1:14" ht="60">
      <c r="A315" s="10"/>
      <c r="B315" s="10"/>
      <c r="C315" s="10" t="str">
        <v>Declaración de solicitud de devolución IVA por un sujeto pasivo establecido en Canarias, Ceuta y Melilla (Modelo 351) (1986-2001)</v>
      </c>
      <c r="D315" s="10" t="str">
        <v>997364</v>
      </c>
      <c r="E315" s="14" t="str">
        <v>Declaración de solicitud de devolución IVA por un sujeto pasivo establecido en Canarias, Ceuta y Melilla (Modelo 351) (1986-2001) &lt;AGENCIA ESTATAL DE ADMINISTRACIÓN TRIBUTARIA (AEAT)&gt;</v>
      </c>
      <c r="F315" s="10"/>
      <c r="G315" s="10"/>
      <c r="H315" s="10" t="str">
        <f t="shared" si="17"/>
        <v xml:space="preserve"> </v>
      </c>
      <c r="I315" s="9" t="str">
        <f t="shared" si="19"/>
        <v/>
      </c>
      <c r="J315" s="10" t="str">
        <f t="shared" si="18"/>
        <v/>
      </c>
      <c r="K315" s="10"/>
      <c r="L315" s="10"/>
      <c r="M315" s="10"/>
      <c r="N315" s="10"/>
    </row>
    <row r="316" spans="1:14" ht="45">
      <c r="A316" s="10"/>
      <c r="B316" s="10"/>
      <c r="C316" s="10" t="str">
        <v>Declaración de solicitud de devolución IVA Régimen General y simplificado (Modelo 371) (1992-1992)</v>
      </c>
      <c r="D316" s="10" t="str">
        <v>997362</v>
      </c>
      <c r="E316" s="14" t="str">
        <v>Declaración de solicitud de devolución IVA Régimen General y simplificado (Modelo 371) (1992-1992) &lt;AGENCIA ESTATAL DE ADMINISTRACIÓN TRIBUTARIA (AEAT)&gt;</v>
      </c>
      <c r="F316" s="10"/>
      <c r="G316" s="10"/>
      <c r="H316" s="10" t="str">
        <f t="shared" si="17"/>
        <v xml:space="preserve"> </v>
      </c>
      <c r="I316" s="9" t="str">
        <f t="shared" si="19"/>
        <v/>
      </c>
      <c r="J316" s="10" t="str">
        <f t="shared" si="18"/>
        <v/>
      </c>
      <c r="K316" s="10"/>
      <c r="L316" s="10"/>
      <c r="M316" s="10"/>
      <c r="N316" s="10"/>
    </row>
    <row r="317" spans="1:14" ht="45">
      <c r="A317" s="10"/>
      <c r="B317" s="10"/>
      <c r="C317" s="10" t="str">
        <v>Declaración de solicitud de devolución IVA Régimen Simplificado (Modelo 311) (1992-1992)</v>
      </c>
      <c r="D317" s="10" t="str">
        <v>997370</v>
      </c>
      <c r="E317" s="14" t="str">
        <v>Declaración de solicitud de devolución IVA Régimen Simplificado (Modelo 311) (1992-1992) &lt;AGENCIA ESTATAL DE ADMINISTRACIÓN TRIBUTARIA (AEAT)&gt;</v>
      </c>
      <c r="F317" s="10"/>
      <c r="G317" s="10"/>
      <c r="H317" s="10" t="str">
        <f t="shared" si="17"/>
        <v xml:space="preserve"> </v>
      </c>
      <c r="I317" s="9" t="str">
        <f t="shared" si="19"/>
        <v/>
      </c>
      <c r="J317" s="10" t="str">
        <f t="shared" si="18"/>
        <v/>
      </c>
      <c r="K317" s="10"/>
      <c r="L317" s="10"/>
      <c r="M317" s="10"/>
      <c r="N317" s="10"/>
    </row>
    <row r="318" spans="1:14" ht="60">
      <c r="A318" s="10"/>
      <c r="B318" s="10"/>
      <c r="C318" s="10" t="str">
        <v>Declaración de solicitud de devolución Régimen Especial Recargo de Equivalencia y sujetos pasivos ocasionales de IVA (Modelo 308) (1993 – …)</v>
      </c>
      <c r="D318" s="10" t="str">
        <v>997369</v>
      </c>
      <c r="E318" s="14" t="str">
        <v>Declaración de solicitud de devolución Régimen Especial Recargo de Equivalencia y sujetos pasivos ocasionales de IVA (Modelo 308) (1993 – …) &lt;AGENCIA ESTATAL DE ADMINISTRACIÓN TRIBUTARIA (AEAT)&gt;</v>
      </c>
      <c r="F318" s="10"/>
      <c r="G318" s="10"/>
      <c r="H318" s="10" t="str">
        <f t="shared" si="17"/>
        <v xml:space="preserve"> </v>
      </c>
      <c r="I318" s="9" t="str">
        <f t="shared" si="19"/>
        <v/>
      </c>
      <c r="J318" s="10" t="str">
        <f t="shared" si="18"/>
        <v/>
      </c>
      <c r="K318" s="10"/>
      <c r="L318" s="10"/>
      <c r="M318" s="10"/>
      <c r="N318" s="10"/>
    </row>
    <row r="319" spans="1:14" ht="60">
      <c r="A319" s="10"/>
      <c r="B319" s="10"/>
      <c r="C319" s="10" t="str">
        <v>Declaración de solicitud de reintegros de IVA de compensaciones en el régimen especial de la Agricultura, Ganadería y Pesca (Modelo 341) (1992 – …)</v>
      </c>
      <c r="D319" s="10" t="str">
        <v>997322</v>
      </c>
      <c r="E319" s="14" t="str">
        <v>Declaración de solicitud de reintegros de IVA de compensaciones en el régimen especial de la Agricultura, Ganadería y Pesca (Modelo 341) (1992 – …) &lt;AGENCIA ESTATAL DE ADMINISTRACIÓN TRIBUTARIA (AEAT)&gt;</v>
      </c>
      <c r="F319" s="10"/>
      <c r="G319" s="10"/>
      <c r="H319" s="10" t="str">
        <f t="shared" si="17"/>
        <v xml:space="preserve"> </v>
      </c>
      <c r="I319" s="9" t="str">
        <f t="shared" si="19"/>
        <v/>
      </c>
      <c r="J319" s="10" t="str">
        <f t="shared" si="18"/>
        <v/>
      </c>
      <c r="K319" s="10"/>
      <c r="L319" s="10"/>
      <c r="M319" s="10"/>
      <c r="N319" s="10"/>
    </row>
    <row r="320" spans="1:14" ht="60">
      <c r="A320" s="10"/>
      <c r="B320" s="10"/>
      <c r="C320" s="10" t="str">
        <v>Declaración de solicitud de reintegros de IVA de Compensaciones en el Régimen Especial de la Agricultura, Ganadería y Pesca (Modelo 341) (1992-2008)</v>
      </c>
      <c r="D320" s="10" t="str">
        <v>203506</v>
      </c>
      <c r="E320" s="14" t="str">
        <v>Declaración de solicitud de reintegros de IVA de Compensaciones en el Régimen Especial de la Agricultura, Ganadería y Pesca (Modelo 341) (1992-2008) &lt;AGENCIA ESTATAL DE ADMINISTRACIÓN TRIBUTARIA (AEAT)&gt;</v>
      </c>
      <c r="F320" s="10"/>
      <c r="G320" s="10"/>
      <c r="H320" s="10" t="str">
        <f t="shared" si="17"/>
        <v xml:space="preserve"> </v>
      </c>
      <c r="I320" s="9" t="str">
        <f t="shared" si="19"/>
        <v/>
      </c>
      <c r="J320" s="10" t="str">
        <f t="shared" si="18"/>
        <v/>
      </c>
      <c r="K320" s="10"/>
      <c r="L320" s="10"/>
      <c r="M320" s="10"/>
      <c r="N320" s="10"/>
    </row>
    <row r="321" spans="1:14" ht="75">
      <c r="A321" s="10"/>
      <c r="B321" s="10"/>
      <c r="C321" s="10" t="str">
        <v>Declaración del Impuesto Especial sobre determinados medios de transporte (Modelo 567). Liquidación en euros. Deducción art. 70 bis Ley 38/1992 (Programa PREVER) y otras deducciones excepcionales (1995-2008)</v>
      </c>
      <c r="D321" s="10" t="str">
        <v>998719</v>
      </c>
      <c r="E321" s="14" t="str">
        <v>Declaración del Impuesto Especial sobre determinados medios de transporte (Modelo 567). Liquidación en euros. Deducción art. 70 bis Ley 38/1992 (Programa PREVER) y otras deducciones excepcionales (1995-2008) &lt;AGENCIA ESTATAL DE ADMINISTRACIÓN TRIBUTARIA (AEAT)&gt;</v>
      </c>
      <c r="F321" s="10"/>
      <c r="G321" s="10"/>
      <c r="H321" s="10" t="str">
        <f t="shared" si="17"/>
        <v xml:space="preserve"> </v>
      </c>
      <c r="I321" s="9" t="str">
        <f t="shared" si="19"/>
        <v/>
      </c>
      <c r="J321" s="10" t="str">
        <f t="shared" si="18"/>
        <v/>
      </c>
      <c r="K321" s="10"/>
      <c r="L321" s="10"/>
      <c r="M321" s="10"/>
      <c r="N321" s="10"/>
    </row>
    <row r="322" spans="1:14" ht="75">
      <c r="A322" s="10"/>
      <c r="B322" s="10"/>
      <c r="C322" s="10" t="str">
        <v>Declaración informativa anual de subvenciones e indemnizaciones satisfechas o abonadas por entidades públicas o privadas a agricultores o ganaderos (modelo 346) (2001 – …)</v>
      </c>
      <c r="D322" s="10" t="str">
        <v>201493</v>
      </c>
      <c r="E322" s="14" t="str">
        <v>Declaración informativa anual de subvenciones e indemnizaciones satisfechas o abonadas por entidades públicas o privadas a agricultores o ganaderos (modelo 346) (2001 – …) &lt;AGENCIA ESTATAL DE ADMINISTRACIÓN TRIBUTARIA (AEAT)&gt;</v>
      </c>
      <c r="F322" s="10"/>
      <c r="G322" s="10"/>
      <c r="H322" s="10" t="str">
        <f t="shared" si="17"/>
        <v xml:space="preserve"> </v>
      </c>
      <c r="I322" s="9" t="str">
        <f t="shared" si="19"/>
        <v/>
      </c>
      <c r="J322" s="10" t="str">
        <f t="shared" si="18"/>
        <v/>
      </c>
      <c r="K322" s="10"/>
      <c r="L322" s="10"/>
      <c r="M322" s="10"/>
      <c r="N322" s="10"/>
    </row>
    <row r="323" spans="1:14" ht="45">
      <c r="A323" s="10"/>
      <c r="B323" s="10"/>
      <c r="C323" s="10" t="str">
        <v>Declaración informativa de cuentas de no residentes (modelo 291) (2002 – …)</v>
      </c>
      <c r="D323" s="10" t="str">
        <v>998744</v>
      </c>
      <c r="E323" s="14" t="str">
        <v>Declaración informativa de cuentas de no residentes (modelo 291) (2002 – …) &lt;AGENCIA ESTATAL DE ADMINISTRACIÓN TRIBUTARIA (AEAT)&gt;</v>
      </c>
      <c r="F323" s="10"/>
      <c r="G323" s="10"/>
      <c r="H323" s="10" t="str">
        <f t="shared" si="17"/>
        <v xml:space="preserve"> </v>
      </c>
      <c r="I323" s="9" t="str">
        <f t="shared" si="19"/>
        <v/>
      </c>
      <c r="J323" s="10" t="str">
        <f t="shared" si="18"/>
        <v/>
      </c>
      <c r="K323" s="10"/>
      <c r="L323" s="10"/>
      <c r="M323" s="10"/>
      <c r="N323" s="10"/>
    </row>
    <row r="324" spans="1:14" ht="60">
      <c r="A324" s="10"/>
      <c r="B324" s="10"/>
      <c r="C324" s="10" t="str">
        <v>Declaración informativa de determinados premios exentos del Impuesto sobre la Renta de las Personas Físicas (modelo 183) (2003 – …)</v>
      </c>
      <c r="D324" s="10" t="str">
        <v>998745</v>
      </c>
      <c r="E324" s="14" t="str">
        <v>Declaración informativa de determinados premios exentos del Impuesto sobre la Renta de las Personas Físicas (modelo 183) (2003 – …) &lt;AGENCIA ESTATAL DE ADMINISTRACIÓN TRIBUTARIA (AEAT)&gt;</v>
      </c>
      <c r="F324" s="10"/>
      <c r="G324" s="10"/>
      <c r="H324" s="10" t="str">
        <f t="shared" si="17"/>
        <v xml:space="preserve"> </v>
      </c>
      <c r="I324" s="9" t="str">
        <f t="shared" si="19"/>
        <v/>
      </c>
      <c r="J324" s="10" t="str">
        <f t="shared" si="18"/>
        <v/>
      </c>
      <c r="K324" s="10"/>
      <c r="L324" s="10"/>
      <c r="M324" s="10"/>
      <c r="N324" s="10"/>
    </row>
    <row r="325" spans="1:14" ht="60">
      <c r="A325" s="10"/>
      <c r="B325" s="10"/>
      <c r="C325" s="10" t="str">
        <v>Declaración informativa de las cotizaciones de afiliados y mutualistas a efectos de la deducción por maternidad (modelo 156) (2003 – …)</v>
      </c>
      <c r="D325" s="10" t="str">
        <v>3029264</v>
      </c>
      <c r="E325" s="14" t="str">
        <v>Declaración informativa de las cotizaciones de afiliados y mutualistas a efectos de la deducción por maternidad (modelo 156) (2003 – …) &lt;AGENCIA ESTATAL DE ADMINISTRACIÓN TRIBUTARIA (AEAT)&gt;</v>
      </c>
      <c r="F325" s="10"/>
      <c r="G325" s="10"/>
      <c r="H325" s="10" t="str">
        <f t="shared" si="17"/>
        <v xml:space="preserve"> </v>
      </c>
      <c r="I325" s="9" t="str">
        <f t="shared" si="19"/>
        <v/>
      </c>
      <c r="J325" s="10" t="str">
        <f t="shared" si="18"/>
        <v/>
      </c>
      <c r="K325" s="10"/>
      <c r="L325" s="10"/>
      <c r="M325" s="10"/>
      <c r="N325" s="10"/>
    </row>
    <row r="326" spans="1:14" ht="45">
      <c r="A326" s="10"/>
      <c r="B326" s="10"/>
      <c r="C326" s="10" t="str">
        <v>Declaración- Liquidación, solicitud de devolución IVA Grandes empresas (Modelo 321) (1986-1994)</v>
      </c>
      <c r="D326" s="10" t="str">
        <v>3029265</v>
      </c>
      <c r="E326" s="14" t="str">
        <v>Declaración- Liquidación, solicitud de devolución IVA Grandes empresas (Modelo 321) (1986-1994) &lt;AGENCIA ESTATAL DE ADMINISTRACIÓN TRIBUTARIA (AEAT)&gt;</v>
      </c>
      <c r="F326" s="10"/>
      <c r="G326" s="10"/>
      <c r="H326" s="10" t="str">
        <f t="shared" si="17"/>
        <v xml:space="preserve"> </v>
      </c>
      <c r="I326" s="9" t="str">
        <f t="shared" si="19"/>
        <v/>
      </c>
      <c r="J326" s="10" t="str">
        <f t="shared" si="18"/>
        <v/>
      </c>
      <c r="K326" s="10"/>
      <c r="L326" s="10"/>
      <c r="M326" s="10"/>
      <c r="N326" s="10"/>
    </row>
    <row r="327" spans="1:14" ht="45">
      <c r="A327" s="10"/>
      <c r="B327" s="10"/>
      <c r="C327" s="10" t="str">
        <v>Declaración liquidaciones de resumen anual de IVA (Modelo 390) (1992 – …)</v>
      </c>
      <c r="D327" s="10" t="str">
        <v>1994415</v>
      </c>
      <c r="E327" s="14" t="str">
        <v>Declaración liquidaciones de resumen anual de IVA (Modelo 390) (1992 – …) &lt;AGENCIA ESTATAL DE ADMINISTRACIÓN TRIBUTARIA (AEAT)&gt;</v>
      </c>
      <c r="F327" s="10"/>
      <c r="G327" s="10"/>
      <c r="H327" s="10" t="str">
        <f t="shared" si="17"/>
        <v xml:space="preserve"> </v>
      </c>
      <c r="I327" s="9" t="str">
        <f t="shared" si="19"/>
        <v/>
      </c>
      <c r="J327" s="10" t="str">
        <f t="shared" si="18"/>
        <v/>
      </c>
      <c r="K327" s="10"/>
      <c r="L327" s="10"/>
      <c r="M327" s="10"/>
      <c r="N327" s="10"/>
    </row>
    <row r="328" spans="1:14" ht="45">
      <c r="A328" s="10"/>
      <c r="B328" s="10"/>
      <c r="C328" s="10" t="str">
        <v>Declaración liquidaciones finales de IVA régimen simplificado (Modelo 311) (1998 – …)</v>
      </c>
      <c r="D328" s="10" t="str">
        <v>992798</v>
      </c>
      <c r="E328" s="14" t="str">
        <v>Declaración liquidaciones finales de IVA régimen simplificado (Modelo 311) (1998 – …) &lt;AGENCIA ESTATAL DE ADMINISTRACIÓN TRIBUTARIA (AEAT)&gt;</v>
      </c>
      <c r="F328" s="10"/>
      <c r="G328" s="10"/>
      <c r="H328" s="10" t="str">
        <f t="shared" si="17"/>
        <v xml:space="preserve"> </v>
      </c>
      <c r="I328" s="9" t="str">
        <f t="shared" si="19"/>
        <v/>
      </c>
      <c r="J328" s="10" t="str">
        <f t="shared" si="18"/>
        <v/>
      </c>
      <c r="K328" s="10"/>
      <c r="L328" s="10"/>
      <c r="M328" s="10"/>
      <c r="N328" s="10"/>
    </row>
    <row r="329" spans="1:14" ht="45">
      <c r="A329" s="10"/>
      <c r="B329" s="10"/>
      <c r="C329" s="10" t="str">
        <v>Declaración recapitulativa de operaciones con sujetos pasivos de la CEE. Modelo 349 (1993-2013)</v>
      </c>
      <c r="D329" s="10" t="str">
        <v>997375</v>
      </c>
      <c r="E329" s="14" t="str">
        <v>Declaración recapitulativa de operaciones con sujetos pasivos de la CEE. Modelo 349 (1993-2013) &lt;AGENCIA ESTATAL DE ADMINISTRACIÓN TRIBUTARIA (AEAT)&gt;</v>
      </c>
      <c r="F329" s="10"/>
      <c r="G329" s="10"/>
      <c r="H329" s="10" t="str">
        <f t="shared" si="17"/>
        <v xml:space="preserve"> </v>
      </c>
      <c r="I329" s="9" t="str">
        <f t="shared" si="19"/>
        <v/>
      </c>
      <c r="J329" s="10" t="str">
        <f t="shared" si="18"/>
        <v/>
      </c>
      <c r="K329" s="10"/>
      <c r="L329" s="10"/>
      <c r="M329" s="10"/>
      <c r="N329" s="10"/>
    </row>
    <row r="330" spans="1:14" ht="30">
      <c r="A330" s="10"/>
      <c r="B330" s="10"/>
      <c r="C330" s="10" t="str">
        <v>Declaración sumaria de entrada (ENS)</v>
      </c>
      <c r="D330" s="10" t="str">
        <v>997374</v>
      </c>
      <c r="E330" s="14" t="str">
        <v>Declaración sumaria de entrada (ENS) &lt;AGENCIA ESTATAL DE ADMINISTRACIÓN TRIBUTARIA (AEAT)&gt;</v>
      </c>
      <c r="F330" s="10"/>
      <c r="G330" s="10"/>
      <c r="H330" s="10" t="str">
        <f t="shared" si="17"/>
        <v xml:space="preserve"> </v>
      </c>
      <c r="I330" s="9" t="str">
        <f t="shared" si="19"/>
        <v/>
      </c>
      <c r="J330" s="10" t="str">
        <f t="shared" si="18"/>
        <v/>
      </c>
      <c r="K330" s="10"/>
      <c r="L330" s="10"/>
      <c r="M330" s="10"/>
      <c r="N330" s="10"/>
    </row>
    <row r="331" spans="1:14" ht="30">
      <c r="A331" s="10"/>
      <c r="B331" s="10"/>
      <c r="C331" s="10" t="str">
        <v>Declaración sumaria de salida (EXS)</v>
      </c>
      <c r="D331" s="10" t="str">
        <v>997269</v>
      </c>
      <c r="E331" s="14" t="str">
        <v>Declaración sumaria de salida (EXS) &lt;AGENCIA ESTATAL DE ADMINISTRACIÓN TRIBUTARIA (AEAT)&gt;</v>
      </c>
      <c r="F331" s="10"/>
      <c r="G331" s="10"/>
      <c r="H331" s="10" t="str">
        <f t="shared" si="17"/>
        <v xml:space="preserve"> </v>
      </c>
      <c r="I331" s="9" t="str">
        <f t="shared" si="19"/>
        <v/>
      </c>
      <c r="J331" s="10" t="str">
        <f t="shared" si="18"/>
        <v/>
      </c>
      <c r="K331" s="10"/>
      <c r="L331" s="10"/>
      <c r="M331" s="10"/>
      <c r="N331" s="10"/>
    </row>
    <row r="332" spans="1:14" ht="60">
      <c r="A332" s="10"/>
      <c r="B332" s="10"/>
      <c r="C332" s="10" t="str">
        <v>Declaración trimestral de cuentas u operaciones cuyos titulares no han facilitado el NIF a las entidades de crédito en el plazo establecido (modelo 195) (2002 – …)</v>
      </c>
      <c r="D332" s="10" t="str">
        <v>997662</v>
      </c>
      <c r="E332" s="14" t="str">
        <v>Declaración trimestral de cuentas u operaciones cuyos titulares no han facilitado el NIF a las entidades de crédito en el plazo establecido (modelo 195) (2002 – …) &lt;AGENCIA ESTATAL DE ADMINISTRACIÓN TRIBUTARIA (AEAT)&gt;</v>
      </c>
      <c r="F332" s="10"/>
      <c r="G332" s="10"/>
      <c r="H332" s="10" t="str">
        <f t="shared" si="17"/>
        <v xml:space="preserve"> </v>
      </c>
      <c r="I332" s="9" t="str">
        <f t="shared" si="19"/>
        <v/>
      </c>
      <c r="J332" s="10" t="str">
        <f t="shared" si="18"/>
        <v/>
      </c>
      <c r="K332" s="10"/>
      <c r="L332" s="10"/>
      <c r="M332" s="10"/>
      <c r="N332" s="10"/>
    </row>
    <row r="333" spans="1:14" ht="45">
      <c r="A333" s="10"/>
      <c r="B333" s="10"/>
      <c r="C333" s="10" t="str">
        <v>Declaraciones - Liquidaciones de Resumen Anual de IVA (Modelo 390) (1986-1991)</v>
      </c>
      <c r="D333" s="10" t="str">
        <v>212905</v>
      </c>
      <c r="E333" s="14" t="str">
        <v>Declaraciones - Liquidaciones de Resumen Anual de IVA (Modelo 390) (1986-1991) &lt;AGENCIA ESTATAL DE ADMINISTRACIÓN TRIBUTARIA (AEAT)&gt;</v>
      </c>
      <c r="F333" s="10"/>
      <c r="G333" s="10"/>
      <c r="H333" s="10" t="str">
        <f t="shared" si="17"/>
        <v xml:space="preserve"> </v>
      </c>
      <c r="I333" s="9" t="str">
        <f t="shared" si="19"/>
        <v/>
      </c>
      <c r="J333" s="10" t="str">
        <f t="shared" si="18"/>
        <v/>
      </c>
      <c r="K333" s="10"/>
      <c r="L333" s="10"/>
      <c r="M333" s="10"/>
      <c r="N333" s="10"/>
    </row>
    <row r="334" spans="1:14" ht="45">
      <c r="A334" s="10"/>
      <c r="B334" s="10"/>
      <c r="C334" s="10" t="str">
        <v>Declaraciones - Liquidaciones finales IVA Régimen Simplificado (Modelo 311) (1998-2008)</v>
      </c>
      <c r="D334" s="10" t="str">
        <v>223903</v>
      </c>
      <c r="E334" s="14" t="str">
        <v>Declaraciones - Liquidaciones finales IVA Régimen Simplificado (Modelo 311) (1998-2008) &lt;AGENCIA ESTATAL DE ADMINISTRACIÓN TRIBUTARIA (AEAT)&gt;</v>
      </c>
      <c r="F334" s="10"/>
      <c r="G334" s="10"/>
      <c r="H334" s="10" t="str">
        <f t="shared" si="17"/>
        <v xml:space="preserve"> </v>
      </c>
      <c r="I334" s="9" t="str">
        <f t="shared" si="19"/>
        <v/>
      </c>
      <c r="J334" s="10" t="str">
        <f t="shared" si="18"/>
        <v/>
      </c>
      <c r="K334" s="10"/>
      <c r="L334" s="10"/>
      <c r="M334" s="10"/>
      <c r="N334" s="10"/>
    </row>
    <row r="335" spans="1:14" ht="45">
      <c r="A335" s="10"/>
      <c r="B335" s="10"/>
      <c r="C335" s="10" t="str">
        <v>Declaraciones - Liquidaciones IVA asimiladas a las importaciones (Modelo 380) (1995-2008)</v>
      </c>
      <c r="D335" s="10" t="str">
        <v>997622</v>
      </c>
      <c r="E335" s="14" t="str">
        <v>Declaraciones - Liquidaciones IVA asimiladas a las importaciones (Modelo 380) (1995-2008) &lt;AGENCIA ESTATAL DE ADMINISTRACIÓN TRIBUTARIA (AEAT)&gt;</v>
      </c>
      <c r="F335" s="10"/>
      <c r="G335" s="10"/>
      <c r="H335" s="10" t="str">
        <f t="shared" si="17"/>
        <v xml:space="preserve"> </v>
      </c>
      <c r="I335" s="9" t="str">
        <f t="shared" si="19"/>
        <v/>
      </c>
      <c r="J335" s="10" t="str">
        <f t="shared" si="18"/>
        <v/>
      </c>
      <c r="K335" s="10"/>
      <c r="L335" s="10"/>
      <c r="M335" s="10"/>
      <c r="N335" s="10"/>
    </row>
    <row r="336" spans="1:14" ht="45">
      <c r="A336" s="10"/>
      <c r="B336" s="10"/>
      <c r="C336" s="10" t="str">
        <v>Declaraciones - Liquidaciones mensuales de IVA Grandes Empresas (modelo 320) (1986-1991)</v>
      </c>
      <c r="D336" s="10" t="str">
        <v>203023</v>
      </c>
      <c r="E336" s="14" t="str">
        <v>Declaraciones - Liquidaciones mensuales de IVA Grandes Empresas (modelo 320) (1986-1991) &lt;AGENCIA ESTATAL DE ADMINISTRACIÓN TRIBUTARIA (AEAT)&gt;</v>
      </c>
      <c r="F336" s="10"/>
      <c r="G336" s="10"/>
      <c r="H336" s="10" t="str">
        <f t="shared" si="17"/>
        <v xml:space="preserve"> </v>
      </c>
      <c r="I336" s="9" t="str">
        <f t="shared" si="19"/>
        <v/>
      </c>
      <c r="J336" s="10" t="str">
        <f t="shared" si="18"/>
        <v/>
      </c>
      <c r="K336" s="10"/>
      <c r="L336" s="10"/>
      <c r="M336" s="10"/>
      <c r="N336" s="10"/>
    </row>
    <row r="337" spans="1:14" ht="45">
      <c r="A337" s="10"/>
      <c r="B337" s="10"/>
      <c r="C337" s="10" t="str">
        <v>Declaraciones - Liquidaciones mensuales IVA Exportadores (Modelo 330) (1986-1991) </v>
      </c>
      <c r="D337" s="10" t="str">
        <v>203022</v>
      </c>
      <c r="E337" s="14" t="str">
        <v>Declaraciones - Liquidaciones mensuales IVA Exportadores (Modelo 330) (1986-1991)  &lt;AGENCIA ESTATAL DE ADMINISTRACIÓN TRIBUTARIA (AEAT)&gt;</v>
      </c>
      <c r="F337" s="10"/>
      <c r="G337" s="10"/>
      <c r="H337" s="10" t="str">
        <f t="shared" si="17"/>
        <v xml:space="preserve"> </v>
      </c>
      <c r="I337" s="9" t="str">
        <f t="shared" si="19"/>
        <v/>
      </c>
      <c r="J337" s="10" t="str">
        <f t="shared" si="18"/>
        <v/>
      </c>
      <c r="K337" s="10"/>
      <c r="L337" s="10"/>
      <c r="M337" s="10"/>
      <c r="N337" s="10"/>
    </row>
    <row r="338" spans="1:14" ht="90">
      <c r="A338" s="10"/>
      <c r="B338" s="10"/>
      <c r="C338" s="10" t="str">
        <v>Declaraciones - Liquidaciones mensuales IVA Exportadores y Operadores Intracomunitarios (Modelo 330) y Declaraciones- Liquidaciones mensuales IVA Exportadores y otros Operadores Económicos (Modelo 330) (1993-2008)</v>
      </c>
      <c r="D338" s="10" t="str">
        <v>213060</v>
      </c>
      <c r="E338" s="14" t="str">
        <v>Declaraciones - Liquidaciones mensuales IVA Exportadores y Operadores Intracomunitarios (Modelo 330) y Declaraciones- Liquidaciones mensuales IVA Exportadores y otros Operadores Económicos (Modelo 330) (1993-2008) &lt;AGENCIA ESTATAL DE ADMINISTRACIÓN TRIBUTARIA (AEAT)&gt;</v>
      </c>
      <c r="F338" s="10"/>
      <c r="G338" s="10"/>
      <c r="H338" s="10" t="str">
        <f t="shared" si="17"/>
        <v xml:space="preserve"> </v>
      </c>
      <c r="I338" s="9" t="str">
        <f t="shared" si="19"/>
        <v/>
      </c>
      <c r="J338" s="10" t="str">
        <f t="shared" si="18"/>
        <v/>
      </c>
      <c r="K338" s="10"/>
      <c r="L338" s="10"/>
      <c r="M338" s="10"/>
      <c r="N338" s="10"/>
    </row>
    <row r="339" spans="1:14" ht="75">
      <c r="A339" s="10"/>
      <c r="B339" s="10"/>
      <c r="C339" s="10" t="str">
        <v>Declaraciones - Liquidaciones mensuales IVA Grandes Empresas inscritas en el Registro de Exportadores y otros operadores económicos (Modelo 332) (1995-2008)</v>
      </c>
      <c r="D339" s="10" t="str">
        <v>687678</v>
      </c>
      <c r="E339" s="14" t="str">
        <v>Declaraciones - Liquidaciones mensuales IVA Grandes Empresas inscritas en el Registro de Exportadores y otros operadores económicos (Modelo 332) (1995-2008) &lt;AGENCIA ESTATAL DE ADMINISTRACIÓN TRIBUTARIA (AEAT)&gt;</v>
      </c>
      <c r="F339" s="10"/>
      <c r="G339" s="10"/>
      <c r="H339" s="10" t="str">
        <f t="shared" si="17"/>
        <v xml:space="preserve"> </v>
      </c>
      <c r="I339" s="9" t="str">
        <f t="shared" si="19"/>
        <v/>
      </c>
      <c r="J339" s="10" t="str">
        <f t="shared" si="18"/>
        <v/>
      </c>
      <c r="K339" s="10"/>
      <c r="L339" s="10"/>
      <c r="M339" s="10"/>
      <c r="N339" s="10"/>
    </row>
    <row r="340" spans="1:14" ht="45">
      <c r="A340" s="10"/>
      <c r="B340" s="10"/>
      <c r="C340" s="10" t="str">
        <v>Declaraciones - Liquidaciones mensuales IVA Régimen Grandes Empresas (Modelo 320) (1992-2008)</v>
      </c>
      <c r="D340" s="10" t="str">
        <v>1998065</v>
      </c>
      <c r="E340" s="14" t="str">
        <v>Declaraciones - Liquidaciones mensuales IVA Régimen Grandes Empresas (Modelo 320) (1992-2008) &lt;AGENCIA ESTATAL DE ADMINISTRACIÓN TRIBUTARIA (AEAT)&gt;</v>
      </c>
      <c r="F340" s="10"/>
      <c r="G340" s="10"/>
      <c r="H340" s="10" t="str">
        <f t="shared" si="17"/>
        <v xml:space="preserve"> </v>
      </c>
      <c r="I340" s="9" t="str">
        <f t="shared" si="19"/>
        <v/>
      </c>
      <c r="J340" s="10" t="str">
        <f t="shared" si="18"/>
        <v/>
      </c>
      <c r="K340" s="10"/>
      <c r="L340" s="10"/>
      <c r="M340" s="10"/>
      <c r="N340" s="10"/>
    </row>
    <row r="341" spans="1:14" ht="45">
      <c r="A341" s="10"/>
      <c r="B341" s="10"/>
      <c r="C341" s="10" t="str">
        <v>Declaraciones - Liquidaciones mensuales IVA Régimen Grandes Empresas (Modelo 320) (1992-2008)</v>
      </c>
      <c r="D341" s="10" t="str">
        <v>2408412</v>
      </c>
      <c r="E341" s="14" t="str">
        <v>Declaraciones - Liquidaciones mensuales IVA Régimen Grandes Empresas (Modelo 320) (1992-2008) &lt;AGENCIA ESTATAL DE ADMINISTRACIÓN TRIBUTARIA (AEAT)&gt;</v>
      </c>
      <c r="F341" s="10"/>
      <c r="G341" s="10"/>
      <c r="H341" s="10" t="str">
        <f t="shared" si="17"/>
        <v xml:space="preserve"> </v>
      </c>
      <c r="I341" s="9" t="str">
        <f t="shared" si="19"/>
        <v/>
      </c>
      <c r="J341" s="10" t="str">
        <f t="shared" si="18"/>
        <v/>
      </c>
      <c r="K341" s="10"/>
      <c r="L341" s="10"/>
      <c r="M341" s="10"/>
      <c r="N341" s="10"/>
    </row>
    <row r="342" spans="1:14" ht="45">
      <c r="A342" s="10"/>
      <c r="B342" s="10"/>
      <c r="C342" s="10" t="str">
        <v>Declaraciones - Liquidaciones no periódicas IVA (Modelo 309) (1993-2008)</v>
      </c>
      <c r="D342" s="10" t="str">
        <v>2408413</v>
      </c>
      <c r="E342" s="14" t="str">
        <v>Declaraciones - Liquidaciones no periódicas IVA (Modelo 309) (1993-2008) &lt;AGENCIA ESTATAL DE ADMINISTRACIÓN TRIBUTARIA (AEAT)&gt;</v>
      </c>
      <c r="F342" s="10"/>
      <c r="G342" s="10"/>
      <c r="H342" s="10" t="str">
        <f t="shared" si="17"/>
        <v xml:space="preserve"> </v>
      </c>
      <c r="I342" s="9" t="str">
        <f t="shared" si="19"/>
        <v/>
      </c>
      <c r="J342" s="10" t="str">
        <f t="shared" si="18"/>
        <v/>
      </c>
      <c r="K342" s="10"/>
      <c r="L342" s="10"/>
      <c r="M342" s="10"/>
      <c r="N342" s="10"/>
    </row>
    <row r="343" spans="1:14" ht="45">
      <c r="A343" s="10"/>
      <c r="B343" s="10"/>
      <c r="C343" s="10" t="str">
        <v>Declaraciones - Liquidaciones resumen anual IVA Régimen Simplificado (Modelo 391) (1986-1994)</v>
      </c>
      <c r="D343" s="10" t="str">
        <v>2509738</v>
      </c>
      <c r="E343" s="14" t="str">
        <v>Declaraciones - Liquidaciones resumen anual IVA Régimen Simplificado (Modelo 391) (1986-1994) &lt;AGENCIA ESTATAL DE ADMINISTRACIÓN TRIBUTARIA (AEAT)&gt;</v>
      </c>
      <c r="F343" s="10"/>
      <c r="G343" s="10"/>
      <c r="H343" s="10" t="str">
        <f t="shared" si="17"/>
        <v xml:space="preserve"> </v>
      </c>
      <c r="I343" s="9" t="str">
        <f t="shared" si="19"/>
        <v/>
      </c>
      <c r="J343" s="10" t="str">
        <f t="shared" si="18"/>
        <v/>
      </c>
      <c r="K343" s="10"/>
      <c r="L343" s="10"/>
      <c r="M343" s="10"/>
      <c r="N343" s="10"/>
    </row>
    <row r="344" spans="1:14" ht="45">
      <c r="A344" s="10"/>
      <c r="B344" s="10"/>
      <c r="C344" s="10" t="str">
        <v>Declaraciones - Liquidaciones trimestrales IVA (Modelo 300) (1992-2008)</v>
      </c>
      <c r="D344" s="10" t="str">
        <v>2774083</v>
      </c>
      <c r="E344" s="14" t="str">
        <v>Declaraciones - Liquidaciones trimestrales IVA (Modelo 300) (1992-2008) &lt;AGENCIA ESTATAL DE ADMINISTRACIÓN TRIBUTARIA (AEAT)&gt;</v>
      </c>
      <c r="F344" s="10"/>
      <c r="G344" s="10"/>
      <c r="H344" s="10" t="str">
        <f t="shared" si="17"/>
        <v xml:space="preserve"> </v>
      </c>
      <c r="I344" s="9" t="str">
        <f t="shared" si="19"/>
        <v/>
      </c>
      <c r="J344" s="10" t="str">
        <f t="shared" si="18"/>
        <v/>
      </c>
      <c r="K344" s="10"/>
      <c r="L344" s="10"/>
      <c r="M344" s="10"/>
      <c r="N344" s="10"/>
    </row>
    <row r="345" spans="1:14" ht="45">
      <c r="A345" s="10"/>
      <c r="B345" s="10"/>
      <c r="C345" s="10" t="str">
        <v>Declaraciones - Liquidaciones trimestrales IVA Régimen General y Simplificado (Modelo 370) (1992-2008)</v>
      </c>
      <c r="D345" s="10" t="str">
        <v>3048310</v>
      </c>
      <c r="E345" s="14" t="str">
        <v>Declaraciones - Liquidaciones trimestrales IVA Régimen General y Simplificado (Modelo 370) (1992-2008) &lt;AGENCIA ESTATAL DE ADMINISTRACIÓN TRIBUTARIA (AEAT)&gt;</v>
      </c>
      <c r="F345" s="10"/>
      <c r="G345" s="10"/>
      <c r="H345" s="10" t="str">
        <f t="shared" si="17"/>
        <v xml:space="preserve"> </v>
      </c>
      <c r="I345" s="9" t="str">
        <f t="shared" si="19"/>
        <v/>
      </c>
      <c r="J345" s="10" t="str">
        <f t="shared" si="18"/>
        <v/>
      </c>
      <c r="K345" s="10"/>
      <c r="L345" s="10"/>
      <c r="M345" s="10"/>
      <c r="N345" s="10"/>
    </row>
    <row r="346" spans="1:14" ht="45">
      <c r="A346" s="10"/>
      <c r="B346" s="10"/>
      <c r="C346" s="10" t="str">
        <v>Declaraciones - Liquidaciones trimestrales IVA Régimen simplificado (Modelo 310) (1986-1991)</v>
      </c>
      <c r="D346" s="10" t="str">
        <v>997664</v>
      </c>
      <c r="E346" s="14" t="str">
        <v>Declaraciones - Liquidaciones trimestrales IVA Régimen simplificado (Modelo 310) (1986-1991) &lt;AGENCIA ESTATAL DE ADMINISTRACIÓN TRIBUTARIA (AEAT)&gt;</v>
      </c>
      <c r="F346" s="10"/>
      <c r="G346" s="10"/>
      <c r="H346" s="10" t="str">
        <f t="shared" si="17"/>
        <v xml:space="preserve"> </v>
      </c>
      <c r="I346" s="9" t="str">
        <f t="shared" si="19"/>
        <v/>
      </c>
      <c r="J346" s="10" t="str">
        <f t="shared" si="18"/>
        <v/>
      </c>
      <c r="K346" s="10"/>
      <c r="L346" s="10"/>
      <c r="M346" s="10"/>
      <c r="N346" s="10"/>
    </row>
    <row r="347" spans="1:14" ht="75">
      <c r="A347" s="10"/>
      <c r="B347" s="10"/>
      <c r="C347" s="10" t="str">
        <v>Declaraciones - Liquidaciones trimestrales IVA Régimen Simplificado (Modelo 310);  Declaraciones-Liquidaciones ordinarias IVA Régimen Simplificado (Modelo 310) (1992-2008)</v>
      </c>
      <c r="D347" s="10" t="str">
        <v>201494</v>
      </c>
      <c r="E347" s="14" t="str">
        <v>Declaraciones - Liquidaciones trimestrales IVA Régimen Simplificado (Modelo 310);  Declaraciones-Liquidaciones ordinarias IVA Régimen Simplificado (Modelo 310) (1992-2008) &lt;AGENCIA ESTATAL DE ADMINISTRACIÓN TRIBUTARIA (AEAT)&gt;</v>
      </c>
      <c r="F347" s="10"/>
      <c r="G347" s="10"/>
      <c r="H347" s="10" t="str">
        <f t="shared" si="17"/>
        <v xml:space="preserve"> </v>
      </c>
      <c r="I347" s="9" t="str">
        <f t="shared" si="19"/>
        <v/>
      </c>
      <c r="J347" s="10" t="str">
        <f t="shared" si="18"/>
        <v/>
      </c>
      <c r="K347" s="10"/>
      <c r="L347" s="10"/>
      <c r="M347" s="10"/>
      <c r="N347" s="10"/>
    </row>
    <row r="348" spans="1:14" ht="45">
      <c r="A348" s="10"/>
      <c r="B348" s="10"/>
      <c r="C348" s="10" t="str">
        <v>Declaraciones anuales de las operaciones con terceras personas (modelo 347) (1999-1999)</v>
      </c>
      <c r="D348" s="10" t="str">
        <v>203505</v>
      </c>
      <c r="E348" s="14" t="str">
        <v>Declaraciones anuales de las operaciones con terceras personas (modelo 347) (1999-1999) &lt;AGENCIA ESTATAL DE ADMINISTRACIÓN TRIBUTARIA (AEAT)&gt;</v>
      </c>
      <c r="F348" s="10"/>
      <c r="G348" s="10"/>
      <c r="H348" s="10" t="str">
        <f t="shared" si="17"/>
        <v xml:space="preserve"> </v>
      </c>
      <c r="I348" s="9" t="str">
        <f t="shared" si="19"/>
        <v/>
      </c>
      <c r="J348" s="10" t="str">
        <f t="shared" si="18"/>
        <v/>
      </c>
      <c r="K348" s="10"/>
      <c r="L348" s="10"/>
      <c r="M348" s="10"/>
      <c r="N348" s="10"/>
    </row>
    <row r="349" spans="1:14" ht="60">
      <c r="A349" s="10"/>
      <c r="B349" s="10"/>
      <c r="C349" s="10" t="str">
        <v>Declaraciones anuales de las operaciones intervenidas por Fedatarios Públicos y demás intermediarios financieros (1997-1998)</v>
      </c>
      <c r="D349" s="10" t="str">
        <v>202195</v>
      </c>
      <c r="E349" s="14" t="str">
        <v>Declaraciones anuales de las operaciones intervenidas por Fedatarios Públicos y demás intermediarios financieros (1997-1998) &lt;AGENCIA ESTATAL DE ADMINISTRACIÓN TRIBUTARIA (AEAT)&gt;</v>
      </c>
      <c r="F349" s="10"/>
      <c r="G349" s="10"/>
      <c r="H349" s="10" t="str">
        <f t="shared" ref="H349:H412" si="20">F349 &amp; " " &amp; G349</f>
        <v xml:space="preserve"> </v>
      </c>
      <c r="I349" s="9" t="str">
        <f t="shared" si="19"/>
        <v/>
      </c>
      <c r="J349" s="10" t="str">
        <f t="shared" si="18"/>
        <v/>
      </c>
      <c r="K349" s="10"/>
      <c r="L349" s="10"/>
      <c r="M349" s="10"/>
      <c r="N349" s="10"/>
    </row>
    <row r="350" spans="1:14" ht="60">
      <c r="A350" s="10"/>
      <c r="B350" s="10"/>
      <c r="C350" s="10" t="str">
        <v>Declaraciones anuales de las operaciones intervenidas por Fedatarios Públicos y demás intermediarios financieros (modelo 198)  (1985-1996)</v>
      </c>
      <c r="D350" s="10" t="str">
        <v>997623</v>
      </c>
      <c r="E350" s="14" t="str">
        <v>Declaraciones anuales de las operaciones intervenidas por Fedatarios Públicos y demás intermediarios financieros (modelo 198)  (1985-1996) &lt;AGENCIA ESTATAL DE ADMINISTRACIÓN TRIBUTARIA (AEAT)&gt;</v>
      </c>
      <c r="F350" s="10"/>
      <c r="G350" s="10"/>
      <c r="H350" s="10" t="str">
        <f t="shared" si="20"/>
        <v xml:space="preserve"> </v>
      </c>
      <c r="I350" s="9" t="str">
        <f t="shared" si="19"/>
        <v/>
      </c>
      <c r="J350" s="10" t="str">
        <f t="shared" ref="J350:J413" si="21">IF(H351="", "", SUBSTITUTE(H351, I351 &amp; CHAR(32), ""))</f>
        <v/>
      </c>
      <c r="K350" s="10"/>
      <c r="L350" s="10"/>
      <c r="M350" s="10"/>
      <c r="N350" s="10"/>
    </row>
    <row r="351" spans="1:14" ht="60">
      <c r="A351" s="10"/>
      <c r="B351" s="10"/>
      <c r="C351" s="10" t="str">
        <v>Declaraciones anuales de las operaciones intervenidas por fedatarios públicos y demás intermediarios financieros (modelo 198) (1996 – …)</v>
      </c>
      <c r="D351" s="10" t="str">
        <v>997624</v>
      </c>
      <c r="E351" s="14" t="str">
        <v>Declaraciones anuales de las operaciones intervenidas por fedatarios públicos y demás intermediarios financieros (modelo 198) (1996 – …) &lt;AGENCIA ESTATAL DE ADMINISTRACIÓN TRIBUTARIA (AEAT)&gt;</v>
      </c>
      <c r="F351" s="10"/>
      <c r="G351" s="10"/>
      <c r="H351" s="10" t="str">
        <f t="shared" si="20"/>
        <v xml:space="preserve"> </v>
      </c>
      <c r="I351" s="9" t="str">
        <f t="shared" ref="I351:I414" si="22">IF(H351="", "", TRIM(LEFT(H351, FIND(CHAR(32), H351) - 1)))</f>
        <v/>
      </c>
      <c r="J351" s="10" t="str">
        <f t="shared" si="21"/>
        <v/>
      </c>
      <c r="K351" s="10"/>
      <c r="L351" s="10"/>
      <c r="M351" s="10"/>
      <c r="N351" s="10"/>
    </row>
    <row r="352" spans="1:14" ht="60">
      <c r="A352" s="10"/>
      <c r="B352" s="10"/>
      <c r="C352" s="10" t="str">
        <v>Declaraciones anuales de las operaciones intervenidas por Fedatarios Públicos y demás intermediarios financieros (modelo 198) (1999-1999)</v>
      </c>
      <c r="D352" s="10" t="str">
        <v>997618</v>
      </c>
      <c r="E352" s="14" t="str">
        <v>Declaraciones anuales de las operaciones intervenidas por Fedatarios Públicos y demás intermediarios financieros (modelo 198) (1999-1999) &lt;AGENCIA ESTATAL DE ADMINISTRACIÓN TRIBUTARIA (AEAT)&gt;</v>
      </c>
      <c r="F352" s="10"/>
      <c r="G352" s="10"/>
      <c r="H352" s="10" t="str">
        <f t="shared" si="20"/>
        <v xml:space="preserve"> </v>
      </c>
      <c r="I352" s="9" t="str">
        <f t="shared" si="22"/>
        <v/>
      </c>
      <c r="J352" s="10" t="str">
        <f t="shared" si="21"/>
        <v/>
      </c>
      <c r="K352" s="10"/>
      <c r="L352" s="10"/>
      <c r="M352" s="10"/>
      <c r="N352" s="10"/>
    </row>
    <row r="353" spans="1:14" ht="60">
      <c r="A353" s="10"/>
      <c r="B353" s="10"/>
      <c r="C353" s="10" t="str">
        <v>Declaraciones anuales de las operaciones intervenidas por Fedatarios Públicos y demás intermediarios financieros (modelo 198) (2000-2008)</v>
      </c>
      <c r="D353" s="10" t="str">
        <v>2250825</v>
      </c>
      <c r="E353" s="14" t="str">
        <v>Declaraciones anuales de las operaciones intervenidas por Fedatarios Públicos y demás intermediarios financieros (modelo 198) (2000-2008) &lt;AGENCIA ESTATAL DE ADMINISTRACIÓN TRIBUTARIA (AEAT)&gt;</v>
      </c>
      <c r="F353" s="10"/>
      <c r="G353" s="10"/>
      <c r="H353" s="10" t="str">
        <f t="shared" si="20"/>
        <v xml:space="preserve"> </v>
      </c>
      <c r="I353" s="9" t="str">
        <f t="shared" si="22"/>
        <v/>
      </c>
      <c r="J353" s="10" t="str">
        <f t="shared" si="21"/>
        <v/>
      </c>
      <c r="K353" s="10"/>
      <c r="L353" s="10"/>
      <c r="M353" s="10"/>
      <c r="N353" s="10"/>
    </row>
    <row r="354" spans="1:14" ht="45">
      <c r="A354" s="10"/>
      <c r="B354" s="10"/>
      <c r="C354" s="10" t="str">
        <v>Declaraciones anuales de operaciones con terceras personas (1986-1996)</v>
      </c>
      <c r="D354" s="10" t="str">
        <v>997619</v>
      </c>
      <c r="E354" s="14" t="str">
        <v>Declaraciones anuales de operaciones con terceras personas (1986-1996) &lt;AGENCIA ESTATAL DE ADMINISTRACIÓN TRIBUTARIA (AEAT)&gt;</v>
      </c>
      <c r="F354" s="10"/>
      <c r="G354" s="10"/>
      <c r="H354" s="10" t="str">
        <f t="shared" si="20"/>
        <v xml:space="preserve"> </v>
      </c>
      <c r="I354" s="9" t="str">
        <f t="shared" si="22"/>
        <v/>
      </c>
      <c r="J354" s="10" t="str">
        <f t="shared" si="21"/>
        <v/>
      </c>
      <c r="K354" s="10"/>
      <c r="L354" s="10"/>
      <c r="M354" s="10"/>
      <c r="N354" s="10"/>
    </row>
    <row r="355" spans="1:14" ht="45">
      <c r="A355" s="10"/>
      <c r="B355" s="10"/>
      <c r="C355" s="10" t="str">
        <v>Declaraciones anuales de operaciones con terceras personas (1991-1994)</v>
      </c>
      <c r="D355" s="10" t="str">
        <v>997502</v>
      </c>
      <c r="E355" s="14" t="str">
        <v>Declaraciones anuales de operaciones con terceras personas (1991-1994) &lt;AGENCIA ESTATAL DE ADMINISTRACIÓN TRIBUTARIA (AEAT)&gt;</v>
      </c>
      <c r="F355" s="10"/>
      <c r="G355" s="10"/>
      <c r="H355" s="10" t="str">
        <f t="shared" si="20"/>
        <v xml:space="preserve"> </v>
      </c>
      <c r="I355" s="9" t="str">
        <f t="shared" si="22"/>
        <v/>
      </c>
      <c r="J355" s="10" t="str">
        <f t="shared" si="21"/>
        <v/>
      </c>
      <c r="K355" s="10"/>
      <c r="L355" s="10"/>
      <c r="M355" s="10"/>
      <c r="N355" s="10"/>
    </row>
    <row r="356" spans="1:14" ht="45">
      <c r="A356" s="10"/>
      <c r="B356" s="10"/>
      <c r="C356" s="10" t="str">
        <v>Declaraciones anuales de operaciones con terceras personas (1997-1998)</v>
      </c>
      <c r="D356" s="10" t="str">
        <v>998012</v>
      </c>
      <c r="E356" s="14" t="str">
        <v>Declaraciones anuales de operaciones con terceras personas (1997-1998) &lt;AGENCIA ESTATAL DE ADMINISTRACIÓN TRIBUTARIA (AEAT)&gt;</v>
      </c>
      <c r="F356" s="10"/>
      <c r="G356" s="10"/>
      <c r="H356" s="10" t="str">
        <f t="shared" si="20"/>
        <v xml:space="preserve"> </v>
      </c>
      <c r="I356" s="9" t="str">
        <f t="shared" si="22"/>
        <v/>
      </c>
      <c r="J356" s="10" t="str">
        <f t="shared" si="21"/>
        <v/>
      </c>
      <c r="K356" s="10"/>
      <c r="L356" s="10"/>
      <c r="M356" s="10"/>
      <c r="N356" s="10"/>
    </row>
    <row r="357" spans="1:14" ht="45">
      <c r="A357" s="10"/>
      <c r="B357" s="10"/>
      <c r="C357" s="10" t="str">
        <v>Declaraciones anuales de operaciones con terceras personas (modelo 347) (1996 – …)</v>
      </c>
      <c r="D357" s="10" t="str">
        <v>997519</v>
      </c>
      <c r="E357" s="14" t="str">
        <v>Declaraciones anuales de operaciones con terceras personas (modelo 347) (1996 – …) &lt;AGENCIA ESTATAL DE ADMINISTRACIÓN TRIBUTARIA (AEAT)&gt;</v>
      </c>
      <c r="F357" s="10"/>
      <c r="G357" s="10"/>
      <c r="H357" s="10" t="str">
        <f t="shared" si="20"/>
        <v xml:space="preserve"> </v>
      </c>
      <c r="I357" s="9" t="str">
        <f t="shared" si="22"/>
        <v/>
      </c>
      <c r="J357" s="10" t="str">
        <f t="shared" si="21"/>
        <v/>
      </c>
      <c r="K357" s="10"/>
      <c r="L357" s="10"/>
      <c r="M357" s="10"/>
      <c r="N357" s="10"/>
    </row>
    <row r="358" spans="1:14" ht="45">
      <c r="A358" s="10"/>
      <c r="B358" s="10"/>
      <c r="C358" s="10" t="str">
        <v>Declaraciones anuales de operaciones con terceras personas (Modelo 347) (2000-2008)</v>
      </c>
      <c r="D358" s="10" t="str">
        <v>214039</v>
      </c>
      <c r="E358" s="14" t="str">
        <v>Declaraciones anuales de operaciones con terceras personas (Modelo 347) (2000-2008) &lt;AGENCIA ESTATAL DE ADMINISTRACIÓN TRIBUTARIA (AEAT)&gt;</v>
      </c>
      <c r="F358" s="10"/>
      <c r="G358" s="10"/>
      <c r="H358" s="10" t="str">
        <f t="shared" si="20"/>
        <v xml:space="preserve"> </v>
      </c>
      <c r="I358" s="9" t="str">
        <f t="shared" si="22"/>
        <v/>
      </c>
      <c r="J358" s="10" t="str">
        <f t="shared" si="21"/>
        <v/>
      </c>
      <c r="K358" s="10"/>
      <c r="L358" s="10"/>
      <c r="M358" s="10"/>
      <c r="N358" s="10"/>
    </row>
    <row r="359" spans="1:14" ht="60">
      <c r="A359" s="10"/>
      <c r="B359" s="10"/>
      <c r="C359" s="10" t="str">
        <v>Declaraciones anuales de operaciones con terceras personas para Entidades Públicas (modelo 348) (1986-1996)</v>
      </c>
      <c r="D359" s="10" t="str">
        <v>214040</v>
      </c>
      <c r="E359" s="14" t="str">
        <v>Declaraciones anuales de operaciones con terceras personas para Entidades Públicas (modelo 348) (1986-1996) &lt;AGENCIA ESTATAL DE ADMINISTRACIÓN TRIBUTARIA (AEAT)&gt;</v>
      </c>
      <c r="F359" s="10"/>
      <c r="G359" s="10"/>
      <c r="H359" s="10" t="str">
        <f t="shared" si="20"/>
        <v xml:space="preserve"> </v>
      </c>
      <c r="I359" s="9" t="str">
        <f t="shared" si="22"/>
        <v/>
      </c>
      <c r="J359" s="10" t="str">
        <f t="shared" si="21"/>
        <v/>
      </c>
      <c r="K359" s="10"/>
      <c r="L359" s="10"/>
      <c r="M359" s="10"/>
      <c r="N359" s="10"/>
    </row>
    <row r="360" spans="1:14" ht="60">
      <c r="A360" s="10"/>
      <c r="B360" s="10"/>
      <c r="C360" s="10" t="str">
        <v>Declaraciones anuales de operaciones con terceras personas para entidades públicas (modelo 348) (1996 – …)</v>
      </c>
      <c r="D360" s="10" t="str">
        <v>202440</v>
      </c>
      <c r="E360" s="14" t="str">
        <v>Declaraciones anuales de operaciones con terceras personas para entidades públicas (modelo 348) (1996 – …) &lt;AGENCIA ESTATAL DE ADMINISTRACIÓN TRIBUTARIA (AEAT)&gt;</v>
      </c>
      <c r="F360" s="10"/>
      <c r="G360" s="10"/>
      <c r="H360" s="10" t="str">
        <f t="shared" si="20"/>
        <v xml:space="preserve"> </v>
      </c>
      <c r="I360" s="9" t="str">
        <f t="shared" si="22"/>
        <v/>
      </c>
      <c r="J360" s="10" t="str">
        <f t="shared" si="21"/>
        <v/>
      </c>
      <c r="K360" s="10"/>
      <c r="L360" s="10"/>
      <c r="M360" s="10"/>
      <c r="N360" s="10"/>
    </row>
    <row r="361" spans="1:14" ht="60">
      <c r="A361" s="10"/>
      <c r="B361" s="10"/>
      <c r="C361" s="10" t="str">
        <v>Declaraciones anuales de operaciones con terceras personas para Entidades Públicas (modelo 348) (1997-1998)</v>
      </c>
      <c r="D361" s="10" t="str">
        <v>2844303</v>
      </c>
      <c r="E361" s="14" t="str">
        <v>Declaraciones anuales de operaciones con terceras personas para Entidades Públicas (modelo 348) (1997-1998) &lt;AGENCIA ESTATAL DE ADMINISTRACIÓN TRIBUTARIA (AEAT)&gt;</v>
      </c>
      <c r="F361" s="10"/>
      <c r="G361" s="10"/>
      <c r="H361" s="10" t="str">
        <f t="shared" si="20"/>
        <v xml:space="preserve"> </v>
      </c>
      <c r="I361" s="9" t="str">
        <f t="shared" si="22"/>
        <v/>
      </c>
      <c r="J361" s="10" t="str">
        <f t="shared" si="21"/>
        <v/>
      </c>
      <c r="K361" s="10"/>
      <c r="L361" s="10"/>
      <c r="M361" s="10"/>
      <c r="N361" s="10"/>
    </row>
    <row r="362" spans="1:14" ht="60">
      <c r="A362" s="10"/>
      <c r="B362" s="10"/>
      <c r="C362" s="10" t="str">
        <v>Declaraciones anuales de operaciones con terceras personas para Entidades Públicas (Modelo 348) (1999-1999)</v>
      </c>
      <c r="D362" s="10" t="str">
        <v>3036670</v>
      </c>
      <c r="E362" s="14" t="str">
        <v>Declaraciones anuales de operaciones con terceras personas para Entidades Públicas (Modelo 348) (1999-1999) &lt;AGENCIA ESTATAL DE ADMINISTRACIÓN TRIBUTARIA (AEAT)&gt;</v>
      </c>
      <c r="F362" s="10"/>
      <c r="G362" s="10"/>
      <c r="H362" s="10" t="str">
        <f t="shared" si="20"/>
        <v xml:space="preserve"> </v>
      </c>
      <c r="I362" s="9" t="str">
        <f t="shared" si="22"/>
        <v/>
      </c>
      <c r="J362" s="10" t="str">
        <f t="shared" si="21"/>
        <v/>
      </c>
      <c r="K362" s="10"/>
      <c r="L362" s="10"/>
      <c r="M362" s="10"/>
      <c r="N362" s="10"/>
    </row>
    <row r="363" spans="1:14" ht="60">
      <c r="A363" s="10"/>
      <c r="B363" s="10"/>
      <c r="C363" s="10" t="str">
        <v>Declaraciones anuales de operaciones con terceras personas para Entidades Públicas (Modelo 348) (2000-2008)</v>
      </c>
      <c r="D363" s="10" t="str">
        <v>3017309</v>
      </c>
      <c r="E363" s="14" t="str">
        <v>Declaraciones anuales de operaciones con terceras personas para Entidades Públicas (Modelo 348) (2000-2008) &lt;AGENCIA ESTATAL DE ADMINISTRACIÓN TRIBUTARIA (AEAT)&gt;</v>
      </c>
      <c r="F363" s="10"/>
      <c r="G363" s="10"/>
      <c r="H363" s="10" t="str">
        <f t="shared" si="20"/>
        <v xml:space="preserve"> </v>
      </c>
      <c r="I363" s="9" t="str">
        <f t="shared" si="22"/>
        <v/>
      </c>
      <c r="J363" s="10" t="str">
        <f t="shared" si="21"/>
        <v/>
      </c>
      <c r="K363" s="10"/>
      <c r="L363" s="10"/>
      <c r="M363" s="10"/>
      <c r="N363" s="10"/>
    </row>
    <row r="364" spans="1:14" ht="75">
      <c r="A364" s="10"/>
      <c r="B364" s="10"/>
      <c r="C364" s="10" t="str">
        <v>Declaraciones anuales IRPF para empresarios profesionales y artistas acogidos al régimen de Estimación Objetiva Singular (modelo 190). Documento de ingreso (modelo 120) (1980-1996)</v>
      </c>
      <c r="D364" s="10" t="str">
        <v>202094</v>
      </c>
      <c r="E364" s="14" t="str">
        <v>Declaraciones anuales IRPF para empresarios profesionales y artistas acogidos al régimen de Estimación Objetiva Singular (modelo 190). Documento de ingreso (modelo 120) (1980-1996) &lt;AGENCIA ESTATAL DE ADMINISTRACIÓN TRIBUTARIA (AEAT)&gt;</v>
      </c>
      <c r="F364" s="10"/>
      <c r="G364" s="10"/>
      <c r="H364" s="10" t="str">
        <f t="shared" si="20"/>
        <v xml:space="preserve"> </v>
      </c>
      <c r="I364" s="9" t="str">
        <f t="shared" si="22"/>
        <v/>
      </c>
      <c r="J364" s="10" t="str">
        <f t="shared" si="21"/>
        <v/>
      </c>
      <c r="K364" s="10"/>
      <c r="L364" s="10"/>
      <c r="M364" s="10"/>
      <c r="N364" s="10"/>
    </row>
    <row r="365" spans="1:14" ht="45">
      <c r="A365" s="10"/>
      <c r="B365" s="10"/>
      <c r="C365" s="10" t="str">
        <v>Declaraciones censales (modelo 036) (1990-1996)</v>
      </c>
      <c r="D365" s="10" t="str">
        <v>202562</v>
      </c>
      <c r="E365" s="14" t="str">
        <v>Declaraciones censales (modelo 036) (1990-1996) &lt;AGENCIA ESTATAL DE ADMINISTRACIÓN TRIBUTARIA (AEAT)&gt;</v>
      </c>
      <c r="F365" s="10"/>
      <c r="G365" s="10"/>
      <c r="H365" s="10" t="str">
        <f t="shared" si="20"/>
        <v xml:space="preserve"> </v>
      </c>
      <c r="I365" s="9" t="str">
        <f t="shared" si="22"/>
        <v/>
      </c>
      <c r="J365" s="10" t="str">
        <f t="shared" si="21"/>
        <v/>
      </c>
      <c r="K365" s="10"/>
      <c r="L365" s="10"/>
      <c r="M365" s="10"/>
      <c r="N365" s="10"/>
    </row>
    <row r="366" spans="1:14" ht="60">
      <c r="A366" s="10"/>
      <c r="B366" s="10"/>
      <c r="C366" s="10" t="str">
        <v>Declaraciones conjuntas del Impuesto General sobre la Renta y Patrimonio de las Personas Físicas ejercicio de 1977 (1977-1977)</v>
      </c>
      <c r="D366" s="10" t="str">
        <v>997721</v>
      </c>
      <c r="E366" s="14" t="str">
        <v>Declaraciones conjuntas del Impuesto General sobre la Renta y Patrimonio de las Personas Físicas ejercicio de 1977 (1977-1977) &lt;AGENCIA ESTATAL DE ADMINISTRACIÓN TRIBUTARIA (AEAT)&gt;</v>
      </c>
      <c r="F366" s="10"/>
      <c r="G366" s="10"/>
      <c r="H366" s="10" t="str">
        <f t="shared" si="20"/>
        <v xml:space="preserve"> </v>
      </c>
      <c r="I366" s="9" t="str">
        <f t="shared" si="22"/>
        <v/>
      </c>
      <c r="J366" s="10" t="str">
        <f t="shared" si="21"/>
        <v/>
      </c>
      <c r="K366" s="10"/>
      <c r="L366" s="10"/>
      <c r="M366" s="10"/>
      <c r="N366" s="10"/>
    </row>
    <row r="367" spans="1:14" ht="45">
      <c r="A367" s="10"/>
      <c r="B367" s="10"/>
      <c r="C367" s="10" t="str">
        <v>Declaraciones de domicilio fiscal (28/02/1976-31/12/1978)</v>
      </c>
      <c r="D367" s="10" t="str">
        <v>2402101</v>
      </c>
      <c r="E367" s="14" t="str">
        <v>Declaraciones de domicilio fiscal (28/02/1976-31/12/1978) &lt;AGENCIA ESTATAL DE ADMINISTRACIÓN TRIBUTARIA (AEAT)&gt;</v>
      </c>
      <c r="F367" s="10"/>
      <c r="G367" s="10"/>
      <c r="H367" s="10" t="str">
        <f t="shared" si="20"/>
        <v xml:space="preserve"> </v>
      </c>
      <c r="I367" s="9" t="str">
        <f t="shared" si="22"/>
        <v/>
      </c>
      <c r="J367" s="10" t="str">
        <f t="shared" si="21"/>
        <v/>
      </c>
      <c r="K367" s="10"/>
      <c r="L367" s="10"/>
      <c r="M367" s="10"/>
      <c r="N367" s="10"/>
    </row>
    <row r="368" spans="1:14" ht="60">
      <c r="A368" s="10"/>
      <c r="B368" s="10"/>
      <c r="C368" s="10" t="str">
        <v>Declaraciones de ingresos de retenciones e ingresos a cuenta de IRPF y Sociedades, excepto intereses de cuentas bancarias (modelo 123) (1999-1999)</v>
      </c>
      <c r="D368" s="10" t="str">
        <v>991938</v>
      </c>
      <c r="E368" s="14" t="str">
        <v>Declaraciones de ingresos de retenciones e ingresos a cuenta de IRPF y Sociedades, excepto intereses de cuentas bancarias (modelo 123) (1999-1999) &lt;AGENCIA ESTATAL DE ADMINISTRACIÓN TRIBUTARIA (AEAT)&gt;</v>
      </c>
      <c r="F368" s="10"/>
      <c r="G368" s="10"/>
      <c r="H368" s="10" t="str">
        <f t="shared" si="20"/>
        <v xml:space="preserve"> </v>
      </c>
      <c r="I368" s="9" t="str">
        <f t="shared" si="22"/>
        <v/>
      </c>
      <c r="J368" s="10" t="str">
        <f t="shared" si="21"/>
        <v/>
      </c>
      <c r="K368" s="10"/>
      <c r="L368" s="10"/>
      <c r="M368" s="10"/>
      <c r="N368" s="10"/>
    </row>
    <row r="369" spans="1:14" ht="45">
      <c r="A369" s="10"/>
      <c r="B369" s="10"/>
      <c r="C369" s="10" t="str">
        <v>Declaraciones de IRPF y Sociedades de no residentes (modelo 210) (1984-1996)</v>
      </c>
      <c r="D369" s="10" t="str">
        <v>181870</v>
      </c>
      <c r="E369" s="14" t="str">
        <v>Declaraciones de IRPF y Sociedades de no residentes (modelo 210) (1984-1996) &lt;AGENCIA ESTATAL DE ADMINISTRACIÓN TRIBUTARIA (AEAT)&gt;</v>
      </c>
      <c r="F369" s="10"/>
      <c r="G369" s="10"/>
      <c r="H369" s="10" t="str">
        <f t="shared" si="20"/>
        <v xml:space="preserve"> </v>
      </c>
      <c r="I369" s="9" t="str">
        <f t="shared" si="22"/>
        <v/>
      </c>
      <c r="J369" s="10" t="str">
        <f t="shared" si="21"/>
        <v/>
      </c>
      <c r="K369" s="10"/>
      <c r="L369" s="10"/>
      <c r="M369" s="10"/>
      <c r="N369" s="10"/>
    </row>
    <row r="370" spans="1:14" ht="45">
      <c r="A370" s="10"/>
      <c r="B370" s="10"/>
      <c r="C370" s="10" t="str">
        <v>Declaraciones de IRPF y Sociedades de no residentes (modelo 210) (1996 – …)</v>
      </c>
      <c r="D370" s="10" t="str">
        <v>184570</v>
      </c>
      <c r="E370" s="14" t="str">
        <v>Declaraciones de IRPF y Sociedades de no residentes (modelo 210) (1996 – …) &lt;AGENCIA ESTATAL DE ADMINISTRACIÓN TRIBUTARIA (AEAT)&gt;</v>
      </c>
      <c r="F370" s="10"/>
      <c r="G370" s="10"/>
      <c r="H370" s="10" t="str">
        <f t="shared" si="20"/>
        <v xml:space="preserve"> </v>
      </c>
      <c r="I370" s="9" t="str">
        <f t="shared" si="22"/>
        <v/>
      </c>
      <c r="J370" s="10" t="str">
        <f t="shared" si="21"/>
        <v/>
      </c>
      <c r="K370" s="10"/>
      <c r="L370" s="10"/>
      <c r="M370" s="10"/>
      <c r="N370" s="10"/>
    </row>
    <row r="371" spans="1:14" ht="45">
      <c r="A371" s="10"/>
      <c r="B371" s="10"/>
      <c r="C371" s="10" t="str">
        <v>Declaraciones de IRPF y Sociedades de no residentes (modelo 210) (1997-1998)</v>
      </c>
      <c r="D371" s="10" t="str">
        <v>181880</v>
      </c>
      <c r="E371" s="14" t="str">
        <v>Declaraciones de IRPF y Sociedades de no residentes (modelo 210) (1997-1998) &lt;AGENCIA ESTATAL DE ADMINISTRACIÓN TRIBUTARIA (AEAT)&gt;</v>
      </c>
      <c r="F371" s="10"/>
      <c r="G371" s="10"/>
      <c r="H371" s="10" t="str">
        <f t="shared" si="20"/>
        <v xml:space="preserve"> </v>
      </c>
      <c r="I371" s="9" t="str">
        <f t="shared" si="22"/>
        <v/>
      </c>
      <c r="J371" s="10" t="str">
        <f t="shared" si="21"/>
        <v/>
      </c>
      <c r="K371" s="10"/>
      <c r="L371" s="10"/>
      <c r="M371" s="10"/>
      <c r="N371" s="10"/>
    </row>
    <row r="372" spans="1:14" ht="45">
      <c r="A372" s="10"/>
      <c r="B372" s="10"/>
      <c r="C372" s="10" t="str">
        <v>Declaraciones de IRPF y Sociedades de no residentes (Modelo 210) (1999-1999)</v>
      </c>
      <c r="D372" s="10" t="str">
        <v>997321</v>
      </c>
      <c r="E372" s="14" t="str">
        <v>Declaraciones de IRPF y Sociedades de no residentes (Modelo 210) (1999-1999) &lt;AGENCIA ESTATAL DE ADMINISTRACIÓN TRIBUTARIA (AEAT)&gt;</v>
      </c>
      <c r="F372" s="10"/>
      <c r="G372" s="10"/>
      <c r="H372" s="10" t="str">
        <f t="shared" si="20"/>
        <v xml:space="preserve"> </v>
      </c>
      <c r="I372" s="9" t="str">
        <f t="shared" si="22"/>
        <v/>
      </c>
      <c r="J372" s="10" t="str">
        <f t="shared" si="21"/>
        <v/>
      </c>
      <c r="K372" s="10"/>
      <c r="L372" s="10"/>
      <c r="M372" s="10"/>
      <c r="N372" s="10"/>
    </row>
    <row r="373" spans="1:14" ht="45">
      <c r="A373" s="10"/>
      <c r="B373" s="10"/>
      <c r="C373" s="10" t="str">
        <v>Declaraciones de IRPF y Sociedades de no residentes (Modelo 210) (2000-2008)</v>
      </c>
      <c r="D373" s="10" t="str">
        <v>997324</v>
      </c>
      <c r="E373" s="14" t="str">
        <v>Declaraciones de IRPF y Sociedades de no residentes (Modelo 210) (2000-2008) &lt;AGENCIA ESTATAL DE ADMINISTRACIÓN TRIBUTARIA (AEAT)&gt;</v>
      </c>
      <c r="F373" s="10"/>
      <c r="G373" s="10"/>
      <c r="H373" s="10" t="str">
        <f t="shared" si="20"/>
        <v xml:space="preserve"> </v>
      </c>
      <c r="I373" s="9" t="str">
        <f t="shared" si="22"/>
        <v/>
      </c>
      <c r="J373" s="10" t="str">
        <f t="shared" si="21"/>
        <v/>
      </c>
      <c r="K373" s="10"/>
      <c r="L373" s="10"/>
      <c r="M373" s="10"/>
      <c r="N373" s="10"/>
    </row>
    <row r="374" spans="1:14" ht="45">
      <c r="A374" s="10"/>
      <c r="B374" s="10"/>
      <c r="C374" s="10" t="str">
        <v>Declaraciones de Patente Nacional Complementaria (1954-1959)</v>
      </c>
      <c r="D374" s="10" t="str">
        <v>997323</v>
      </c>
      <c r="E374" s="14" t="str">
        <v>Declaraciones de Patente Nacional Complementaria (1954-1959) &lt;AGENCIA ESTATAL DE ADMINISTRACIÓN TRIBUTARIA (AEAT)&gt;</v>
      </c>
      <c r="F374" s="10"/>
      <c r="G374" s="10"/>
      <c r="H374" s="10" t="str">
        <f t="shared" si="20"/>
        <v xml:space="preserve"> </v>
      </c>
      <c r="I374" s="9" t="str">
        <f t="shared" si="22"/>
        <v/>
      </c>
      <c r="J374" s="10" t="str">
        <f t="shared" si="21"/>
        <v/>
      </c>
      <c r="K374" s="10"/>
      <c r="L374" s="10"/>
      <c r="M374" s="10"/>
      <c r="N374" s="10"/>
    </row>
    <row r="375" spans="1:14" ht="75">
      <c r="A375" s="10"/>
      <c r="B375" s="10"/>
      <c r="C375" s="10" t="str">
        <v>Declaraciones de rendimientos implícitos del capital mobiliario sujetos al régimen general de IRPF y Sociedades, documento de ingresos (modelo 124) (1999-1999)</v>
      </c>
      <c r="D375" s="10" t="str">
        <v>997326</v>
      </c>
      <c r="E375" s="14" t="str">
        <v>Declaraciones de rendimientos implícitos del capital mobiliario sujetos al régimen general de IRPF y Sociedades, documento de ingresos (modelo 124) (1999-1999) &lt;AGENCIA ESTATAL DE ADMINISTRACIÓN TRIBUTARIA (AEAT)&gt;</v>
      </c>
      <c r="F375" s="10"/>
      <c r="G375" s="10"/>
      <c r="H375" s="10" t="str">
        <f t="shared" si="20"/>
        <v xml:space="preserve"> </v>
      </c>
      <c r="I375" s="9" t="str">
        <f t="shared" si="22"/>
        <v/>
      </c>
      <c r="J375" s="10" t="str">
        <f t="shared" si="21"/>
        <v/>
      </c>
      <c r="K375" s="10"/>
      <c r="L375" s="10"/>
      <c r="M375" s="10"/>
      <c r="N375" s="10"/>
    </row>
    <row r="376" spans="1:14" ht="75">
      <c r="A376" s="10"/>
      <c r="B376" s="10"/>
      <c r="C376" s="10" t="str">
        <v>Declaraciones de rendimientos implícitos del capital mobiliario sujetos al régimen general del IRPF y Sociedades, documento de ingreso (modelo 124) (1985-1996)</v>
      </c>
      <c r="D376" s="10" t="str">
        <v>997906</v>
      </c>
      <c r="E376" s="14" t="str">
        <v>Declaraciones de rendimientos implícitos del capital mobiliario sujetos al régimen general del IRPF y Sociedades, documento de ingreso (modelo 124) (1985-1996) &lt;AGENCIA ESTATAL DE ADMINISTRACIÓN TRIBUTARIA (AEAT)&gt;</v>
      </c>
      <c r="F376" s="10"/>
      <c r="G376" s="10"/>
      <c r="H376" s="10" t="str">
        <f t="shared" si="20"/>
        <v xml:space="preserve"> </v>
      </c>
      <c r="I376" s="9" t="str">
        <f t="shared" si="22"/>
        <v/>
      </c>
      <c r="J376" s="10" t="str">
        <f t="shared" si="21"/>
        <v/>
      </c>
      <c r="K376" s="10"/>
      <c r="L376" s="10"/>
      <c r="M376" s="10"/>
      <c r="N376" s="10"/>
    </row>
    <row r="377" spans="1:14" ht="75">
      <c r="A377" s="10"/>
      <c r="B377" s="10"/>
      <c r="C377" s="10" t="str">
        <v>Declaraciones de rendimientos implícitos del capital mobiliario sujetos al régimen general del IRPF y Sociedades, documento de ingreso (modelo 124) (1997-1998)</v>
      </c>
      <c r="D377" s="10" t="str">
        <v>998838</v>
      </c>
      <c r="E377" s="14" t="str">
        <v>Declaraciones de rendimientos implícitos del capital mobiliario sujetos al régimen general del IRPF y Sociedades, documento de ingreso (modelo 124) (1997-1998) &lt;AGENCIA ESTATAL DE ADMINISTRACIÓN TRIBUTARIA (AEAT)&gt;</v>
      </c>
      <c r="F377" s="10"/>
      <c r="G377" s="10"/>
      <c r="H377" s="10" t="str">
        <f t="shared" si="20"/>
        <v xml:space="preserve"> </v>
      </c>
      <c r="I377" s="9" t="str">
        <f t="shared" si="22"/>
        <v/>
      </c>
      <c r="J377" s="10" t="str">
        <f t="shared" si="21"/>
        <v/>
      </c>
      <c r="K377" s="10"/>
      <c r="L377" s="10"/>
      <c r="M377" s="10"/>
      <c r="N377" s="10"/>
    </row>
    <row r="378" spans="1:14" ht="75">
      <c r="A378" s="10"/>
      <c r="B378" s="10"/>
      <c r="C378" s="10" t="str">
        <v>Declaraciones de rendimientos implícitos del capital mobiliario sujetos al régimen general del IRPF y Sociedades, documento de ingreso (Modelo 124) (2000-2008)</v>
      </c>
      <c r="D378" s="10" t="str">
        <v>998673</v>
      </c>
      <c r="E378" s="14" t="str">
        <v>Declaraciones de rendimientos implícitos del capital mobiliario sujetos al régimen general del IRPF y Sociedades, documento de ingreso (Modelo 124) (2000-2008) &lt;AGENCIA ESTATAL DE ADMINISTRACIÓN TRIBUTARIA (AEAT)&gt;</v>
      </c>
      <c r="F378" s="10"/>
      <c r="G378" s="10"/>
      <c r="H378" s="10" t="str">
        <f t="shared" si="20"/>
        <v xml:space="preserve"> </v>
      </c>
      <c r="I378" s="9" t="str">
        <f t="shared" si="22"/>
        <v/>
      </c>
      <c r="J378" s="10" t="str">
        <f t="shared" si="21"/>
        <v/>
      </c>
      <c r="K378" s="10"/>
      <c r="L378" s="10"/>
      <c r="M378" s="10"/>
      <c r="N378" s="10"/>
    </row>
    <row r="379" spans="1:14" ht="75">
      <c r="A379" s="10"/>
      <c r="B379" s="10"/>
      <c r="C379" s="10" t="str">
        <v>Declaraciones de rendimientos implícitos del capital mobiliario sujetos al régimen general del IRPF y Sociedades. Documento de ingreso (modelo 124) (1996 – …)</v>
      </c>
      <c r="D379" s="10" t="str">
        <v>991941</v>
      </c>
      <c r="E379" s="14" t="str">
        <v>Declaraciones de rendimientos implícitos del capital mobiliario sujetos al régimen general del IRPF y Sociedades. Documento de ingreso (modelo 124) (1996 – …) &lt;AGENCIA ESTATAL DE ADMINISTRACIÓN TRIBUTARIA (AEAT)&gt;</v>
      </c>
      <c r="F379" s="10"/>
      <c r="G379" s="10"/>
      <c r="H379" s="10" t="str">
        <f t="shared" si="20"/>
        <v xml:space="preserve"> </v>
      </c>
      <c r="I379" s="9" t="str">
        <f t="shared" si="22"/>
        <v/>
      </c>
      <c r="J379" s="10" t="str">
        <f t="shared" si="21"/>
        <v/>
      </c>
      <c r="K379" s="10"/>
      <c r="L379" s="10"/>
      <c r="M379" s="10"/>
      <c r="N379" s="10"/>
    </row>
    <row r="380" spans="1:14" ht="75">
      <c r="A380" s="10"/>
      <c r="B380" s="10"/>
      <c r="C380" s="10" t="str">
        <v>Declaraciones de resumen anual de retenciones a cuenta de IRPF por Rendimientos del Capital Mobiliario, excepto intereses de cuentas bancarias (modelo 193) (1999-1999)</v>
      </c>
      <c r="D380" s="10" t="str">
        <v>991940</v>
      </c>
      <c r="E380" s="14" t="str">
        <v>Declaraciones de resumen anual de retenciones a cuenta de IRPF por Rendimientos del Capital Mobiliario, excepto intereses de cuentas bancarias (modelo 193) (1999-1999) &lt;AGENCIA ESTATAL DE ADMINISTRACIÓN TRIBUTARIA (AEAT)&gt;</v>
      </c>
      <c r="F380" s="10"/>
      <c r="G380" s="10"/>
      <c r="H380" s="10" t="str">
        <f t="shared" si="20"/>
        <v xml:space="preserve"> </v>
      </c>
      <c r="I380" s="9" t="str">
        <f t="shared" si="22"/>
        <v/>
      </c>
      <c r="J380" s="10" t="str">
        <f t="shared" si="21"/>
        <v/>
      </c>
      <c r="K380" s="10"/>
      <c r="L380" s="10"/>
      <c r="M380" s="10"/>
      <c r="N380" s="10"/>
    </row>
    <row r="381" spans="1:14" ht="60">
      <c r="A381" s="10"/>
      <c r="B381" s="10"/>
      <c r="C381" s="10" t="str">
        <v>Declaraciones de resumen anual de retenciones a cuenta de IRPF y Sociedades, intereses de cuentas bancarias (modelo 196) (1999-1999)</v>
      </c>
      <c r="D381" s="10" t="str">
        <v>997924</v>
      </c>
      <c r="E381" s="14" t="str">
        <v>Declaraciones de resumen anual de retenciones a cuenta de IRPF y Sociedades, intereses de cuentas bancarias (modelo 196) (1999-1999) &lt;AGENCIA ESTATAL DE ADMINISTRACIÓN TRIBUTARIA (AEAT)&gt;</v>
      </c>
      <c r="F381" s="10"/>
      <c r="G381" s="10"/>
      <c r="H381" s="10" t="str">
        <f t="shared" si="20"/>
        <v xml:space="preserve"> </v>
      </c>
      <c r="I381" s="9" t="str">
        <f t="shared" si="22"/>
        <v/>
      </c>
      <c r="J381" s="10" t="str">
        <f t="shared" si="21"/>
        <v/>
      </c>
      <c r="K381" s="10"/>
      <c r="L381" s="10"/>
      <c r="M381" s="10"/>
      <c r="N381" s="10"/>
    </row>
    <row r="382" spans="1:14" ht="75">
      <c r="A382" s="10"/>
      <c r="B382" s="10"/>
      <c r="C382" s="10" t="str">
        <v>Declaraciones de resumen anual de retenciones a cuenta del IRPF por rendimientos de capital mobiliario, excepto intereses de cuentas bancarias (modelo 193) (1996 – …)</v>
      </c>
      <c r="D382" s="10" t="str">
        <v>997926</v>
      </c>
      <c r="E382" s="14" t="str">
        <v>Declaraciones de resumen anual de retenciones a cuenta del IRPF por rendimientos de capital mobiliario, excepto intereses de cuentas bancarias (modelo 193) (1996 – …) &lt;AGENCIA ESTATAL DE ADMINISTRACIÓN TRIBUTARIA (AEAT)&gt;</v>
      </c>
      <c r="F382" s="10"/>
      <c r="G382" s="10"/>
      <c r="H382" s="10" t="str">
        <f t="shared" si="20"/>
        <v xml:space="preserve"> </v>
      </c>
      <c r="I382" s="9" t="str">
        <f t="shared" si="22"/>
        <v/>
      </c>
      <c r="J382" s="10" t="str">
        <f t="shared" si="21"/>
        <v/>
      </c>
      <c r="K382" s="10"/>
      <c r="L382" s="10"/>
      <c r="M382" s="10"/>
      <c r="N382" s="10"/>
    </row>
    <row r="383" spans="1:14" ht="60">
      <c r="A383" s="10"/>
      <c r="B383" s="10"/>
      <c r="C383" s="10" t="str">
        <v>Declaraciones de resumen anual de retenciones a cuenta del IRPF por rendimientos del Capital Mobiliario (Modelo 192) (1997-1998)</v>
      </c>
      <c r="D383" s="10" t="str">
        <v>997925</v>
      </c>
      <c r="E383" s="14" t="str">
        <v>Declaraciones de resumen anual de retenciones a cuenta del IRPF por rendimientos del Capital Mobiliario (Modelo 192) (1997-1998) &lt;AGENCIA ESTATAL DE ADMINISTRACIÓN TRIBUTARIA (AEAT)&gt;</v>
      </c>
      <c r="F383" s="10"/>
      <c r="G383" s="10"/>
      <c r="H383" s="10" t="str">
        <f t="shared" si="20"/>
        <v xml:space="preserve"> </v>
      </c>
      <c r="I383" s="9" t="str">
        <f t="shared" si="22"/>
        <v/>
      </c>
      <c r="J383" s="10" t="str">
        <f t="shared" si="21"/>
        <v/>
      </c>
      <c r="K383" s="10"/>
      <c r="L383" s="10"/>
      <c r="M383" s="10"/>
      <c r="N383" s="10"/>
    </row>
    <row r="384" spans="1:14" ht="60">
      <c r="A384" s="10"/>
      <c r="B384" s="10"/>
      <c r="C384" s="10" t="str">
        <v>Declaraciones de resumen anual de retenciones a cuenta del IRPF por Rendimientos del Capital Mobiliario (Modelo 192) (1999-1999)</v>
      </c>
      <c r="D384" s="10" t="str">
        <v>997927</v>
      </c>
      <c r="E384" s="14" t="str">
        <v>Declaraciones de resumen anual de retenciones a cuenta del IRPF por Rendimientos del Capital Mobiliario (Modelo 192) (1999-1999) &lt;AGENCIA ESTATAL DE ADMINISTRACIÓN TRIBUTARIA (AEAT)&gt;</v>
      </c>
      <c r="F384" s="10"/>
      <c r="G384" s="10"/>
      <c r="H384" s="10" t="str">
        <f t="shared" si="20"/>
        <v xml:space="preserve"> </v>
      </c>
      <c r="I384" s="9" t="str">
        <f t="shared" si="22"/>
        <v/>
      </c>
      <c r="J384" s="10" t="str">
        <f t="shared" si="21"/>
        <v/>
      </c>
      <c r="K384" s="10"/>
      <c r="L384" s="10"/>
      <c r="M384" s="10"/>
      <c r="N384" s="10"/>
    </row>
    <row r="385" spans="1:14" ht="60">
      <c r="A385" s="10"/>
      <c r="B385" s="10"/>
      <c r="C385" s="10" t="str">
        <v>Declaraciones de resumen anual de retenciones a cuenta del IRPF por Rendimientos del Capital Mobiliario (Modelo 192) (2000-2008)</v>
      </c>
      <c r="D385" s="10" t="str">
        <v>997500</v>
      </c>
      <c r="E385" s="14" t="str">
        <v>Declaraciones de resumen anual de retenciones a cuenta del IRPF por Rendimientos del Capital Mobiliario (Modelo 192) (2000-2008) &lt;AGENCIA ESTATAL DE ADMINISTRACIÓN TRIBUTARIA (AEAT)&gt;</v>
      </c>
      <c r="F385" s="10"/>
      <c r="G385" s="10"/>
      <c r="H385" s="10" t="str">
        <f t="shared" si="20"/>
        <v xml:space="preserve"> </v>
      </c>
      <c r="I385" s="9" t="str">
        <f t="shared" si="22"/>
        <v/>
      </c>
      <c r="J385" s="10" t="str">
        <f t="shared" si="21"/>
        <v/>
      </c>
      <c r="K385" s="10"/>
      <c r="L385" s="10"/>
      <c r="M385" s="10"/>
      <c r="N385" s="10"/>
    </row>
    <row r="386" spans="1:14" ht="75">
      <c r="A386" s="10"/>
      <c r="B386" s="10"/>
      <c r="C386" s="10" t="str">
        <v>Declaraciones de resumen anual de retenciones a cuenta del IRPF por Rendimientos del Capital Mobiliario, excepto intereses de cuentas bancarias (Modelo 193) (2000-2008)</v>
      </c>
      <c r="D386" s="10" t="str">
        <v>991937</v>
      </c>
      <c r="E386" s="14" t="str">
        <v>Declaraciones de resumen anual de retenciones a cuenta del IRPF por Rendimientos del Capital Mobiliario, excepto intereses de cuentas bancarias (Modelo 193) (2000-2008) &lt;AGENCIA ESTATAL DE ADMINISTRACIÓN TRIBUTARIA (AEAT)&gt;</v>
      </c>
      <c r="F386" s="10"/>
      <c r="G386" s="10"/>
      <c r="H386" s="10" t="str">
        <f t="shared" si="20"/>
        <v xml:space="preserve"> </v>
      </c>
      <c r="I386" s="9" t="str">
        <f t="shared" si="22"/>
        <v/>
      </c>
      <c r="J386" s="10" t="str">
        <f t="shared" si="21"/>
        <v/>
      </c>
      <c r="K386" s="10"/>
      <c r="L386" s="10"/>
      <c r="M386" s="10"/>
      <c r="N386" s="10"/>
    </row>
    <row r="387" spans="1:14" ht="60">
      <c r="A387" s="10"/>
      <c r="B387" s="10"/>
      <c r="C387" s="10" t="str">
        <v>Declaraciones de resumen anual de retenciones a cuenta del IRPF y Sociedades, intereses de cuentas bancarias (modelo 196) (1985-1996)</v>
      </c>
      <c r="D387" s="10" t="str">
        <v>997501</v>
      </c>
      <c r="E387" s="14" t="str">
        <v>Declaraciones de resumen anual de retenciones a cuenta del IRPF y Sociedades, intereses de cuentas bancarias (modelo 196) (1985-1996) &lt;AGENCIA ESTATAL DE ADMINISTRACIÓN TRIBUTARIA (AEAT)&gt;</v>
      </c>
      <c r="F387" s="10"/>
      <c r="G387" s="10"/>
      <c r="H387" s="10" t="str">
        <f t="shared" si="20"/>
        <v xml:space="preserve"> </v>
      </c>
      <c r="I387" s="9" t="str">
        <f t="shared" si="22"/>
        <v/>
      </c>
      <c r="J387" s="10" t="str">
        <f t="shared" si="21"/>
        <v/>
      </c>
      <c r="K387" s="10"/>
      <c r="L387" s="10"/>
      <c r="M387" s="10"/>
      <c r="N387" s="10"/>
    </row>
    <row r="388" spans="1:14" ht="60">
      <c r="A388" s="10"/>
      <c r="B388" s="10"/>
      <c r="C388" s="10" t="str">
        <v>Declaraciones de resumen anual de retenciones a cuenta del IRPF y Sociedades, intereses de cuentas bancarias (modelo 196) (1997-1998)</v>
      </c>
      <c r="D388" s="10" t="str">
        <v>201358</v>
      </c>
      <c r="E388" s="14" t="str">
        <v>Declaraciones de resumen anual de retenciones a cuenta del IRPF y Sociedades, intereses de cuentas bancarias (modelo 196) (1997-1998) &lt;AGENCIA ESTATAL DE ADMINISTRACIÓN TRIBUTARIA (AEAT)&gt;</v>
      </c>
      <c r="F388" s="10"/>
      <c r="G388" s="10"/>
      <c r="H388" s="10" t="str">
        <f t="shared" si="20"/>
        <v xml:space="preserve"> </v>
      </c>
      <c r="I388" s="9" t="str">
        <f t="shared" si="22"/>
        <v/>
      </c>
      <c r="J388" s="10" t="str">
        <f t="shared" si="21"/>
        <v/>
      </c>
      <c r="K388" s="10"/>
      <c r="L388" s="10"/>
      <c r="M388" s="10"/>
      <c r="N388" s="10"/>
    </row>
    <row r="389" spans="1:14" ht="60">
      <c r="A389" s="10"/>
      <c r="B389" s="10"/>
      <c r="C389" s="10" t="str">
        <v>Declaraciones de resumen anual de retenciones a cuenta del IRPF y Sociedades, intereses de cuentas bancarias (Modelo 196) (2000-2008)</v>
      </c>
      <c r="D389" s="10" t="str">
        <v>997361</v>
      </c>
      <c r="E389" s="14" t="str">
        <v>Declaraciones de resumen anual de retenciones a cuenta del IRPF y Sociedades, intereses de cuentas bancarias (Modelo 196) (2000-2008) &lt;AGENCIA ESTATAL DE ADMINISTRACIÓN TRIBUTARIA (AEAT)&gt;</v>
      </c>
      <c r="F389" s="10"/>
      <c r="G389" s="10"/>
      <c r="H389" s="10" t="str">
        <f t="shared" si="20"/>
        <v xml:space="preserve"> </v>
      </c>
      <c r="I389" s="9" t="str">
        <f t="shared" si="22"/>
        <v/>
      </c>
      <c r="J389" s="10" t="str">
        <f t="shared" si="21"/>
        <v/>
      </c>
      <c r="K389" s="10"/>
      <c r="L389" s="10"/>
      <c r="M389" s="10"/>
      <c r="N389" s="10"/>
    </row>
    <row r="390" spans="1:14" ht="60">
      <c r="A390" s="10"/>
      <c r="B390" s="10"/>
      <c r="C390" s="10" t="str">
        <v>Declaraciones de resumen anual de retenciones a cuenta del IRPF y Sociedades. Intereses de cuentas bancarias (modelo 196) (1996 – …)</v>
      </c>
      <c r="D390" s="10" t="str">
        <v>997363</v>
      </c>
      <c r="E390" s="14" t="str">
        <v>Declaraciones de resumen anual de retenciones a cuenta del IRPF y Sociedades. Intereses de cuentas bancarias (modelo 196) (1996 – …) &lt;AGENCIA ESTATAL DE ADMINISTRACIÓN TRIBUTARIA (AEAT)&gt;</v>
      </c>
      <c r="F390" s="10"/>
      <c r="G390" s="10"/>
      <c r="H390" s="10" t="str">
        <f t="shared" si="20"/>
        <v xml:space="preserve"> </v>
      </c>
      <c r="I390" s="9" t="str">
        <f t="shared" si="22"/>
        <v/>
      </c>
      <c r="J390" s="10" t="str">
        <f t="shared" si="21"/>
        <v/>
      </c>
      <c r="K390" s="10"/>
      <c r="L390" s="10"/>
      <c r="M390" s="10"/>
      <c r="N390" s="10"/>
    </row>
    <row r="391" spans="1:14" ht="75">
      <c r="A391" s="10"/>
      <c r="B391" s="10"/>
      <c r="C391" s="10" t="str">
        <v>Declaraciones de resumen anual de retenciones directas a cuenta del IRPF por la Administración del Estado y Organismos Autónomos (modelo 191) (1979-1996)</v>
      </c>
      <c r="D391" s="10" t="str">
        <v>997366</v>
      </c>
      <c r="E391" s="14" t="str">
        <v>Declaraciones de resumen anual de retenciones directas a cuenta del IRPF por la Administración del Estado y Organismos Autónomos (modelo 191) (1979-1996) &lt;AGENCIA ESTATAL DE ADMINISTRACIÓN TRIBUTARIA (AEAT)&gt;</v>
      </c>
      <c r="F391" s="10"/>
      <c r="G391" s="10"/>
      <c r="H391" s="10" t="str">
        <f t="shared" si="20"/>
        <v xml:space="preserve"> </v>
      </c>
      <c r="I391" s="9" t="str">
        <f t="shared" si="22"/>
        <v/>
      </c>
      <c r="J391" s="10" t="str">
        <f t="shared" si="21"/>
        <v/>
      </c>
      <c r="K391" s="10"/>
      <c r="L391" s="10"/>
      <c r="M391" s="10"/>
      <c r="N391" s="10"/>
    </row>
    <row r="392" spans="1:14" ht="60">
      <c r="A392" s="10"/>
      <c r="B392" s="10"/>
      <c r="C392" s="10" t="str">
        <v>Declaraciones de resumen anual de retenciones directas a cuenta del IRPF por la Administración del Estado y Organismos Autónomos (modelo 191) (1996 – …)</v>
      </c>
      <c r="D392" s="10" t="str">
        <v>997367</v>
      </c>
      <c r="E392" s="14" t="str">
        <v>Declaraciones de resumen anual de retenciones directas a cuenta del IRPF por la Administración del Estado y Organismos Autónomos (modelo 191) (1996 – …) &lt;AGENCIA ESTATAL DE ADMINISTRACIÓN TRIBUTARIA (AEAT)&gt;</v>
      </c>
      <c r="F392" s="10"/>
      <c r="G392" s="10"/>
      <c r="H392" s="10" t="str">
        <f t="shared" si="20"/>
        <v xml:space="preserve"> </v>
      </c>
      <c r="I392" s="9" t="str">
        <f t="shared" si="22"/>
        <v/>
      </c>
      <c r="J392" s="10" t="str">
        <f t="shared" si="21"/>
        <v/>
      </c>
      <c r="K392" s="10"/>
      <c r="L392" s="10"/>
      <c r="M392" s="10"/>
      <c r="N392" s="10"/>
    </row>
    <row r="393" spans="1:14" ht="75">
      <c r="A393" s="10"/>
      <c r="B393" s="10"/>
      <c r="C393" s="10" t="str">
        <v>Declaraciones de resumen anual de retenciones directas a cuenta del IRPF por la Administración del Estado y Organismos Autónomos (modelo 191) (1997-1998)</v>
      </c>
      <c r="D393" s="10" t="str">
        <v>997372</v>
      </c>
      <c r="E393" s="14" t="str">
        <v>Declaraciones de resumen anual de retenciones directas a cuenta del IRPF por la Administración del Estado y Organismos Autónomos (modelo 191) (1997-1998) &lt;AGENCIA ESTATAL DE ADMINISTRACIÓN TRIBUTARIA (AEAT)&gt;</v>
      </c>
      <c r="F393" s="10"/>
      <c r="G393" s="10"/>
      <c r="H393" s="10" t="str">
        <f t="shared" si="20"/>
        <v xml:space="preserve"> </v>
      </c>
      <c r="I393" s="9" t="str">
        <f t="shared" si="22"/>
        <v/>
      </c>
      <c r="J393" s="10" t="str">
        <f t="shared" si="21"/>
        <v/>
      </c>
      <c r="K393" s="10"/>
      <c r="L393" s="10"/>
      <c r="M393" s="10"/>
      <c r="N393" s="10"/>
    </row>
    <row r="394" spans="1:14" ht="75">
      <c r="A394" s="10"/>
      <c r="B394" s="10"/>
      <c r="C394" s="10" t="str">
        <v>Declaraciones de resumen anual de retenciones directas a cuenta del IRPF por la Administración del Estado y Organismos Autónomos (Modelo 191) (1999-1999)</v>
      </c>
      <c r="D394" s="10" t="str">
        <v>997373</v>
      </c>
      <c r="E394" s="14" t="str">
        <v>Declaraciones de resumen anual de retenciones directas a cuenta del IRPF por la Administración del Estado y Organismos Autónomos (Modelo 191) (1999-1999) &lt;AGENCIA ESTATAL DE ADMINISTRACIÓN TRIBUTARIA (AEAT)&gt;</v>
      </c>
      <c r="F394" s="10"/>
      <c r="G394" s="10"/>
      <c r="H394" s="10" t="str">
        <f t="shared" si="20"/>
        <v xml:space="preserve"> </v>
      </c>
      <c r="I394" s="9" t="str">
        <f t="shared" si="22"/>
        <v/>
      </c>
      <c r="J394" s="10" t="str">
        <f t="shared" si="21"/>
        <v/>
      </c>
      <c r="K394" s="10"/>
      <c r="L394" s="10"/>
      <c r="M394" s="10"/>
      <c r="N394" s="10"/>
    </row>
    <row r="395" spans="1:14" ht="75">
      <c r="A395" s="10"/>
      <c r="B395" s="10"/>
      <c r="C395" s="10" t="str">
        <v>Declaraciones de resumen anual de retenciones directas a cuenta del IRPF por la Administración del Estado y Organismos Autónomos (Modelo 191) (2000-2008)</v>
      </c>
      <c r="D395" s="10" t="str">
        <v>997907</v>
      </c>
      <c r="E395" s="14" t="str">
        <v>Declaraciones de resumen anual de retenciones directas a cuenta del IRPF por la Administración del Estado y Organismos Autónomos (Modelo 191) (2000-2008) &lt;AGENCIA ESTATAL DE ADMINISTRACIÓN TRIBUTARIA (AEAT)&gt;</v>
      </c>
      <c r="F395" s="10"/>
      <c r="G395" s="10"/>
      <c r="H395" s="10" t="str">
        <f t="shared" si="20"/>
        <v xml:space="preserve"> </v>
      </c>
      <c r="I395" s="9" t="str">
        <f t="shared" si="22"/>
        <v/>
      </c>
      <c r="J395" s="10" t="str">
        <f t="shared" si="21"/>
        <v/>
      </c>
      <c r="K395" s="10"/>
      <c r="L395" s="10"/>
      <c r="M395" s="10"/>
      <c r="N395" s="10"/>
    </row>
    <row r="396" spans="1:14" ht="60">
      <c r="A396" s="10"/>
      <c r="B396" s="10"/>
      <c r="C396" s="10" t="str">
        <v>Declaraciones de resumen anual de retenciones directas a cuenta del IRPF por Rendimientos del Capital Mobiliario (modelo 192) (1979-1991)</v>
      </c>
      <c r="D396" s="10" t="str">
        <v>997376</v>
      </c>
      <c r="E396" s="14" t="str">
        <v>Declaraciones de resumen anual de retenciones directas a cuenta del IRPF por Rendimientos del Capital Mobiliario (modelo 192) (1979-1991) &lt;AGENCIA ESTATAL DE ADMINISTRACIÓN TRIBUTARIA (AEAT)&gt;</v>
      </c>
      <c r="F396" s="10"/>
      <c r="G396" s="10"/>
      <c r="H396" s="10" t="str">
        <f t="shared" si="20"/>
        <v xml:space="preserve"> </v>
      </c>
      <c r="I396" s="9" t="str">
        <f t="shared" si="22"/>
        <v/>
      </c>
      <c r="J396" s="10" t="str">
        <f t="shared" si="21"/>
        <v/>
      </c>
      <c r="K396" s="10"/>
      <c r="L396" s="10"/>
      <c r="M396" s="10"/>
      <c r="N396" s="10"/>
    </row>
    <row r="397" spans="1:14" ht="75">
      <c r="A397" s="10"/>
      <c r="B397" s="10"/>
      <c r="C397" s="10" t="str">
        <v>Declaraciones de resumen anual de retenciones directas a cuenta del IRPF por Rendimientos del Capital Mobiliario, excepto intereses a cuenta  (modelo 193) (1985-1996)</v>
      </c>
      <c r="D397" s="10" t="str">
        <v>997377</v>
      </c>
      <c r="E397" s="14" t="str">
        <v>Declaraciones de resumen anual de retenciones directas a cuenta del IRPF por Rendimientos del Capital Mobiliario, excepto intereses a cuenta  (modelo 193) (1985-1996) &lt;AGENCIA ESTATAL DE ADMINISTRACIÓN TRIBUTARIA (AEAT)&gt;</v>
      </c>
      <c r="F397" s="10"/>
      <c r="G397" s="10"/>
      <c r="H397" s="10" t="str">
        <f t="shared" si="20"/>
        <v xml:space="preserve"> </v>
      </c>
      <c r="I397" s="9" t="str">
        <f t="shared" si="22"/>
        <v/>
      </c>
      <c r="J397" s="10" t="str">
        <f t="shared" si="21"/>
        <v/>
      </c>
      <c r="K397" s="10"/>
      <c r="L397" s="10"/>
      <c r="M397" s="10"/>
      <c r="N397" s="10"/>
    </row>
    <row r="398" spans="1:14" ht="75">
      <c r="A398" s="10"/>
      <c r="B398" s="10"/>
      <c r="C398" s="10" t="str">
        <v>Declaraciones de resumen anual de retenciones directas a cuenta del IRPF por Rendimientos del Capital Mobiliario, excepto intereses a cuenta  (modelo 193) (1997-1998)</v>
      </c>
      <c r="D398" s="10" t="str">
        <v>997378</v>
      </c>
      <c r="E398" s="14" t="str">
        <v>Declaraciones de resumen anual de retenciones directas a cuenta del IRPF por Rendimientos del Capital Mobiliario, excepto intereses a cuenta  (modelo 193) (1997-1998) &lt;AGENCIA ESTATAL DE ADMINISTRACIÓN TRIBUTARIA (AEAT)&gt;</v>
      </c>
      <c r="F398" s="10"/>
      <c r="G398" s="10"/>
      <c r="H398" s="10" t="str">
        <f t="shared" si="20"/>
        <v xml:space="preserve"> </v>
      </c>
      <c r="I398" s="9" t="str">
        <f t="shared" si="22"/>
        <v/>
      </c>
      <c r="J398" s="10" t="str">
        <f t="shared" si="21"/>
        <v/>
      </c>
      <c r="K398" s="10"/>
      <c r="L398" s="10"/>
      <c r="M398" s="10"/>
      <c r="N398" s="10"/>
    </row>
    <row r="399" spans="1:14" ht="75">
      <c r="A399" s="10"/>
      <c r="B399" s="10"/>
      <c r="C399" s="10" t="str">
        <v>Declaraciones de resumen anual de retenciones directas a cuenta del IRPF, por rendimientos del Capital Mobiliario, excepto intereses a cuenta (modelo 193) (1993-1994)</v>
      </c>
      <c r="D399" s="10" t="str">
        <v>997379</v>
      </c>
      <c r="E399" s="14" t="str">
        <v>Declaraciones de resumen anual de retenciones directas a cuenta del IRPF, por rendimientos del Capital Mobiliario, excepto intereses a cuenta (modelo 193) (1993-1994) &lt;AGENCIA ESTATAL DE ADMINISTRACIÓN TRIBUTARIA (AEAT)&gt;</v>
      </c>
      <c r="F399" s="10"/>
      <c r="G399" s="10"/>
      <c r="H399" s="10" t="str">
        <f t="shared" si="20"/>
        <v xml:space="preserve"> </v>
      </c>
      <c r="I399" s="9" t="str">
        <f t="shared" si="22"/>
        <v/>
      </c>
      <c r="J399" s="10" t="str">
        <f t="shared" si="21"/>
        <v/>
      </c>
      <c r="K399" s="10"/>
      <c r="L399" s="10"/>
      <c r="M399" s="10"/>
      <c r="N399" s="10"/>
    </row>
    <row r="400" spans="1:14" ht="60">
      <c r="A400" s="10"/>
      <c r="B400" s="10"/>
      <c r="C400" s="10" t="str">
        <v>Declaraciones de resumen anual de retenciones e ingresos a cuenta de IRPF y Sociedades por rendimientos implícitos del capital mobiliario (modelo 194) (1999-1999)</v>
      </c>
      <c r="D400" s="10" t="str">
        <v>997382</v>
      </c>
      <c r="E400" s="14" t="str">
        <v>Declaraciones de resumen anual de retenciones e ingresos a cuenta de IRPF y Sociedades por rendimientos implícitos del capital mobiliario (modelo 194) (1999-1999) &lt;AGENCIA ESTATAL DE ADMINISTRACIÓN TRIBUTARIA (AEAT)&gt;</v>
      </c>
      <c r="F400" s="10"/>
      <c r="G400" s="10"/>
      <c r="H400" s="10" t="str">
        <f t="shared" si="20"/>
        <v xml:space="preserve"> </v>
      </c>
      <c r="I400" s="9" t="str">
        <f t="shared" si="22"/>
        <v/>
      </c>
      <c r="J400" s="10" t="str">
        <f t="shared" si="21"/>
        <v/>
      </c>
      <c r="K400" s="10"/>
      <c r="L400" s="10"/>
      <c r="M400" s="10"/>
      <c r="N400" s="10"/>
    </row>
    <row r="401" spans="1:14" ht="90">
      <c r="A401" s="10"/>
      <c r="B401" s="10"/>
      <c r="C401" s="10" t="str">
        <v>Declaraciones de resumen anual de retenciones e ingresos a cuenta del IRPF e Impuesto sobre Sociedades, rendimientos procedentes del arrendamiento de inmuebles urbanos (modelo 180). Documento de ingreso (modelo 115) (1998 – …)</v>
      </c>
      <c r="D401" s="10" t="str">
        <v>997526</v>
      </c>
      <c r="E401" s="14" t="str">
        <v>Declaraciones de resumen anual de retenciones e ingresos a cuenta del IRPF e Impuesto sobre Sociedades, rendimientos procedentes del arrendamiento de inmuebles urbanos (modelo 180). Documento de ingreso (modelo 115) (1998 – …) &lt;AGENCIA ESTATAL DE ADMINISTRACIÓN TRIBUTARIA (AEAT)&gt;</v>
      </c>
      <c r="F401" s="10"/>
      <c r="G401" s="10"/>
      <c r="H401" s="10" t="str">
        <f t="shared" si="20"/>
        <v xml:space="preserve"> </v>
      </c>
      <c r="I401" s="9" t="str">
        <f t="shared" si="22"/>
        <v/>
      </c>
      <c r="J401" s="10" t="str">
        <f t="shared" si="21"/>
        <v/>
      </c>
      <c r="K401" s="10"/>
      <c r="L401" s="10"/>
      <c r="M401" s="10"/>
      <c r="N401" s="10"/>
    </row>
    <row r="402" spans="1:14" ht="90">
      <c r="A402" s="10"/>
      <c r="B402" s="10"/>
      <c r="C402" s="10" t="str">
        <v>Declaraciones de resumen anual de retenciones e ingresos a cuenta del IRPF e Impuesto sobre Sociedades, rendimientos procedentes del arrendamiento de inmuebles urbanos (Modelo 180). Documento de Ingreso (Modelo 115) (1998-2008)</v>
      </c>
      <c r="D402" s="10" t="str">
        <v>997384</v>
      </c>
      <c r="E402" s="14" t="str">
        <v>Declaraciones de resumen anual de retenciones e ingresos a cuenta del IRPF e Impuesto sobre Sociedades, rendimientos procedentes del arrendamiento de inmuebles urbanos (Modelo 180). Documento de Ingreso (Modelo 115) (1998-2008) &lt;AGENCIA ESTATAL DE ADMINISTRACIÓN TRIBUTARIA (AEAT)&gt;</v>
      </c>
      <c r="F402" s="10"/>
      <c r="G402" s="10"/>
      <c r="H402" s="10" t="str">
        <f t="shared" si="20"/>
        <v xml:space="preserve"> </v>
      </c>
      <c r="I402" s="9" t="str">
        <f t="shared" si="22"/>
        <v/>
      </c>
      <c r="J402" s="10" t="str">
        <f t="shared" si="21"/>
        <v/>
      </c>
      <c r="K402" s="10"/>
      <c r="L402" s="10"/>
      <c r="M402" s="10"/>
      <c r="N402" s="10"/>
    </row>
    <row r="403" spans="1:14" ht="90">
      <c r="A403" s="10"/>
      <c r="B403" s="10"/>
      <c r="C403" s="10" t="str">
        <v>Declaraciones de resumen anual de retenciones e ingresos a cuenta del IRPF e IRPF no resid., de rentas o rendimientos del capital mobiliario procedentes de operaciones de capitalización y contratos de seguros de vida o invalidez  (Modelos 188 y 128) (1999</v>
      </c>
      <c r="D403" s="10" t="str">
        <v>182100</v>
      </c>
      <c r="E403" s="14" t="str">
        <v>Declaraciones de resumen anual de retenciones e ingresos a cuenta del IRPF e IRPF no resid., de rentas o rendimientos del capital mobiliario procedentes de operaciones de capitalización y contratos de seguros de vida o invalidez  (Modelos 188 y 128) (1999 &lt;AGENCIA ESTATAL DE ADMINISTRACIÓN TRIBUTARIA (AEAT)&gt;</v>
      </c>
      <c r="F403" s="10"/>
      <c r="G403" s="10"/>
      <c r="H403" s="10" t="str">
        <f t="shared" si="20"/>
        <v xml:space="preserve"> </v>
      </c>
      <c r="I403" s="9" t="str">
        <f t="shared" si="22"/>
        <v/>
      </c>
      <c r="J403" s="10" t="str">
        <f t="shared" si="21"/>
        <v/>
      </c>
      <c r="K403" s="10"/>
      <c r="L403" s="10"/>
      <c r="M403" s="10"/>
      <c r="N403" s="10"/>
    </row>
    <row r="404" spans="1:14" ht="60">
      <c r="A404" s="10"/>
      <c r="B404" s="10"/>
      <c r="C404" s="10" t="str">
        <v>Declaraciones de resumen anual de retenciones e ingresos a cuenta del IRPF y Sociedades por rendimientos implícitos del capital mobiliario (modelo 194) (1985-1996)</v>
      </c>
      <c r="D404" s="10" t="str">
        <v>182110</v>
      </c>
      <c r="E404" s="14" t="str">
        <v>Declaraciones de resumen anual de retenciones e ingresos a cuenta del IRPF y Sociedades por rendimientos implícitos del capital mobiliario (modelo 194) (1985-1996) &lt;AGENCIA ESTATAL DE ADMINISTRACIÓN TRIBUTARIA (AEAT)&gt;</v>
      </c>
      <c r="F404" s="10"/>
      <c r="G404" s="10"/>
      <c r="H404" s="10" t="str">
        <f t="shared" si="20"/>
        <v xml:space="preserve"> </v>
      </c>
      <c r="I404" s="9" t="str">
        <f t="shared" si="22"/>
        <v/>
      </c>
      <c r="J404" s="10" t="str">
        <f t="shared" si="21"/>
        <v/>
      </c>
      <c r="K404" s="10"/>
      <c r="L404" s="10"/>
      <c r="M404" s="10"/>
      <c r="N404" s="10"/>
    </row>
    <row r="405" spans="1:14" ht="60">
      <c r="A405" s="10"/>
      <c r="B405" s="10"/>
      <c r="C405" s="10" t="str">
        <v>Declaraciones de resumen anual de retenciones e ingresos a cuenta del IRPF y Sociedades por rendimientos implícitos del capital mobiliario (modelo 194) (1996 – …)</v>
      </c>
      <c r="D405" s="10" t="str">
        <v>997020</v>
      </c>
      <c r="E405" s="14" t="str">
        <v>Declaraciones de resumen anual de retenciones e ingresos a cuenta del IRPF y Sociedades por rendimientos implícitos del capital mobiliario (modelo 194) (1996 – …) &lt;AGENCIA ESTATAL DE ADMINISTRACIÓN TRIBUTARIA (AEAT)&gt;</v>
      </c>
      <c r="F405" s="10"/>
      <c r="G405" s="10"/>
      <c r="H405" s="10" t="str">
        <f t="shared" si="20"/>
        <v xml:space="preserve"> </v>
      </c>
      <c r="I405" s="9" t="str">
        <f t="shared" si="22"/>
        <v/>
      </c>
      <c r="J405" s="10" t="str">
        <f t="shared" si="21"/>
        <v/>
      </c>
      <c r="K405" s="10"/>
      <c r="L405" s="10"/>
      <c r="M405" s="10"/>
      <c r="N405" s="10"/>
    </row>
    <row r="406" spans="1:14" ht="60">
      <c r="A406" s="10"/>
      <c r="B406" s="10"/>
      <c r="C406" s="10" t="str">
        <v>Declaraciones de resumen anual de retenciones e ingresos a cuenta del IRPF y Sociedades por rendimientos implícitos del capital mobiliario (modelo 194) (1997-1998)</v>
      </c>
      <c r="D406" s="10" t="str">
        <v>997385</v>
      </c>
      <c r="E406" s="14" t="str">
        <v>Declaraciones de resumen anual de retenciones e ingresos a cuenta del IRPF y Sociedades por rendimientos implícitos del capital mobiliario (modelo 194) (1997-1998) &lt;AGENCIA ESTATAL DE ADMINISTRACIÓN TRIBUTARIA (AEAT)&gt;</v>
      </c>
      <c r="F406" s="10"/>
      <c r="G406" s="10"/>
      <c r="H406" s="10" t="str">
        <f t="shared" si="20"/>
        <v xml:space="preserve"> </v>
      </c>
      <c r="I406" s="9" t="str">
        <f t="shared" si="22"/>
        <v/>
      </c>
      <c r="J406" s="10" t="str">
        <f t="shared" si="21"/>
        <v/>
      </c>
      <c r="K406" s="10"/>
      <c r="L406" s="10"/>
      <c r="M406" s="10"/>
      <c r="N406" s="10"/>
    </row>
    <row r="407" spans="1:14" ht="60">
      <c r="A407" s="10"/>
      <c r="B407" s="10"/>
      <c r="C407" s="10" t="str">
        <v>Declaraciones de resumen anual de retenciones e ingresos a cuenta del IRPF y Sociedades por rendimientos implícitos del capital mobiliario (Modelo 194) (2000-2008)</v>
      </c>
      <c r="D407" s="10" t="str">
        <v>997381</v>
      </c>
      <c r="E407" s="14" t="str">
        <v>Declaraciones de resumen anual de retenciones e ingresos a cuenta del IRPF y Sociedades por rendimientos implícitos del capital mobiliario (Modelo 194) (2000-2008) &lt;AGENCIA ESTATAL DE ADMINISTRACIÓN TRIBUTARIA (AEAT)&gt;</v>
      </c>
      <c r="F407" s="10"/>
      <c r="G407" s="10"/>
      <c r="H407" s="10" t="str">
        <f t="shared" si="20"/>
        <v xml:space="preserve"> </v>
      </c>
      <c r="I407" s="9" t="str">
        <f t="shared" si="22"/>
        <v/>
      </c>
      <c r="J407" s="10" t="str">
        <f t="shared" si="21"/>
        <v/>
      </c>
      <c r="K407" s="10"/>
      <c r="L407" s="10"/>
      <c r="M407" s="10"/>
      <c r="N407" s="10"/>
    </row>
    <row r="408" spans="1:14" ht="90">
      <c r="A408" s="10"/>
      <c r="B408" s="10"/>
      <c r="C408" s="10" t="str">
        <v>Declaraciones de resumen anual de retenciones e ingresos a cuenta del IRPF, Impuesto sobre Sociedades e Impuesto sobre la Renta no residentes (establecimientos permanentes), de rentas o rendimientos del capital mobiliario procedentes de operaciones de cap</v>
      </c>
      <c r="D408" s="10" t="str">
        <v>201287</v>
      </c>
      <c r="E408" s="14" t="str">
        <v>Declaraciones de resumen anual de retenciones e ingresos a cuenta del IRPF, Impuesto sobre Sociedades e Impuesto sobre la Renta no residentes (establecimientos permanentes), de rentas o rendimientos del capital mobiliario procedentes de operaciones de cap &lt;AGENCIA ESTATAL DE ADMINISTRACIÓN TRIBUTARIA (AEAT)&gt;</v>
      </c>
      <c r="F408" s="10"/>
      <c r="G408" s="10"/>
      <c r="H408" s="10" t="str">
        <f t="shared" si="20"/>
        <v xml:space="preserve"> </v>
      </c>
      <c r="I408" s="9" t="str">
        <f t="shared" si="22"/>
        <v/>
      </c>
      <c r="J408" s="10" t="str">
        <f t="shared" si="21"/>
        <v/>
      </c>
      <c r="K408" s="10"/>
      <c r="L408" s="10"/>
      <c r="M408" s="10"/>
      <c r="N408" s="10"/>
    </row>
    <row r="409" spans="1:14" ht="75">
      <c r="A409" s="10"/>
      <c r="B409" s="10"/>
      <c r="C409" s="10" t="str">
        <v>Declaraciones de resumen anual de retenciones indirectas a cuenta del IRPF y del Impuesto de Sociedades (modelo 190). Documento de ingreso (modelo 110) (1996 – …)</v>
      </c>
      <c r="D409" s="10" t="str">
        <v>201235</v>
      </c>
      <c r="E409" s="14" t="str">
        <v>Declaraciones de resumen anual de retenciones indirectas a cuenta del IRPF y del Impuesto de Sociedades (modelo 190). Documento de ingreso (modelo 110) (1996 – …) &lt;AGENCIA ESTATAL DE ADMINISTRACIÓN TRIBUTARIA (AEAT)&gt;</v>
      </c>
      <c r="F409" s="10"/>
      <c r="G409" s="10"/>
      <c r="H409" s="10" t="str">
        <f t="shared" si="20"/>
        <v xml:space="preserve"> </v>
      </c>
      <c r="I409" s="9" t="str">
        <f t="shared" si="22"/>
        <v/>
      </c>
      <c r="J409" s="10" t="str">
        <f t="shared" si="21"/>
        <v/>
      </c>
      <c r="K409" s="10"/>
      <c r="L409" s="10"/>
      <c r="M409" s="10"/>
      <c r="N409" s="10"/>
    </row>
    <row r="410" spans="1:14" ht="75">
      <c r="A410" s="10"/>
      <c r="B410" s="10"/>
      <c r="C410" s="10" t="str">
        <v>Declaraciones de resumen anual de retenciones indirectas a cuenta del IRPF y del Impuesto sobre Sociedades (Modelo 190) Documento de ingreso (Modelo 110) (1979-1996) (1979-1985)</v>
      </c>
      <c r="D410" s="10" t="str">
        <v>201236</v>
      </c>
      <c r="E410" s="14" t="str">
        <v>Declaraciones de resumen anual de retenciones indirectas a cuenta del IRPF y del Impuesto sobre Sociedades (Modelo 190) Documento de ingreso (Modelo 110) (1979-1996) (1979-1985) &lt;AGENCIA ESTATAL DE ADMINISTRACIÓN TRIBUTARIA (AEAT)&gt;</v>
      </c>
      <c r="F410" s="10"/>
      <c r="G410" s="10"/>
      <c r="H410" s="10" t="str">
        <f t="shared" si="20"/>
        <v xml:space="preserve"> </v>
      </c>
      <c r="I410" s="9" t="str">
        <f t="shared" si="22"/>
        <v/>
      </c>
      <c r="J410" s="10" t="str">
        <f t="shared" si="21"/>
        <v/>
      </c>
      <c r="K410" s="10"/>
      <c r="L410" s="10"/>
      <c r="M410" s="10"/>
      <c r="N410" s="10"/>
    </row>
    <row r="411" spans="1:14" ht="75">
      <c r="A411" s="10"/>
      <c r="B411" s="10"/>
      <c r="C411" s="10" t="str">
        <v>Declaraciones de resumen anual de retenciones indirectas a cuenta del IRPF y del impuesto sobre Sociedades (Modelo 190). Documento de ingreso (Modelo 110) (1979-1994)</v>
      </c>
      <c r="D411" s="10" t="str">
        <v>201517</v>
      </c>
      <c r="E411" s="14" t="str">
        <v>Declaraciones de resumen anual de retenciones indirectas a cuenta del IRPF y del impuesto sobre Sociedades (Modelo 190). Documento de ingreso (Modelo 110) (1979-1994) &lt;AGENCIA ESTATAL DE ADMINISTRACIÓN TRIBUTARIA (AEAT)&gt;</v>
      </c>
      <c r="F411" s="10"/>
      <c r="G411" s="10"/>
      <c r="H411" s="10" t="str">
        <f t="shared" si="20"/>
        <v xml:space="preserve"> </v>
      </c>
      <c r="I411" s="9" t="str">
        <f t="shared" si="22"/>
        <v/>
      </c>
      <c r="J411" s="10" t="str">
        <f t="shared" si="21"/>
        <v/>
      </c>
      <c r="K411" s="10"/>
      <c r="L411" s="10"/>
      <c r="M411" s="10"/>
      <c r="N411" s="10"/>
    </row>
    <row r="412" spans="1:14" ht="75">
      <c r="A412" s="10"/>
      <c r="B412" s="10"/>
      <c r="C412" s="10" t="str">
        <v>Declaraciones de resumen anual de retenciones indirectas a cuenta del IRPF y del Impuesto sobre Sociedades (Modelo 190). Documento de ingreso (Modelo 110) (1979-1996)</v>
      </c>
      <c r="D412" s="10" t="str">
        <v>201519</v>
      </c>
      <c r="E412" s="14" t="str">
        <v>Declaraciones de resumen anual de retenciones indirectas a cuenta del IRPF y del Impuesto sobre Sociedades (Modelo 190). Documento de ingreso (Modelo 110) (1979-1996) &lt;AGENCIA ESTATAL DE ADMINISTRACIÓN TRIBUTARIA (AEAT)&gt;</v>
      </c>
      <c r="F412" s="10"/>
      <c r="G412" s="10"/>
      <c r="H412" s="10" t="str">
        <f t="shared" si="20"/>
        <v xml:space="preserve"> </v>
      </c>
      <c r="I412" s="9" t="str">
        <f t="shared" si="22"/>
        <v/>
      </c>
      <c r="J412" s="10" t="str">
        <f t="shared" si="21"/>
        <v/>
      </c>
      <c r="K412" s="10"/>
      <c r="L412" s="10"/>
      <c r="M412" s="10"/>
      <c r="N412" s="10"/>
    </row>
    <row r="413" spans="1:14" ht="75">
      <c r="A413" s="10"/>
      <c r="B413" s="10"/>
      <c r="C413" s="10" t="str">
        <v>Declaraciones de resumen anual de retenciones indirectas a cuenta del IRPF y del Impuesto sobre Sociedades (Modelo 190). Documento de ingreso (Modelo 110) (1997-1998)</v>
      </c>
      <c r="D413" s="10" t="str">
        <v>204804</v>
      </c>
      <c r="E413" s="14" t="str">
        <v>Declaraciones de resumen anual de retenciones indirectas a cuenta del IRPF y del Impuesto sobre Sociedades (Modelo 190). Documento de ingreso (Modelo 110) (1997-1998) &lt;AGENCIA ESTATAL DE ADMINISTRACIÓN TRIBUTARIA (AEAT)&gt;</v>
      </c>
      <c r="F413" s="10"/>
      <c r="G413" s="10"/>
      <c r="H413" s="10" t="str">
        <f t="shared" ref="H413:H476" si="23">F413 &amp; " " &amp; G413</f>
        <v xml:space="preserve"> </v>
      </c>
      <c r="I413" s="9" t="str">
        <f t="shared" si="22"/>
        <v/>
      </c>
      <c r="J413" s="10" t="str">
        <f t="shared" si="21"/>
        <v/>
      </c>
      <c r="K413" s="10"/>
      <c r="L413" s="10"/>
      <c r="M413" s="10"/>
      <c r="N413" s="10"/>
    </row>
    <row r="414" spans="1:14" ht="75">
      <c r="A414" s="10"/>
      <c r="B414" s="10"/>
      <c r="C414" s="10" t="str">
        <v>Declaraciones de resumen anual de retenciones indirectas a cuenta del IRPF y del Impuesto sobre Sociedades (Modelo 190). Documento de ingreso (Modelo 110) (1999-1999)</v>
      </c>
      <c r="D414" s="10" t="str">
        <v>181860</v>
      </c>
      <c r="E414" s="14" t="str">
        <v>Declaraciones de resumen anual de retenciones indirectas a cuenta del IRPF y del Impuesto sobre Sociedades (Modelo 190). Documento de ingreso (Modelo 110) (1999-1999) &lt;AGENCIA ESTATAL DE ADMINISTRACIÓN TRIBUTARIA (AEAT)&gt;</v>
      </c>
      <c r="F414" s="10"/>
      <c r="G414" s="10"/>
      <c r="H414" s="10" t="str">
        <f t="shared" si="23"/>
        <v xml:space="preserve"> </v>
      </c>
      <c r="I414" s="9" t="str">
        <f t="shared" si="22"/>
        <v/>
      </c>
      <c r="J414" s="10" t="str">
        <f t="shared" ref="J414:J477" si="24">IF(H415="", "", SUBSTITUTE(H415, I415 &amp; CHAR(32), ""))</f>
        <v/>
      </c>
      <c r="K414" s="10"/>
      <c r="L414" s="10"/>
      <c r="M414" s="10"/>
      <c r="N414" s="10"/>
    </row>
    <row r="415" spans="1:14" ht="75">
      <c r="A415" s="10"/>
      <c r="B415" s="10"/>
      <c r="C415" s="10" t="str">
        <v>Declaraciones de resumen anual de retenciones indirectas a cuenta del IRPF y del Impuesto sobre Sociedades (Modelo 190). Documento de ingreso (Modelo 110) (2000-2008)</v>
      </c>
      <c r="D415" s="10" t="str">
        <v>202095</v>
      </c>
      <c r="E415" s="14" t="str">
        <v>Declaraciones de resumen anual de retenciones indirectas a cuenta del IRPF y del Impuesto sobre Sociedades (Modelo 190). Documento de ingreso (Modelo 110) (2000-2008) &lt;AGENCIA ESTATAL DE ADMINISTRACIÓN TRIBUTARIA (AEAT)&gt;</v>
      </c>
      <c r="F415" s="10"/>
      <c r="G415" s="10"/>
      <c r="H415" s="10" t="str">
        <f t="shared" si="23"/>
        <v xml:space="preserve"> </v>
      </c>
      <c r="I415" s="9" t="str">
        <f t="shared" ref="I415:I478" si="25">IF(H415="", "", TRIM(LEFT(H415, FIND(CHAR(32), H415) - 1)))</f>
        <v/>
      </c>
      <c r="J415" s="10" t="str">
        <f t="shared" si="24"/>
        <v/>
      </c>
      <c r="K415" s="10"/>
      <c r="L415" s="10"/>
      <c r="M415" s="10"/>
      <c r="N415" s="10"/>
    </row>
    <row r="416" spans="1:14" ht="75">
      <c r="A416" s="10"/>
      <c r="B416" s="10"/>
      <c r="C416" s="10" t="str">
        <v>Declaraciones de retenciones a cuenta del IRPF y sociedades por rendimientos implícitos de capital mobiliario sujetos al régimen excepcional, documento de ingreso (modelo 127)</v>
      </c>
      <c r="D416" s="10" t="str">
        <v>2980967</v>
      </c>
      <c r="E416" s="14" t="str">
        <v>Declaraciones de retenciones a cuenta del IRPF y sociedades por rendimientos implícitos de capital mobiliario sujetos al régimen excepcional, documento de ingreso (modelo 127) &lt;AGENCIA ESTATAL DE ADMINISTRACIÓN TRIBUTARIA (AEAT)&gt;</v>
      </c>
      <c r="F416" s="10"/>
      <c r="G416" s="10"/>
      <c r="H416" s="10" t="str">
        <f t="shared" si="23"/>
        <v xml:space="preserve"> </v>
      </c>
      <c r="I416" s="9" t="str">
        <f t="shared" si="25"/>
        <v/>
      </c>
      <c r="J416" s="10" t="str">
        <f t="shared" si="24"/>
        <v/>
      </c>
      <c r="K416" s="10"/>
      <c r="L416" s="10"/>
      <c r="M416" s="10"/>
      <c r="N416" s="10"/>
    </row>
    <row r="417" spans="1:14" ht="75">
      <c r="A417" s="10"/>
      <c r="B417" s="10"/>
      <c r="C417" s="10" t="str">
        <v>Declaraciones de retenciones a cuenta del IRPF y Sociedades por rendimientos implícitos del capital mobiliario sujetos al régimen excepcional, documento de ingreso (modelo 127) (1985-1991)</v>
      </c>
      <c r="D417" s="10" t="str">
        <v>2986143</v>
      </c>
      <c r="E417" s="14" t="str">
        <v>Declaraciones de retenciones a cuenta del IRPF y Sociedades por rendimientos implícitos del capital mobiliario sujetos al régimen excepcional, documento de ingreso (modelo 127) (1985-1991) &lt;AGENCIA ESTATAL DE ADMINISTRACIÓN TRIBUTARIA (AEAT)&gt;</v>
      </c>
      <c r="F417" s="10"/>
      <c r="G417" s="10"/>
      <c r="H417" s="10" t="str">
        <f t="shared" si="23"/>
        <v xml:space="preserve"> </v>
      </c>
      <c r="I417" s="9" t="str">
        <f t="shared" si="25"/>
        <v/>
      </c>
      <c r="J417" s="10" t="str">
        <f t="shared" si="24"/>
        <v/>
      </c>
      <c r="K417" s="10"/>
      <c r="L417" s="10"/>
      <c r="M417" s="10"/>
      <c r="N417" s="10"/>
    </row>
    <row r="418" spans="1:14" ht="75">
      <c r="A418" s="10"/>
      <c r="B418" s="10"/>
      <c r="C418" s="10" t="str">
        <v>Declaraciones de retenciones e ingresos a cuenta sobre rendimientos explícitos del capital mobiliario, intereses de cuentas bancarias, documento de ingreso (modelo 126) (1985-1996)</v>
      </c>
      <c r="D418" s="10" t="str">
        <v>997928</v>
      </c>
      <c r="E418" s="14" t="str">
        <v>Declaraciones de retenciones e ingresos a cuenta sobre rendimientos explícitos del capital mobiliario, intereses de cuentas bancarias, documento de ingreso (modelo 126) (1985-1996) &lt;AGENCIA ESTATAL DE ADMINISTRACIÓN TRIBUTARIA (AEAT)&gt;</v>
      </c>
      <c r="F418" s="10"/>
      <c r="G418" s="10"/>
      <c r="H418" s="10" t="str">
        <f t="shared" si="23"/>
        <v xml:space="preserve"> </v>
      </c>
      <c r="I418" s="9" t="str">
        <f t="shared" si="25"/>
        <v/>
      </c>
      <c r="J418" s="10" t="str">
        <f t="shared" si="24"/>
        <v/>
      </c>
      <c r="K418" s="10"/>
      <c r="L418" s="10"/>
      <c r="M418" s="10"/>
      <c r="N418" s="10"/>
    </row>
    <row r="419" spans="1:14" ht="75">
      <c r="A419" s="10"/>
      <c r="B419" s="10"/>
      <c r="C419" s="10" t="str">
        <v>Declaraciones de retenciones e ingresos a cuenta sobre rendimientos explícitos del capital mobiliario, intereses de cuentas bancarias, documento de ingreso (modelo 126) (1997-1998)</v>
      </c>
      <c r="D419" s="10" t="str">
        <v>997905</v>
      </c>
      <c r="E419" s="14" t="str">
        <v>Declaraciones de retenciones e ingresos a cuenta sobre rendimientos explícitos del capital mobiliario, intereses de cuentas bancarias, documento de ingreso (modelo 126) (1997-1998) &lt;AGENCIA ESTATAL DE ADMINISTRACIÓN TRIBUTARIA (AEAT)&gt;</v>
      </c>
      <c r="F419" s="10"/>
      <c r="G419" s="10"/>
      <c r="H419" s="10" t="str">
        <f t="shared" si="23"/>
        <v xml:space="preserve"> </v>
      </c>
      <c r="I419" s="9" t="str">
        <f t="shared" si="25"/>
        <v/>
      </c>
      <c r="J419" s="10" t="str">
        <f t="shared" si="24"/>
        <v/>
      </c>
      <c r="K419" s="10"/>
      <c r="L419" s="10"/>
      <c r="M419" s="10"/>
      <c r="N419" s="10"/>
    </row>
    <row r="420" spans="1:14" ht="75">
      <c r="A420" s="10"/>
      <c r="B420" s="10"/>
      <c r="C420" s="10" t="str">
        <v>Declaraciones de retenciones e ingresos a cuenta sobre rendimientos explícitos del capital mobiliario, intereses de cuentas bancarias, documento de ingreso (modelo 126) (1999-1999)</v>
      </c>
      <c r="D420" s="10" t="str">
        <v>997018</v>
      </c>
      <c r="E420" s="14" t="str">
        <v>Declaraciones de retenciones e ingresos a cuenta sobre rendimientos explícitos del capital mobiliario, intereses de cuentas bancarias, documento de ingreso (modelo 126) (1999-1999) &lt;AGENCIA ESTATAL DE ADMINISTRACIÓN TRIBUTARIA (AEAT)&gt;</v>
      </c>
      <c r="F420" s="10"/>
      <c r="G420" s="10"/>
      <c r="H420" s="10" t="str">
        <f t="shared" si="23"/>
        <v xml:space="preserve"> </v>
      </c>
      <c r="I420" s="9" t="str">
        <f t="shared" si="25"/>
        <v/>
      </c>
      <c r="J420" s="10" t="str">
        <f t="shared" si="24"/>
        <v/>
      </c>
      <c r="K420" s="10"/>
      <c r="L420" s="10"/>
      <c r="M420" s="10"/>
      <c r="N420" s="10"/>
    </row>
    <row r="421" spans="1:14" ht="75">
      <c r="A421" s="10"/>
      <c r="B421" s="10"/>
      <c r="C421" s="10" t="str">
        <v>Declaraciones de retenciones e ingresos a cuenta sobre rendimientos explícitos del capital mobiliario, intereses de cuentas bancarias, documento de ingreso (Modelo 126) (2000-2008)</v>
      </c>
      <c r="D421" s="10" t="str">
        <v>2326402</v>
      </c>
      <c r="E421" s="14" t="str">
        <v>Declaraciones de retenciones e ingresos a cuenta sobre rendimientos explícitos del capital mobiliario, intereses de cuentas bancarias, documento de ingreso (Modelo 126) (2000-2008) &lt;AGENCIA ESTATAL DE ADMINISTRACIÓN TRIBUTARIA (AEAT)&gt;</v>
      </c>
      <c r="F421" s="10"/>
      <c r="G421" s="10"/>
      <c r="H421" s="10" t="str">
        <f t="shared" si="23"/>
        <v xml:space="preserve"> </v>
      </c>
      <c r="I421" s="9" t="str">
        <f t="shared" si="25"/>
        <v/>
      </c>
      <c r="J421" s="10" t="str">
        <f t="shared" si="24"/>
        <v/>
      </c>
      <c r="K421" s="10"/>
      <c r="L421" s="10"/>
      <c r="M421" s="10"/>
      <c r="N421" s="10"/>
    </row>
    <row r="422" spans="1:14" ht="75">
      <c r="A422" s="10"/>
      <c r="B422" s="10"/>
      <c r="C422" s="10" t="str">
        <v>Declaraciones de retenciones e ingresos a cuenta sobre rendimientos explícitos del capital mobiliario, intereses de cuentas bancarias. Documento de ingreso (modelo 126) (1996 – …)</v>
      </c>
      <c r="D422" s="10" t="str">
        <v>2366961</v>
      </c>
      <c r="E422" s="14" t="str">
        <v>Declaraciones de retenciones e ingresos a cuenta sobre rendimientos explícitos del capital mobiliario, intereses de cuentas bancarias. Documento de ingreso (modelo 126) (1996 – …) &lt;AGENCIA ESTATAL DE ADMINISTRACIÓN TRIBUTARIA (AEAT)&gt;</v>
      </c>
      <c r="F422" s="10"/>
      <c r="G422" s="10"/>
      <c r="H422" s="10" t="str">
        <f t="shared" si="23"/>
        <v xml:space="preserve"> </v>
      </c>
      <c r="I422" s="9" t="str">
        <f t="shared" si="25"/>
        <v/>
      </c>
      <c r="J422" s="10" t="str">
        <f t="shared" si="24"/>
        <v/>
      </c>
      <c r="K422" s="10"/>
      <c r="L422" s="10"/>
      <c r="M422" s="10"/>
      <c r="N422" s="10"/>
    </row>
    <row r="423" spans="1:14" ht="60">
      <c r="A423" s="10"/>
      <c r="B423" s="10"/>
      <c r="C423" s="10" t="str">
        <v>Declaraciones de solicitud de devolución Régimen Especial Recargo de equivalencia y sujetos pasivos ocasionales del IVA (Modelo 308) (1993-2008)</v>
      </c>
      <c r="D423" s="10" t="str">
        <v>997719</v>
      </c>
      <c r="E423" s="14" t="str">
        <v>Declaraciones de solicitud de devolución Régimen Especial Recargo de equivalencia y sujetos pasivos ocasionales del IVA (Modelo 308) (1993-2008) &lt;AGENCIA ESTATAL DE ADMINISTRACIÓN TRIBUTARIA (AEAT)&gt;</v>
      </c>
      <c r="F423" s="10"/>
      <c r="G423" s="10"/>
      <c r="H423" s="10" t="str">
        <f t="shared" si="23"/>
        <v xml:space="preserve"> </v>
      </c>
      <c r="I423" s="9" t="str">
        <f t="shared" si="25"/>
        <v/>
      </c>
      <c r="J423" s="10" t="str">
        <f t="shared" si="24"/>
        <v/>
      </c>
      <c r="K423" s="10"/>
      <c r="L423" s="10"/>
      <c r="M423" s="10"/>
      <c r="N423" s="10"/>
    </row>
    <row r="424" spans="1:14" ht="45">
      <c r="A424" s="10"/>
      <c r="B424" s="10"/>
      <c r="C424" s="10" t="str">
        <v>Declaraciones del Impuesto especial sobre determinados medios de transporte (Modelo 565) (1995-2008)</v>
      </c>
      <c r="D424" s="10" t="str">
        <v>997720</v>
      </c>
      <c r="E424" s="14" t="str">
        <v>Declaraciones del Impuesto especial sobre determinados medios de transporte (Modelo 565) (1995-2008) &lt;AGENCIA ESTATAL DE ADMINISTRACIÓN TRIBUTARIA (AEAT)&gt;</v>
      </c>
      <c r="F424" s="10"/>
      <c r="G424" s="10"/>
      <c r="H424" s="10" t="str">
        <f t="shared" si="23"/>
        <v xml:space="preserve"> </v>
      </c>
      <c r="I424" s="9" t="str">
        <f t="shared" si="25"/>
        <v/>
      </c>
      <c r="J424" s="10" t="str">
        <f t="shared" si="24"/>
        <v/>
      </c>
      <c r="K424" s="10"/>
      <c r="L424" s="10"/>
      <c r="M424" s="10"/>
      <c r="N424" s="10"/>
    </row>
    <row r="425" spans="1:14" ht="60">
      <c r="A425" s="10"/>
      <c r="B425" s="10"/>
      <c r="C425" s="10" t="str">
        <v>Declaraciones del impuesto extraordinario  RPF (modelo D714) documento de ingreso o devolución (modelo 714) (1979-1996)</v>
      </c>
      <c r="D425" s="10" t="str">
        <v>202647</v>
      </c>
      <c r="E425" s="14" t="str">
        <v>Declaraciones del impuesto extraordinario  RPF (modelo D714) documento de ingreso o devolución (modelo 714) (1979-1996) &lt;AGENCIA ESTATAL DE ADMINISTRACIÓN TRIBUTARIA (AEAT)&gt;</v>
      </c>
      <c r="F425" s="10"/>
      <c r="G425" s="10"/>
      <c r="H425" s="10" t="str">
        <f t="shared" si="23"/>
        <v xml:space="preserve"> </v>
      </c>
      <c r="I425" s="9" t="str">
        <f t="shared" si="25"/>
        <v/>
      </c>
      <c r="J425" s="10" t="str">
        <f t="shared" si="24"/>
        <v/>
      </c>
      <c r="K425" s="10"/>
      <c r="L425" s="10"/>
      <c r="M425" s="10"/>
      <c r="N425" s="10"/>
    </row>
    <row r="426" spans="1:14" ht="45">
      <c r="A426" s="10"/>
      <c r="B426" s="10"/>
      <c r="C426" s="10" t="str">
        <v>Declaraciones Impuesto extraordinario IRPF. Documento de ingreso o devolución (modelo 714) (1996 – …)</v>
      </c>
      <c r="D426" s="10" t="str">
        <v>202532</v>
      </c>
      <c r="E426" s="14" t="str">
        <v>Declaraciones Impuesto extraordinario IRPF. Documento de ingreso o devolución (modelo 714) (1996 – …) &lt;AGENCIA ESTATAL DE ADMINISTRACIÓN TRIBUTARIA (AEAT)&gt;</v>
      </c>
      <c r="F426" s="10"/>
      <c r="G426" s="10"/>
      <c r="H426" s="10" t="str">
        <f t="shared" si="23"/>
        <v xml:space="preserve"> </v>
      </c>
      <c r="I426" s="9" t="str">
        <f t="shared" si="25"/>
        <v/>
      </c>
      <c r="J426" s="10" t="str">
        <f t="shared" si="24"/>
        <v/>
      </c>
      <c r="K426" s="10"/>
      <c r="L426" s="10"/>
      <c r="M426" s="10"/>
      <c r="N426" s="10"/>
    </row>
    <row r="427" spans="1:14" ht="60">
      <c r="A427" s="10"/>
      <c r="B427" s="10"/>
      <c r="C427" s="10" t="str">
        <v>Declaraciones Impuesto Extraordinario R.P.F. (modelo D714) documentos de ingreso o devolución (modelo 714) (1997-1998)</v>
      </c>
      <c r="D427" s="10" t="str">
        <v>202527</v>
      </c>
      <c r="E427" s="14" t="str">
        <v>Declaraciones Impuesto Extraordinario R.P.F. (modelo D714) documentos de ingreso o devolución (modelo 714) (1997-1998) &lt;AGENCIA ESTATAL DE ADMINISTRACIÓN TRIBUTARIA (AEAT)&gt;</v>
      </c>
      <c r="F427" s="10"/>
      <c r="G427" s="10"/>
      <c r="H427" s="10" t="str">
        <f t="shared" si="23"/>
        <v xml:space="preserve"> </v>
      </c>
      <c r="I427" s="9" t="str">
        <f t="shared" si="25"/>
        <v/>
      </c>
      <c r="J427" s="10" t="str">
        <f t="shared" si="24"/>
        <v/>
      </c>
      <c r="K427" s="10"/>
      <c r="L427" s="10"/>
      <c r="M427" s="10"/>
      <c r="N427" s="10"/>
    </row>
    <row r="428" spans="1:14" ht="60">
      <c r="A428" s="10"/>
      <c r="B428" s="10"/>
      <c r="C428" s="10" t="str">
        <v>Declaraciones Impuesto Extraordinario RPF (modelo D714) documento de ingreso o devolución (modelo 714) (1999-1999)</v>
      </c>
      <c r="D428" s="10" t="str">
        <v>998419</v>
      </c>
      <c r="E428" s="14" t="str">
        <v>Declaraciones Impuesto Extraordinario RPF (modelo D714) documento de ingreso o devolución (modelo 714) (1999-1999) &lt;AGENCIA ESTATAL DE ADMINISTRACIÓN TRIBUTARIA (AEAT)&gt;</v>
      </c>
      <c r="F428" s="10"/>
      <c r="G428" s="10"/>
      <c r="H428" s="10" t="str">
        <f t="shared" si="23"/>
        <v xml:space="preserve"> </v>
      </c>
      <c r="I428" s="9" t="str">
        <f t="shared" si="25"/>
        <v/>
      </c>
      <c r="J428" s="10" t="str">
        <f t="shared" si="24"/>
        <v/>
      </c>
      <c r="K428" s="10"/>
      <c r="L428" s="10"/>
      <c r="M428" s="10"/>
      <c r="N428" s="10"/>
    </row>
    <row r="429" spans="1:14" ht="60">
      <c r="A429" s="10"/>
      <c r="B429" s="10"/>
      <c r="C429" s="10" t="str">
        <v>Declaraciones Impuesto Extraordinario RPF (modelo D714) documento de ingreso o devolución (modelo 714) (1999-2008)</v>
      </c>
      <c r="D429" s="10" t="str">
        <v>998420</v>
      </c>
      <c r="E429" s="14" t="str">
        <v>Declaraciones Impuesto Extraordinario RPF (modelo D714) documento de ingreso o devolución (modelo 714) (1999-2008) &lt;AGENCIA ESTATAL DE ADMINISTRACIÓN TRIBUTARIA (AEAT)&gt;</v>
      </c>
      <c r="F429" s="10"/>
      <c r="G429" s="10"/>
      <c r="H429" s="10" t="str">
        <f t="shared" si="23"/>
        <v xml:space="preserve"> </v>
      </c>
      <c r="I429" s="9" t="str">
        <f t="shared" si="25"/>
        <v/>
      </c>
      <c r="J429" s="10" t="str">
        <f t="shared" si="24"/>
        <v/>
      </c>
      <c r="K429" s="10"/>
      <c r="L429" s="10"/>
      <c r="M429" s="10"/>
      <c r="N429" s="10"/>
    </row>
    <row r="430" spans="1:14" ht="60">
      <c r="A430" s="10"/>
      <c r="B430" s="10"/>
      <c r="C430" s="10" t="str">
        <v>Declaraciones Impuesto Extraordinario RPF (modelo D714) documentos de ingreso o devolución (modelo 714) (1979-1996)</v>
      </c>
      <c r="D430" s="10" t="str">
        <v>998421</v>
      </c>
      <c r="E430" s="14" t="str">
        <v>Declaraciones Impuesto Extraordinario RPF (modelo D714) documentos de ingreso o devolución (modelo 714) (1979-1996) &lt;AGENCIA ESTATAL DE ADMINISTRACIÓN TRIBUTARIA (AEAT)&gt;</v>
      </c>
      <c r="F430" s="10"/>
      <c r="G430" s="10"/>
      <c r="H430" s="10" t="str">
        <f t="shared" si="23"/>
        <v xml:space="preserve"> </v>
      </c>
      <c r="I430" s="9" t="str">
        <f t="shared" si="25"/>
        <v/>
      </c>
      <c r="J430" s="10" t="str">
        <f t="shared" si="24"/>
        <v/>
      </c>
      <c r="K430" s="10"/>
      <c r="L430" s="10"/>
      <c r="M430" s="10"/>
      <c r="N430" s="10"/>
    </row>
    <row r="431" spans="1:14" ht="90">
      <c r="A431" s="10"/>
      <c r="B431" s="10"/>
      <c r="C431" s="10" t="str">
        <v>Declaraciones informativas de acciones y participaciones representativas del capital o del patrimonio de las instituciones de inversión colectiva y resumen anual de retenciones e ingresos a cuenta (Modelos 187 y 117) (2000-2008)</v>
      </c>
      <c r="D431" s="10" t="str">
        <v>998422</v>
      </c>
      <c r="E431" s="14" t="str">
        <v>Declaraciones informativas de acciones y participaciones representativas del capital o del patrimonio de las instituciones de inversión colectiva y resumen anual de retenciones e ingresos a cuenta (Modelos 187 y 117) (2000-2008) &lt;AGENCIA ESTATAL DE ADMINISTRACIÓN TRIBUTARIA (AEAT)&gt;</v>
      </c>
      <c r="F431" s="10"/>
      <c r="G431" s="10"/>
      <c r="H431" s="10" t="str">
        <f t="shared" si="23"/>
        <v xml:space="preserve"> </v>
      </c>
      <c r="I431" s="9" t="str">
        <f t="shared" si="25"/>
        <v/>
      </c>
      <c r="J431" s="10" t="str">
        <f t="shared" si="24"/>
        <v/>
      </c>
      <c r="K431" s="10"/>
      <c r="L431" s="10"/>
      <c r="M431" s="10"/>
      <c r="N431" s="10"/>
    </row>
    <row r="432" spans="1:14" ht="90">
      <c r="A432" s="10"/>
      <c r="B432" s="10"/>
      <c r="C432" s="10" t="str">
        <v>Declaraciones informativas de acciones y participaciones representativas del capital o del patrimonio de las instituciones de inversión colectiva y resumen anual de retenciones e ingresos a cuenta del IRPF, Impuesto sobre Sociedades e Impuesto sobre la Re</v>
      </c>
      <c r="D432" s="10" t="str">
        <v>998423</v>
      </c>
      <c r="E432" s="14" t="str">
        <v>Declaraciones informativas de acciones y participaciones representativas del capital o del patrimonio de las instituciones de inversión colectiva y resumen anual de retenciones e ingresos a cuenta del IRPF, Impuesto sobre Sociedades e Impuesto sobre la Re &lt;AGENCIA ESTATAL DE ADMINISTRACIÓN TRIBUTARIA (AEAT)&gt;</v>
      </c>
      <c r="F432" s="10"/>
      <c r="G432" s="10"/>
      <c r="H432" s="10" t="str">
        <f t="shared" si="23"/>
        <v xml:space="preserve"> </v>
      </c>
      <c r="I432" s="9" t="str">
        <f t="shared" si="25"/>
        <v/>
      </c>
      <c r="J432" s="10" t="str">
        <f t="shared" si="24"/>
        <v/>
      </c>
      <c r="K432" s="10"/>
      <c r="L432" s="10"/>
      <c r="M432" s="10"/>
      <c r="N432" s="10"/>
    </row>
    <row r="433" spans="1:14" ht="45">
      <c r="A433" s="10"/>
      <c r="B433" s="10"/>
      <c r="C433" s="10" t="str">
        <v>Declaraciones informativas de donaciones del IRPF (modelo 182) (1999 – …)</v>
      </c>
      <c r="D433" s="10" t="str">
        <v>201319</v>
      </c>
      <c r="E433" s="14" t="str">
        <v>Declaraciones informativas de donaciones del IRPF (modelo 182) (1999 – …) &lt;AGENCIA ESTATAL DE ADMINISTRACIÓN TRIBUTARIA (AEAT)&gt;</v>
      </c>
      <c r="F433" s="10"/>
      <c r="G433" s="10"/>
      <c r="H433" s="10" t="str">
        <f t="shared" si="23"/>
        <v xml:space="preserve"> </v>
      </c>
      <c r="I433" s="9" t="str">
        <f t="shared" si="25"/>
        <v/>
      </c>
      <c r="J433" s="10" t="str">
        <f t="shared" si="24"/>
        <v/>
      </c>
      <c r="K433" s="10"/>
      <c r="L433" s="10"/>
      <c r="M433" s="10"/>
      <c r="N433" s="10"/>
    </row>
    <row r="434" spans="1:14" ht="45">
      <c r="A434" s="10"/>
      <c r="B434" s="10"/>
      <c r="C434" s="10" t="str">
        <v>Declaraciones informativas de donaciones del IRPF (Modelo 182) (1999-2008)</v>
      </c>
      <c r="D434" s="10" t="str">
        <v>3021784</v>
      </c>
      <c r="E434" s="14" t="str">
        <v>Declaraciones informativas de donaciones del IRPF (Modelo 182) (1999-2008) &lt;AGENCIA ESTATAL DE ADMINISTRACIÓN TRIBUTARIA (AEAT)&gt;</v>
      </c>
      <c r="F434" s="10"/>
      <c r="G434" s="10"/>
      <c r="H434" s="10" t="str">
        <f t="shared" si="23"/>
        <v xml:space="preserve"> </v>
      </c>
      <c r="I434" s="9" t="str">
        <f t="shared" si="25"/>
        <v/>
      </c>
      <c r="J434" s="10" t="str">
        <f t="shared" si="24"/>
        <v/>
      </c>
      <c r="K434" s="10"/>
      <c r="L434" s="10"/>
      <c r="M434" s="10"/>
      <c r="N434" s="10"/>
    </row>
    <row r="435" spans="1:14" ht="60">
      <c r="A435" s="10"/>
      <c r="B435" s="10"/>
      <c r="C435" s="10" t="str">
        <v>Declaraciones informativas de préstamos hipotecarios concedidos para la adquisición de vivienda en euros (modelo 181) (1999 – …)</v>
      </c>
      <c r="D435" s="10" t="str">
        <v>201110</v>
      </c>
      <c r="E435" s="14" t="str">
        <v>Declaraciones informativas de préstamos hipotecarios concedidos para la adquisición de vivienda en euros (modelo 181) (1999 – …) &lt;AGENCIA ESTATAL DE ADMINISTRACIÓN TRIBUTARIA (AEAT)&gt;</v>
      </c>
      <c r="F435" s="10"/>
      <c r="G435" s="10"/>
      <c r="H435" s="10" t="str">
        <f t="shared" si="23"/>
        <v xml:space="preserve"> </v>
      </c>
      <c r="I435" s="9" t="str">
        <f t="shared" si="25"/>
        <v/>
      </c>
      <c r="J435" s="10" t="str">
        <f t="shared" si="24"/>
        <v/>
      </c>
      <c r="K435" s="10"/>
      <c r="L435" s="10"/>
      <c r="M435" s="10"/>
      <c r="N435" s="10"/>
    </row>
    <row r="436" spans="1:14" ht="60">
      <c r="A436" s="10"/>
      <c r="B436" s="10"/>
      <c r="C436" s="10" t="str">
        <v>Declaraciones informativas de prestamos hipotecarios concedidos para la adquisición de vivienda en euros (Modelo 181) (1999-2008)</v>
      </c>
      <c r="D436" s="10" t="str">
        <v>3029263</v>
      </c>
      <c r="E436" s="14" t="str">
        <v>Declaraciones informativas de prestamos hipotecarios concedidos para la adquisición de vivienda en euros (Modelo 181) (1999-2008) &lt;AGENCIA ESTATAL DE ADMINISTRACIÓN TRIBUTARIA (AEAT)&gt;</v>
      </c>
      <c r="F436" s="10"/>
      <c r="G436" s="10"/>
      <c r="H436" s="10" t="str">
        <f t="shared" si="23"/>
        <v xml:space="preserve"> </v>
      </c>
      <c r="I436" s="9" t="str">
        <f t="shared" si="25"/>
        <v/>
      </c>
      <c r="J436" s="10" t="str">
        <f t="shared" si="24"/>
        <v/>
      </c>
      <c r="K436" s="10"/>
      <c r="L436" s="10"/>
      <c r="M436" s="10"/>
      <c r="N436" s="10"/>
    </row>
    <row r="437" spans="1:14" ht="60">
      <c r="A437" s="10"/>
      <c r="B437" s="10"/>
      <c r="C437" s="10" t="str">
        <v>Declaraciones- Liquidaciones de IVA de compensaciones en el Régimen Especial de la Agricultura, Ganadería y Pesca (Modelo 341) (1986-1991)</v>
      </c>
      <c r="D437" s="10" t="str">
        <v>200231</v>
      </c>
      <c r="E437" s="14" t="str">
        <v>Declaraciones- Liquidaciones de IVA de compensaciones en el Régimen Especial de la Agricultura, Ganadería y Pesca (Modelo 341) (1986-1991) &lt;AGENCIA ESTATAL DE ADMINISTRACIÓN TRIBUTARIA (AEAT)&gt;</v>
      </c>
      <c r="F437" s="10"/>
      <c r="G437" s="10"/>
      <c r="H437" s="10" t="str">
        <f t="shared" si="23"/>
        <v xml:space="preserve"> </v>
      </c>
      <c r="I437" s="9" t="str">
        <f t="shared" si="25"/>
        <v/>
      </c>
      <c r="J437" s="10" t="str">
        <f t="shared" si="24"/>
        <v/>
      </c>
      <c r="K437" s="10"/>
      <c r="L437" s="10"/>
      <c r="M437" s="10"/>
      <c r="N437" s="10"/>
    </row>
    <row r="438" spans="1:14" ht="45">
      <c r="A438" s="10"/>
      <c r="B438" s="10"/>
      <c r="C438" s="10" t="str">
        <v>Declaraciones liquidaciones IVA asimiladas a las importaciones (modelo 380) (1995 – …)</v>
      </c>
      <c r="D438" s="10" t="str">
        <v>2299224</v>
      </c>
      <c r="E438" s="14" t="str">
        <v>Declaraciones liquidaciones IVA asimiladas a las importaciones (modelo 380) (1995 – …) &lt;AGENCIA ESTATAL DE ADMINISTRACIÓN TRIBUTARIA (AEAT)&gt;</v>
      </c>
      <c r="F438" s="10"/>
      <c r="G438" s="10"/>
      <c r="H438" s="10" t="str">
        <f t="shared" si="23"/>
        <v xml:space="preserve"> </v>
      </c>
      <c r="I438" s="9" t="str">
        <f t="shared" si="25"/>
        <v/>
      </c>
      <c r="J438" s="10" t="str">
        <f t="shared" si="24"/>
        <v/>
      </c>
      <c r="K438" s="10"/>
      <c r="L438" s="10"/>
      <c r="M438" s="10"/>
      <c r="N438" s="10"/>
    </row>
    <row r="439" spans="1:14" ht="90">
      <c r="A439" s="10"/>
      <c r="B439" s="10"/>
      <c r="C439" s="10" t="str">
        <v>Declaraciones liquidaciones mensuales de IVA Exportadores y operaciones intracomunitarias (modelo 330) y Declaraciones liquidaciones mensuales de IVA Exportadores y otros Operadores Económicos (modelo 330) (1993 – …)</v>
      </c>
      <c r="D439" s="10" t="str">
        <v>997808</v>
      </c>
      <c r="E439" s="14" t="str">
        <v>Declaraciones liquidaciones mensuales de IVA Exportadores y operaciones intracomunitarias (modelo 330) y Declaraciones liquidaciones mensuales de IVA Exportadores y otros Operadores Económicos (modelo 330) (1993 – …) &lt;AGENCIA ESTATAL DE ADMINISTRACIÓN TRIBUTARIA (AEAT)&gt;</v>
      </c>
      <c r="F439" s="10"/>
      <c r="G439" s="10"/>
      <c r="H439" s="10" t="str">
        <f t="shared" si="23"/>
        <v xml:space="preserve"> </v>
      </c>
      <c r="I439" s="9" t="str">
        <f t="shared" si="25"/>
        <v/>
      </c>
      <c r="J439" s="10" t="str">
        <f t="shared" si="24"/>
        <v/>
      </c>
      <c r="K439" s="10"/>
      <c r="L439" s="10"/>
      <c r="M439" s="10"/>
      <c r="N439" s="10"/>
    </row>
    <row r="440" spans="1:14" ht="60">
      <c r="A440" s="10"/>
      <c r="B440" s="10"/>
      <c r="C440" s="10" t="str">
        <v>Declaraciones liquidaciones mensuales de IVA Grandes Empresas inscritas en el Registro de exportadores y otros operadores económicos (modelo 332) (1995 – …)</v>
      </c>
      <c r="D440" s="10" t="str">
        <v>204666</v>
      </c>
      <c r="E440" s="14" t="str">
        <v>Declaraciones liquidaciones mensuales de IVA Grandes Empresas inscritas en el Registro de exportadores y otros operadores económicos (modelo 332) (1995 – …) &lt;AGENCIA ESTATAL DE ADMINISTRACIÓN TRIBUTARIA (AEAT)&gt;</v>
      </c>
      <c r="F440" s="10"/>
      <c r="G440" s="10"/>
      <c r="H440" s="10" t="str">
        <f t="shared" si="23"/>
        <v xml:space="preserve"> </v>
      </c>
      <c r="I440" s="9" t="str">
        <f t="shared" si="25"/>
        <v/>
      </c>
      <c r="J440" s="10" t="str">
        <f t="shared" si="24"/>
        <v/>
      </c>
      <c r="K440" s="10"/>
      <c r="L440" s="10"/>
      <c r="M440" s="10"/>
      <c r="N440" s="10"/>
    </row>
    <row r="441" spans="1:14" ht="45">
      <c r="A441" s="10"/>
      <c r="B441" s="10"/>
      <c r="C441" s="10" t="str">
        <v>Declaraciones liquidaciones no periódicas IVA (Modelo 309) (1993 – …)</v>
      </c>
      <c r="D441" s="10" t="str">
        <v>2986039</v>
      </c>
      <c r="E441" s="14" t="str">
        <v>Declaraciones liquidaciones no periódicas IVA (Modelo 309) (1993 – …) &lt;AGENCIA ESTATAL DE ADMINISTRACIÓN TRIBUTARIA (AEAT)&gt;</v>
      </c>
      <c r="F441" s="10"/>
      <c r="G441" s="10"/>
      <c r="H441" s="10" t="str">
        <f t="shared" si="23"/>
        <v xml:space="preserve"> </v>
      </c>
      <c r="I441" s="9" t="str">
        <f t="shared" si="25"/>
        <v/>
      </c>
      <c r="J441" s="10" t="str">
        <f t="shared" si="24"/>
        <v/>
      </c>
      <c r="K441" s="10"/>
      <c r="L441" s="10"/>
      <c r="M441" s="10"/>
      <c r="N441" s="10"/>
    </row>
    <row r="442" spans="1:14" ht="45">
      <c r="A442" s="10"/>
      <c r="B442" s="10"/>
      <c r="C442" s="10" t="str">
        <v>Declaraciones- Liquidaciones trimestrales IVA (Modelo 300) (1986-1991)</v>
      </c>
      <c r="D442" s="10" t="str">
        <v>2986040</v>
      </c>
      <c r="E442" s="14" t="str">
        <v>Declaraciones- Liquidaciones trimestrales IVA (Modelo 300) (1986-1991) &lt;AGENCIA ESTATAL DE ADMINISTRACIÓN TRIBUTARIA (AEAT)&gt;</v>
      </c>
      <c r="F442" s="10"/>
      <c r="G442" s="10"/>
      <c r="H442" s="10" t="str">
        <f t="shared" si="23"/>
        <v xml:space="preserve"> </v>
      </c>
      <c r="I442" s="9" t="str">
        <f t="shared" si="25"/>
        <v/>
      </c>
      <c r="J442" s="10" t="str">
        <f t="shared" si="24"/>
        <v/>
      </c>
      <c r="K442" s="10"/>
      <c r="L442" s="10"/>
      <c r="M442" s="10"/>
      <c r="N442" s="10"/>
    </row>
    <row r="443" spans="1:14" ht="45">
      <c r="A443" s="10"/>
      <c r="B443" s="10"/>
      <c r="C443" s="10" t="str">
        <v>Declaraciones liquidaciones trimestrales IVA Régimen General y Simplificado (modelo 370) (1992 – …)</v>
      </c>
      <c r="D443" s="10" t="str">
        <v>2981247</v>
      </c>
      <c r="E443" s="14" t="str">
        <v>Declaraciones liquidaciones trimestrales IVA Régimen General y Simplificado (modelo 370) (1992 – …) &lt;AGENCIA ESTATAL DE ADMINISTRACIÓN TRIBUTARIA (AEAT)&gt;</v>
      </c>
      <c r="F443" s="10"/>
      <c r="G443" s="10"/>
      <c r="H443" s="10" t="str">
        <f t="shared" si="23"/>
        <v xml:space="preserve"> </v>
      </c>
      <c r="I443" s="9" t="str">
        <f t="shared" si="25"/>
        <v/>
      </c>
      <c r="J443" s="10" t="str">
        <f t="shared" si="24"/>
        <v/>
      </c>
      <c r="K443" s="10"/>
      <c r="L443" s="10"/>
      <c r="M443" s="10"/>
      <c r="N443" s="10"/>
    </row>
    <row r="444" spans="1:14" ht="75">
      <c r="A444" s="10"/>
      <c r="B444" s="10"/>
      <c r="C444" s="10" t="str">
        <v>Declaraciones liquidaciones trimestrales IVA Régimen Simplificado (modelo 310). Declaraciones Liquidaciones ordinarias IVA Régimen Simplificado (modelo 310) (1992 – …)</v>
      </c>
      <c r="D444" s="10" t="str">
        <v>2981248</v>
      </c>
      <c r="E444" s="14" t="str">
        <v>Declaraciones liquidaciones trimestrales IVA Régimen Simplificado (modelo 310). Declaraciones Liquidaciones ordinarias IVA Régimen Simplificado (modelo 310) (1992 – …) &lt;AGENCIA ESTATAL DE ADMINISTRACIÓN TRIBUTARIA (AEAT)&gt;</v>
      </c>
      <c r="F444" s="10"/>
      <c r="G444" s="10"/>
      <c r="H444" s="10" t="str">
        <f t="shared" si="23"/>
        <v xml:space="preserve"> </v>
      </c>
      <c r="I444" s="9" t="str">
        <f t="shared" si="25"/>
        <v/>
      </c>
      <c r="J444" s="10" t="str">
        <f t="shared" si="24"/>
        <v/>
      </c>
      <c r="K444" s="10"/>
      <c r="L444" s="10"/>
      <c r="M444" s="10"/>
      <c r="N444" s="10"/>
    </row>
    <row r="445" spans="1:14" ht="75">
      <c r="A445" s="10"/>
      <c r="B445" s="10"/>
      <c r="C445" s="10" t="str">
        <v>Declaraciones ordinarias IRPF (modelo D 100), documento de ingreso o devolución (modelo 100) y F 100 resumen de rendimientos y variaciones patrimoniales (1979-1981)</v>
      </c>
      <c r="D445" s="10" t="str">
        <v>2981249</v>
      </c>
      <c r="E445" s="14" t="str">
        <v>Declaraciones ordinarias IRPF (modelo D 100), documento de ingreso o devolución (modelo 100) y F 100 resumen de rendimientos y variaciones patrimoniales (1979-1981) &lt;AGENCIA ESTATAL DE ADMINISTRACIÓN TRIBUTARIA (AEAT)&gt;</v>
      </c>
      <c r="F445" s="10"/>
      <c r="G445" s="10"/>
      <c r="H445" s="10" t="str">
        <f t="shared" si="23"/>
        <v xml:space="preserve"> </v>
      </c>
      <c r="I445" s="9" t="str">
        <f t="shared" si="25"/>
        <v/>
      </c>
      <c r="J445" s="10" t="str">
        <f t="shared" si="24"/>
        <v/>
      </c>
      <c r="K445" s="10"/>
      <c r="L445" s="10"/>
      <c r="M445" s="10"/>
      <c r="N445" s="10"/>
    </row>
    <row r="446" spans="1:14" ht="60">
      <c r="A446" s="10"/>
      <c r="B446" s="10"/>
      <c r="C446" s="10" t="str">
        <v>Declaraciones ordinarias IRPF (modelo d100), documento de ingreso (modelo100) y F100 Resumen de rendimientos y variaciones patrimoniales (1996 – …)</v>
      </c>
      <c r="D446" s="10" t="str">
        <v>2981250</v>
      </c>
      <c r="E446" s="14" t="str">
        <v>Declaraciones ordinarias IRPF (modelo d100), documento de ingreso (modelo100) y F100 Resumen de rendimientos y variaciones patrimoniales (1996 – …) &lt;AGENCIA ESTATAL DE ADMINISTRACIÓN TRIBUTARIA (AEAT)&gt;</v>
      </c>
      <c r="F446" s="10"/>
      <c r="G446" s="10"/>
      <c r="H446" s="10" t="str">
        <f t="shared" si="23"/>
        <v xml:space="preserve"> </v>
      </c>
      <c r="I446" s="9" t="str">
        <f t="shared" si="25"/>
        <v/>
      </c>
      <c r="J446" s="10" t="str">
        <f t="shared" si="24"/>
        <v/>
      </c>
      <c r="K446" s="10"/>
      <c r="L446" s="10"/>
      <c r="M446" s="10"/>
      <c r="N446" s="10"/>
    </row>
    <row r="447" spans="1:14" ht="75">
      <c r="A447" s="10"/>
      <c r="B447" s="10"/>
      <c r="C447" s="10" t="str">
        <v>Declaraciones ordinarias IRPF (modelo D100), documento de ingreso o devolución (modelo 100) y F 100 Resumen de rendimientos y variaciones patrimoniales (1979-1984)</v>
      </c>
      <c r="D447" s="10" t="str">
        <v>203597</v>
      </c>
      <c r="E447" s="14" t="str">
        <v>Declaraciones ordinarias IRPF (modelo D100), documento de ingreso o devolución (modelo 100) y F 100 Resumen de rendimientos y variaciones patrimoniales (1979-1984) &lt;AGENCIA ESTATAL DE ADMINISTRACIÓN TRIBUTARIA (AEAT)&gt;</v>
      </c>
      <c r="F447" s="10"/>
      <c r="G447" s="10"/>
      <c r="H447" s="10" t="str">
        <f t="shared" si="23"/>
        <v xml:space="preserve"> </v>
      </c>
      <c r="I447" s="9" t="str">
        <f t="shared" si="25"/>
        <v/>
      </c>
      <c r="J447" s="10" t="str">
        <f t="shared" si="24"/>
        <v/>
      </c>
      <c r="K447" s="10"/>
      <c r="L447" s="10"/>
      <c r="M447" s="10"/>
      <c r="N447" s="10"/>
    </row>
    <row r="448" spans="1:14" ht="75">
      <c r="A448" s="10"/>
      <c r="B448" s="10"/>
      <c r="C448" s="10" t="str">
        <v>Declaraciones ordinarias IRPF (modelo D100), documento de ingreso o devolución (modelo 100) y F 100 Resumen de rendimientos y variaciones patrimoniales (1979-1996)</v>
      </c>
      <c r="D448" s="10" t="str">
        <v>996978</v>
      </c>
      <c r="E448" s="14" t="str">
        <v>Declaraciones ordinarias IRPF (modelo D100), documento de ingreso o devolución (modelo 100) y F 100 Resumen de rendimientos y variaciones patrimoniales (1979-1996) &lt;AGENCIA ESTATAL DE ADMINISTRACIÓN TRIBUTARIA (AEAT)&gt;</v>
      </c>
      <c r="F448" s="10"/>
      <c r="G448" s="10"/>
      <c r="H448" s="10" t="str">
        <f t="shared" si="23"/>
        <v xml:space="preserve"> </v>
      </c>
      <c r="I448" s="9" t="str">
        <f t="shared" si="25"/>
        <v/>
      </c>
      <c r="J448" s="10" t="str">
        <f t="shared" si="24"/>
        <v/>
      </c>
      <c r="K448" s="10"/>
      <c r="L448" s="10"/>
      <c r="M448" s="10"/>
      <c r="N448" s="10"/>
    </row>
    <row r="449" spans="1:14" ht="75">
      <c r="A449" s="10"/>
      <c r="B449" s="10"/>
      <c r="C449" s="10" t="str">
        <v>Declaraciones ordinarias IRPF (modelo D100), documento de ingreso o devolución (modelo 100) y F 100 resumen de rendimientos y variaciones patrimoniales (1992-1995)</v>
      </c>
      <c r="D449" s="10" t="str">
        <v>2844304</v>
      </c>
      <c r="E449" s="14" t="str">
        <v>Declaraciones ordinarias IRPF (modelo D100), documento de ingreso o devolución (modelo 100) y F 100 resumen de rendimientos y variaciones patrimoniales (1992-1995) &lt;AGENCIA ESTATAL DE ADMINISTRACIÓN TRIBUTARIA (AEAT)&gt;</v>
      </c>
      <c r="F449" s="10"/>
      <c r="G449" s="10"/>
      <c r="H449" s="10" t="str">
        <f t="shared" si="23"/>
        <v xml:space="preserve"> </v>
      </c>
      <c r="I449" s="9" t="str">
        <f t="shared" si="25"/>
        <v/>
      </c>
      <c r="J449" s="10" t="str">
        <f t="shared" si="24"/>
        <v/>
      </c>
      <c r="K449" s="10"/>
      <c r="L449" s="10"/>
      <c r="M449" s="10"/>
      <c r="N449" s="10"/>
    </row>
    <row r="450" spans="1:14" ht="75">
      <c r="A450" s="10"/>
      <c r="B450" s="10"/>
      <c r="C450" s="10" t="str">
        <v>Declaraciones ordinarias IRPF (modelo D100), documento de ingreso o devolución (modelo 100) y F 100 Resumen de rendimientos y variaciones patrimoniales (1997-1999)</v>
      </c>
      <c r="D450" s="10" t="str">
        <v>2844305</v>
      </c>
      <c r="E450" s="14" t="str">
        <v>Declaraciones ordinarias IRPF (modelo D100), documento de ingreso o devolución (modelo 100) y F 100 Resumen de rendimientos y variaciones patrimoniales (1997-1999) &lt;AGENCIA ESTATAL DE ADMINISTRACIÓN TRIBUTARIA (AEAT)&gt;</v>
      </c>
      <c r="F450" s="10"/>
      <c r="G450" s="10"/>
      <c r="H450" s="10" t="str">
        <f t="shared" si="23"/>
        <v xml:space="preserve"> </v>
      </c>
      <c r="I450" s="9" t="str">
        <f t="shared" si="25"/>
        <v/>
      </c>
      <c r="J450" s="10" t="str">
        <f t="shared" si="24"/>
        <v/>
      </c>
      <c r="K450" s="10"/>
      <c r="L450" s="10"/>
      <c r="M450" s="10"/>
      <c r="N450" s="10"/>
    </row>
    <row r="451" spans="1:14" ht="75">
      <c r="A451" s="10"/>
      <c r="B451" s="10"/>
      <c r="C451" s="10" t="str">
        <v>Declaraciones ordinarias IRPF (Modelo D100), documento de ingreso o devolución (Modelo 100) y F 100 Resumen de rendimientos y variaciones patrimoniales (2000-2008)</v>
      </c>
      <c r="D451" s="10" t="str">
        <v>2346775</v>
      </c>
      <c r="E451" s="14" t="str">
        <v>Declaraciones ordinarias IRPF (Modelo D100), documento de ingreso o devolución (Modelo 100) y F 100 Resumen de rendimientos y variaciones patrimoniales (2000-2008) &lt;AGENCIA ESTATAL DE ADMINISTRACIÓN TRIBUTARIA (AEAT)&gt;</v>
      </c>
      <c r="F451" s="10"/>
      <c r="G451" s="10"/>
      <c r="H451" s="10" t="str">
        <f t="shared" si="23"/>
        <v xml:space="preserve"> </v>
      </c>
      <c r="I451" s="9" t="str">
        <f t="shared" si="25"/>
        <v/>
      </c>
      <c r="J451" s="10" t="str">
        <f t="shared" si="24"/>
        <v/>
      </c>
      <c r="K451" s="10"/>
      <c r="L451" s="10"/>
      <c r="M451" s="10"/>
      <c r="N451" s="10"/>
    </row>
    <row r="452" spans="1:14" ht="60">
      <c r="A452" s="10"/>
      <c r="B452" s="10"/>
      <c r="C452" s="10" t="str">
        <v>Declaraciones por la Contribución General sobre la Renta. Desde 1957 Declaracionespor el Impuesto General sobre la Renta (1932-1977)</v>
      </c>
      <c r="D452" s="10" t="str">
        <v>2072687</v>
      </c>
      <c r="E452" s="14" t="str">
        <v>Declaraciones por la Contribución General sobre la Renta. Desde 1957 Declaracionespor el Impuesto General sobre la Renta (1932-1977) &lt;AGENCIA ESTATAL DE ADMINISTRACIÓN TRIBUTARIA (AEAT)&gt;</v>
      </c>
      <c r="F452" s="10"/>
      <c r="G452" s="10"/>
      <c r="H452" s="10" t="str">
        <f t="shared" si="23"/>
        <v xml:space="preserve"> </v>
      </c>
      <c r="I452" s="9" t="str">
        <f t="shared" si="25"/>
        <v/>
      </c>
      <c r="J452" s="10" t="str">
        <f t="shared" si="24"/>
        <v/>
      </c>
      <c r="K452" s="10"/>
      <c r="L452" s="10"/>
      <c r="M452" s="10"/>
      <c r="N452" s="10"/>
    </row>
    <row r="453" spans="1:14" ht="60">
      <c r="A453" s="10"/>
      <c r="B453" s="10"/>
      <c r="C453" s="10" t="str">
        <v>Declaraciones por la Contribución General sobre la Renta. Desde 1957. Declaraciones por el Impuesto General de Renta (desde 1943 modelo 95) (1941-1971)</v>
      </c>
      <c r="D453" s="10" t="str">
        <v>202194</v>
      </c>
      <c r="E453" s="14" t="str">
        <v>Declaraciones por la Contribución General sobre la Renta. Desde 1957. Declaraciones por el Impuesto General de Renta (desde 1943 modelo 95) (1941-1971) &lt;AGENCIA ESTATAL DE ADMINISTRACIÓN TRIBUTARIA (AEAT)&gt;</v>
      </c>
      <c r="F453" s="10"/>
      <c r="G453" s="10"/>
      <c r="H453" s="10" t="str">
        <f t="shared" si="23"/>
        <v xml:space="preserve"> </v>
      </c>
      <c r="I453" s="9" t="str">
        <f t="shared" si="25"/>
        <v/>
      </c>
      <c r="J453" s="10" t="str">
        <f t="shared" si="24"/>
        <v/>
      </c>
      <c r="K453" s="10"/>
      <c r="L453" s="10"/>
      <c r="M453" s="10"/>
      <c r="N453" s="10"/>
    </row>
    <row r="454" spans="1:14" ht="60">
      <c r="A454" s="10"/>
      <c r="B454" s="10"/>
      <c r="C454" s="10" t="str">
        <v>Declaraciones por la Contribución General sobre la Renta. Desde 1957. Declaraciones por el Impuesto General de Renta (desde 1943 modelo 95) (1955-1966)</v>
      </c>
      <c r="D454" s="10" t="str">
        <v>2824513</v>
      </c>
      <c r="E454" s="14" t="str">
        <v>Declaraciones por la Contribución General sobre la Renta. Desde 1957. Declaraciones por el Impuesto General de Renta (desde 1943 modelo 95) (1955-1966) &lt;AGENCIA ESTATAL DE ADMINISTRACIÓN TRIBUTARIA (AEAT)&gt;</v>
      </c>
      <c r="F454" s="10"/>
      <c r="G454" s="10"/>
      <c r="H454" s="10" t="str">
        <f t="shared" si="23"/>
        <v xml:space="preserve"> </v>
      </c>
      <c r="I454" s="9" t="str">
        <f t="shared" si="25"/>
        <v/>
      </c>
      <c r="J454" s="10" t="str">
        <f t="shared" si="24"/>
        <v/>
      </c>
      <c r="K454" s="10"/>
      <c r="L454" s="10"/>
      <c r="M454" s="10"/>
      <c r="N454" s="10"/>
    </row>
    <row r="455" spans="1:14" ht="75">
      <c r="A455" s="10"/>
      <c r="B455" s="10"/>
      <c r="C455" s="10" t="str">
        <v>Declaraciones semestrales de pago fraccionado IRPF para profesionales y artistas acogidos al régimen de Estimación Objetiva Singular sistema simplificado (modelo 150) (1979-1981)</v>
      </c>
      <c r="D455" s="10" t="str">
        <v>2844306</v>
      </c>
      <c r="E455" s="14" t="str">
        <v>Declaraciones semestrales de pago fraccionado IRPF para profesionales y artistas acogidos al régimen de Estimación Objetiva Singular sistema simplificado (modelo 150) (1979-1981) &lt;AGENCIA ESTATAL DE ADMINISTRACIÓN TRIBUTARIA (AEAT)&gt;</v>
      </c>
      <c r="F455" s="10"/>
      <c r="G455" s="10"/>
      <c r="H455" s="10" t="str">
        <f t="shared" si="23"/>
        <v xml:space="preserve"> </v>
      </c>
      <c r="I455" s="9" t="str">
        <f t="shared" si="25"/>
        <v/>
      </c>
      <c r="J455" s="10" t="str">
        <f t="shared" si="24"/>
        <v/>
      </c>
      <c r="K455" s="10"/>
      <c r="L455" s="10"/>
      <c r="M455" s="10"/>
      <c r="N455" s="10"/>
    </row>
    <row r="456" spans="1:14" ht="75">
      <c r="A456" s="10"/>
      <c r="B456" s="10"/>
      <c r="C456" s="10" t="str">
        <v>Declaraciones semestrales pago fraccionado IRPF para profesionales y artistas acogidos al régimen de Estimación Objetiva Singular sistema normal (modelo 140 azul) (1979-1985)</v>
      </c>
      <c r="D456" s="10" t="str">
        <v>201009</v>
      </c>
      <c r="E456" s="14" t="str">
        <v>Declaraciones semestrales pago fraccionado IRPF para profesionales y artistas acogidos al régimen de Estimación Objetiva Singular sistema normal (modelo 140 azul) (1979-1985) &lt;AGENCIA ESTATAL DE ADMINISTRACIÓN TRIBUTARIA (AEAT)&gt;</v>
      </c>
      <c r="F456" s="10"/>
      <c r="G456" s="10"/>
      <c r="H456" s="10" t="str">
        <f t="shared" si="23"/>
        <v xml:space="preserve"> </v>
      </c>
      <c r="I456" s="9" t="str">
        <f t="shared" si="25"/>
        <v/>
      </c>
      <c r="J456" s="10" t="str">
        <f t="shared" si="24"/>
        <v/>
      </c>
      <c r="K456" s="10"/>
      <c r="L456" s="10"/>
      <c r="M456" s="10"/>
      <c r="N456" s="10"/>
    </row>
    <row r="457" spans="1:14" ht="60">
      <c r="A457" s="10"/>
      <c r="B457" s="10"/>
      <c r="C457" s="10" t="str">
        <v>Declaraciones simplificadas I.R.P.F. (modelo D101). Documento de ingreso o devolución (modelo 101) (1997-1998)</v>
      </c>
      <c r="D457" s="10" t="str">
        <v>998486</v>
      </c>
      <c r="E457" s="14" t="str">
        <v>Declaraciones simplificadas I.R.P.F. (modelo D101). Documento de ingreso o devolución (modelo 101) (1997-1998) &lt;AGENCIA ESTATAL DE ADMINISTRACIÓN TRIBUTARIA (AEAT)&gt;</v>
      </c>
      <c r="F457" s="10"/>
      <c r="G457" s="10"/>
      <c r="H457" s="10" t="str">
        <f t="shared" si="23"/>
        <v xml:space="preserve"> </v>
      </c>
      <c r="I457" s="9" t="str">
        <f t="shared" si="25"/>
        <v/>
      </c>
      <c r="J457" s="10" t="str">
        <f t="shared" si="24"/>
        <v/>
      </c>
      <c r="K457" s="10"/>
      <c r="L457" s="10"/>
      <c r="M457" s="10"/>
      <c r="N457" s="10"/>
    </row>
    <row r="458" spans="1:14" ht="60">
      <c r="A458" s="10"/>
      <c r="B458" s="10"/>
      <c r="C458" s="10" t="str">
        <v>Declaraciones simplificadas I.R.P.F.(modelo D101) Documento de ingreso o devolución(modelo 101) (2000-2008)</v>
      </c>
      <c r="D458" s="10" t="str">
        <v>998320</v>
      </c>
      <c r="E458" s="14" t="str">
        <v>Declaraciones simplificadas I.R.P.F.(modelo D101) Documento de ingreso o devolución(modelo 101) (2000-2008) &lt;AGENCIA ESTATAL DE ADMINISTRACIÓN TRIBUTARIA (AEAT)&gt;</v>
      </c>
      <c r="F458" s="10"/>
      <c r="G458" s="10"/>
      <c r="H458" s="10" t="str">
        <f t="shared" si="23"/>
        <v xml:space="preserve"> </v>
      </c>
      <c r="I458" s="9" t="str">
        <f t="shared" si="25"/>
        <v/>
      </c>
      <c r="J458" s="10" t="str">
        <f t="shared" si="24"/>
        <v/>
      </c>
      <c r="K458" s="10"/>
      <c r="L458" s="10"/>
      <c r="M458" s="10"/>
      <c r="N458" s="10"/>
    </row>
    <row r="459" spans="1:14" ht="60">
      <c r="A459" s="10"/>
      <c r="B459" s="10"/>
      <c r="C459" s="10" t="str">
        <v>Declaraciones simplificadas IRPF (modelo D101) Documento de ingreso o devolución (modelo 101) (1992-1996)</v>
      </c>
      <c r="D459" s="10" t="str">
        <v>998399</v>
      </c>
      <c r="E459" s="14" t="str">
        <v>Declaraciones simplificadas IRPF (modelo D101) Documento de ingreso o devolución (modelo 101) (1992-1996) &lt;AGENCIA ESTATAL DE ADMINISTRACIÓN TRIBUTARIA (AEAT)&gt;</v>
      </c>
      <c r="F459" s="10"/>
      <c r="G459" s="10"/>
      <c r="H459" s="10" t="str">
        <f t="shared" si="23"/>
        <v xml:space="preserve"> </v>
      </c>
      <c r="I459" s="9" t="str">
        <f t="shared" si="25"/>
        <v/>
      </c>
      <c r="J459" s="10" t="str">
        <f t="shared" si="24"/>
        <v/>
      </c>
      <c r="K459" s="10"/>
      <c r="L459" s="10"/>
      <c r="M459" s="10"/>
      <c r="N459" s="10"/>
    </row>
    <row r="460" spans="1:14" ht="60">
      <c r="A460" s="10"/>
      <c r="B460" s="10"/>
      <c r="C460" s="10" t="str">
        <v>Declaraciones simplificadas IRPF (modelo D101) Documento de ingreso o devolución (modelo 101) (1999-1999)</v>
      </c>
      <c r="D460" s="10" t="str">
        <v>998112</v>
      </c>
      <c r="E460" s="14" t="str">
        <v>Declaraciones simplificadas IRPF (modelo D101) Documento de ingreso o devolución (modelo 101) (1999-1999) &lt;AGENCIA ESTATAL DE ADMINISTRACIÓN TRIBUTARIA (AEAT)&gt;</v>
      </c>
      <c r="F460" s="10"/>
      <c r="G460" s="10"/>
      <c r="H460" s="10" t="str">
        <f t="shared" si="23"/>
        <v xml:space="preserve"> </v>
      </c>
      <c r="I460" s="9" t="str">
        <f t="shared" si="25"/>
        <v/>
      </c>
      <c r="J460" s="10" t="str">
        <f t="shared" si="24"/>
        <v/>
      </c>
      <c r="K460" s="10"/>
      <c r="L460" s="10"/>
      <c r="M460" s="10"/>
      <c r="N460" s="10"/>
    </row>
    <row r="461" spans="1:14" ht="60">
      <c r="A461" s="10"/>
      <c r="B461" s="10"/>
      <c r="C461" s="10" t="str">
        <v>Declaraciones simplificadas IRPF (modelo D101), documento de ingreso  o devolución (modelo 101) (1979-1996) (1983-1984)</v>
      </c>
      <c r="D461" s="10" t="str">
        <v>996922</v>
      </c>
      <c r="E461" s="14" t="str">
        <v>Declaraciones simplificadas IRPF (modelo D101), documento de ingreso  o devolución (modelo 101) (1979-1996) (1983-1984) &lt;AGENCIA ESTATAL DE ADMINISTRACIÓN TRIBUTARIA (AEAT)&gt;</v>
      </c>
      <c r="F461" s="10"/>
      <c r="G461" s="10"/>
      <c r="H461" s="10" t="str">
        <f t="shared" si="23"/>
        <v xml:space="preserve"> </v>
      </c>
      <c r="I461" s="9" t="str">
        <f t="shared" si="25"/>
        <v/>
      </c>
      <c r="J461" s="10" t="str">
        <f t="shared" si="24"/>
        <v/>
      </c>
      <c r="K461" s="10"/>
      <c r="L461" s="10"/>
      <c r="M461" s="10"/>
      <c r="N461" s="10"/>
    </row>
    <row r="462" spans="1:14" ht="60">
      <c r="A462" s="10"/>
      <c r="B462" s="10"/>
      <c r="C462" s="10" t="str">
        <v>Declaraciones simplificadas IRPF (modelo D101). Documento de ingreso o devolución (modelo 101) (1979-1996)</v>
      </c>
      <c r="D462" s="10" t="str">
        <v>2844307</v>
      </c>
      <c r="E462" s="14" t="str">
        <v>Declaraciones simplificadas IRPF (modelo D101). Documento de ingreso o devolución (modelo 101) (1979-1996) &lt;AGENCIA ESTATAL DE ADMINISTRACIÓN TRIBUTARIA (AEAT)&gt;</v>
      </c>
      <c r="F462" s="10"/>
      <c r="G462" s="10"/>
      <c r="H462" s="10" t="str">
        <f t="shared" si="23"/>
        <v xml:space="preserve"> </v>
      </c>
      <c r="I462" s="9" t="str">
        <f t="shared" si="25"/>
        <v/>
      </c>
      <c r="J462" s="10" t="str">
        <f t="shared" si="24"/>
        <v/>
      </c>
      <c r="K462" s="10"/>
      <c r="L462" s="10"/>
      <c r="M462" s="10"/>
      <c r="N462" s="10"/>
    </row>
    <row r="463" spans="1:14" ht="45">
      <c r="A463" s="10"/>
      <c r="B463" s="10"/>
      <c r="C463" s="10" t="str">
        <v>Declaraciones trimestrales de solicitud de devolución IVA (Modelo 301) (1986-1994)</v>
      </c>
      <c r="D463" s="10" t="str">
        <v>2844308</v>
      </c>
      <c r="E463" s="14" t="str">
        <v>Declaraciones trimestrales de solicitud de devolución IVA (Modelo 301) (1986-1994) &lt;AGENCIA ESTATAL DE ADMINISTRACIÓN TRIBUTARIA (AEAT)&gt;</v>
      </c>
      <c r="F463" s="10"/>
      <c r="G463" s="10"/>
      <c r="H463" s="10" t="str">
        <f t="shared" si="23"/>
        <v xml:space="preserve"> </v>
      </c>
      <c r="I463" s="9" t="str">
        <f t="shared" si="25"/>
        <v/>
      </c>
      <c r="J463" s="10" t="str">
        <f t="shared" si="24"/>
        <v/>
      </c>
      <c r="K463" s="10"/>
      <c r="L463" s="10"/>
      <c r="M463" s="10"/>
      <c r="N463" s="10"/>
    </row>
    <row r="464" spans="1:14" ht="75">
      <c r="A464" s="10"/>
      <c r="B464" s="10"/>
      <c r="C464" s="10" t="str">
        <v>Declaraciones trimestrales o semestrales de IRPF por rendimientos del trabajo y actividades profesionales y artísticas (modelo 110 ejemplar amarillo) (1999-1999)</v>
      </c>
      <c r="D464" s="10" t="str">
        <v>998762</v>
      </c>
      <c r="E464" s="14" t="str">
        <v>Declaraciones trimestrales o semestrales de IRPF por rendimientos del trabajo y actividades profesionales y artísticas (modelo 110 ejemplar amarillo) (1999-1999) &lt;AGENCIA ESTATAL DE ADMINISTRACIÓN TRIBUTARIA (AEAT)&gt;</v>
      </c>
      <c r="F464" s="10"/>
      <c r="G464" s="10"/>
      <c r="H464" s="10" t="str">
        <f t="shared" si="23"/>
        <v xml:space="preserve"> </v>
      </c>
      <c r="I464" s="9" t="str">
        <f t="shared" si="25"/>
        <v/>
      </c>
      <c r="J464" s="10" t="str">
        <f t="shared" si="24"/>
        <v/>
      </c>
      <c r="K464" s="10"/>
      <c r="L464" s="10"/>
      <c r="M464" s="10"/>
      <c r="N464" s="10"/>
    </row>
    <row r="465" spans="1:14" ht="75">
      <c r="A465" s="10"/>
      <c r="B465" s="10"/>
      <c r="C465" s="10" t="str">
        <v>Declaraciones trimestrales o semestrales de IRPF por rendimientos del trabajo y actividades profesionales y artísticas (Modelo 110 ejemplar amarillo) (2000-2008)</v>
      </c>
      <c r="D465" s="10" t="str">
        <v>200307</v>
      </c>
      <c r="E465" s="14" t="str">
        <v>Declaraciones trimestrales o semestrales de IRPF por rendimientos del trabajo y actividades profesionales y artísticas (Modelo 110 ejemplar amarillo) (2000-2008) &lt;AGENCIA ESTATAL DE ADMINISTRACIÓN TRIBUTARIA (AEAT)&gt;</v>
      </c>
      <c r="F465" s="10"/>
      <c r="G465" s="10"/>
      <c r="H465" s="10" t="str">
        <f t="shared" si="23"/>
        <v xml:space="preserve"> </v>
      </c>
      <c r="I465" s="9" t="str">
        <f t="shared" si="25"/>
        <v/>
      </c>
      <c r="J465" s="10" t="str">
        <f t="shared" si="24"/>
        <v/>
      </c>
      <c r="K465" s="10"/>
      <c r="L465" s="10"/>
      <c r="M465" s="10"/>
      <c r="N465" s="10"/>
    </row>
    <row r="466" spans="1:14" ht="75">
      <c r="A466" s="10"/>
      <c r="B466" s="10"/>
      <c r="C466" s="10" t="str">
        <v>Declaraciones trimestrales o semestrales de IRPF por rendimientos del trabajo y actividades profesionales y artísticas (modelo 110, ejemplar amarillo) (1996 – 2010)</v>
      </c>
      <c r="D466" s="10" t="str">
        <v>200236</v>
      </c>
      <c r="E466" s="14" t="str">
        <v>Declaraciones trimestrales o semestrales de IRPF por rendimientos del trabajo y actividades profesionales y artísticas (modelo 110, ejemplar amarillo) (1996 – 2010) &lt;AGENCIA ESTATAL DE ADMINISTRACIÓN TRIBUTARIA (AEAT)&gt;</v>
      </c>
      <c r="F466" s="10"/>
      <c r="G466" s="10"/>
      <c r="H466" s="10" t="str">
        <f t="shared" si="23"/>
        <v xml:space="preserve"> </v>
      </c>
      <c r="I466" s="9" t="str">
        <f t="shared" si="25"/>
        <v/>
      </c>
      <c r="J466" s="10" t="str">
        <f t="shared" si="24"/>
        <v/>
      </c>
      <c r="K466" s="10"/>
      <c r="L466" s="10"/>
      <c r="M466" s="10"/>
      <c r="N466" s="10"/>
    </row>
    <row r="467" spans="1:14" ht="75">
      <c r="A467" s="10"/>
      <c r="B467" s="10"/>
      <c r="C467" s="10" t="str">
        <v>Declaraciones trimestrales o semestrales del I.R.P.F. por rendimiento del trabajo y actividades profesionales y artísticas (modelo 110 ejemplar amarillo) (1997-1998)</v>
      </c>
      <c r="D467" s="10" t="str">
        <v>202051</v>
      </c>
      <c r="E467" s="14" t="str">
        <v>Declaraciones trimestrales o semestrales del I.R.P.F. por rendimiento del trabajo y actividades profesionales y artísticas (modelo 110 ejemplar amarillo) (1997-1998) &lt;AGENCIA ESTATAL DE ADMINISTRACIÓN TRIBUTARIA (AEAT)&gt;</v>
      </c>
      <c r="F467" s="10"/>
      <c r="G467" s="10"/>
      <c r="H467" s="10" t="str">
        <f t="shared" si="23"/>
        <v xml:space="preserve"> </v>
      </c>
      <c r="I467" s="9" t="str">
        <f t="shared" si="25"/>
        <v/>
      </c>
      <c r="J467" s="10" t="str">
        <f t="shared" si="24"/>
        <v/>
      </c>
      <c r="K467" s="10"/>
      <c r="L467" s="10"/>
      <c r="M467" s="10"/>
      <c r="N467" s="10"/>
    </row>
    <row r="468" spans="1:14" ht="75">
      <c r="A468" s="10"/>
      <c r="B468" s="10"/>
      <c r="C468" s="10" t="str">
        <v>Declaraciones trimestrales o semestrales del IRPF por rendimiento del trabajo y actividades profesionales y artísticas (modelo 110 ejemplar amarillo) (1979-1996)</v>
      </c>
      <c r="D468" s="10" t="str">
        <v>200983</v>
      </c>
      <c r="E468" s="14" t="str">
        <v>Declaraciones trimestrales o semestrales del IRPF por rendimiento del trabajo y actividades profesionales y artísticas (modelo 110 ejemplar amarillo) (1979-1996) &lt;AGENCIA ESTATAL DE ADMINISTRACIÓN TRIBUTARIA (AEAT)&gt;</v>
      </c>
      <c r="F468" s="10"/>
      <c r="G468" s="10"/>
      <c r="H468" s="10" t="str">
        <f t="shared" si="23"/>
        <v xml:space="preserve"> </v>
      </c>
      <c r="I468" s="9" t="str">
        <f t="shared" si="25"/>
        <v/>
      </c>
      <c r="J468" s="10" t="str">
        <f t="shared" si="24"/>
        <v/>
      </c>
      <c r="K468" s="10"/>
      <c r="L468" s="10"/>
      <c r="M468" s="10"/>
      <c r="N468" s="10"/>
    </row>
    <row r="469" spans="1:14" ht="60">
      <c r="A469" s="10"/>
      <c r="B469" s="10"/>
      <c r="C469" s="10" t="str">
        <v>Declaraciones trimestrales o semestrales del IRPF por retenciones en rendimientos de capital mobiliario (modelo 120 color naranja) (1979-1996)</v>
      </c>
      <c r="D469" s="10" t="str">
        <v>997744</v>
      </c>
      <c r="E469" s="14" t="str">
        <v>Declaraciones trimestrales o semestrales del IRPF por retenciones en rendimientos de capital mobiliario (modelo 120 color naranja) (1979-1996) &lt;AGENCIA ESTATAL DE ADMINISTRACIÓN TRIBUTARIA (AEAT)&gt;</v>
      </c>
      <c r="F469" s="10"/>
      <c r="G469" s="10"/>
      <c r="H469" s="10" t="str">
        <f t="shared" si="23"/>
        <v xml:space="preserve"> </v>
      </c>
      <c r="I469" s="9" t="str">
        <f t="shared" si="25"/>
        <v/>
      </c>
      <c r="J469" s="10" t="str">
        <f t="shared" si="24"/>
        <v/>
      </c>
      <c r="K469" s="10"/>
      <c r="L469" s="10"/>
      <c r="M469" s="10"/>
      <c r="N469" s="10"/>
    </row>
    <row r="470" spans="1:14" ht="60">
      <c r="A470" s="10"/>
      <c r="B470" s="10"/>
      <c r="C470" s="10" t="str">
        <v>Declaraciones trimestrales y pago fraccionado de IRPF para profesionales y artistas acogidos al régimen de estimación directa (modelo 130 color verde) (1979-1996)</v>
      </c>
      <c r="D470" s="10" t="str">
        <v>998478</v>
      </c>
      <c r="E470" s="14" t="str">
        <v>Declaraciones trimestrales y pago fraccionado de IRPF para profesionales y artistas acogidos al régimen de estimación directa (modelo 130 color verde) (1979-1996) &lt;AGENCIA ESTATAL DE ADMINISTRACIÓN TRIBUTARIA (AEAT)&gt;</v>
      </c>
      <c r="F470" s="10"/>
      <c r="G470" s="10"/>
      <c r="H470" s="10" t="str">
        <f t="shared" si="23"/>
        <v xml:space="preserve"> </v>
      </c>
      <c r="I470" s="9" t="str">
        <f t="shared" si="25"/>
        <v/>
      </c>
      <c r="J470" s="10" t="str">
        <f t="shared" si="24"/>
        <v/>
      </c>
      <c r="K470" s="10"/>
      <c r="L470" s="10"/>
      <c r="M470" s="10"/>
      <c r="N470" s="10"/>
    </row>
    <row r="471" spans="1:14" ht="60">
      <c r="A471" s="10"/>
      <c r="B471" s="10"/>
      <c r="C471" s="10" t="str">
        <v>Declaraciones trimestrales y pago fraccionado de IRPF para profesionales y artistas acogidos al régimen de estimación directa (modelo 130, ejemplar verde) (1996 – …)</v>
      </c>
      <c r="D471" s="10" t="str">
        <v>998479</v>
      </c>
      <c r="E471" s="14" t="str">
        <v>Declaraciones trimestrales y pago fraccionado de IRPF para profesionales y artistas acogidos al régimen de estimación directa (modelo 130, ejemplar verde) (1996 – …) &lt;AGENCIA ESTATAL DE ADMINISTRACIÓN TRIBUTARIA (AEAT)&gt;</v>
      </c>
      <c r="F471" s="10"/>
      <c r="G471" s="10"/>
      <c r="H471" s="10" t="str">
        <f t="shared" si="23"/>
        <v xml:space="preserve"> </v>
      </c>
      <c r="I471" s="9" t="str">
        <f t="shared" si="25"/>
        <v/>
      </c>
      <c r="J471" s="10" t="str">
        <f t="shared" si="24"/>
        <v/>
      </c>
      <c r="K471" s="10"/>
      <c r="L471" s="10"/>
      <c r="M471" s="10"/>
      <c r="N471" s="10"/>
    </row>
    <row r="472" spans="1:14" ht="75">
      <c r="A472" s="10"/>
      <c r="B472" s="10"/>
      <c r="C472" s="10" t="str">
        <v>Declaraciones trimestrales y pago fraccionado IRPF para profesionales y artistas acogidos al régimen de estimación directa (modelo 130 ejemplar verde) (1997-1998)</v>
      </c>
      <c r="D472" s="10" t="str">
        <v>998437</v>
      </c>
      <c r="E472" s="14" t="str">
        <v>Declaraciones trimestrales y pago fraccionado IRPF para profesionales y artistas acogidos al régimen de estimación directa (modelo 130 ejemplar verde) (1997-1998) &lt;AGENCIA ESTATAL DE ADMINISTRACIÓN TRIBUTARIA (AEAT)&gt;</v>
      </c>
      <c r="F472" s="10"/>
      <c r="G472" s="10"/>
      <c r="H472" s="10" t="str">
        <f t="shared" si="23"/>
        <v xml:space="preserve"> </v>
      </c>
      <c r="I472" s="9" t="str">
        <f t="shared" si="25"/>
        <v/>
      </c>
      <c r="J472" s="10" t="str">
        <f t="shared" si="24"/>
        <v/>
      </c>
      <c r="K472" s="10"/>
      <c r="L472" s="10"/>
      <c r="M472" s="10"/>
      <c r="N472" s="10"/>
    </row>
    <row r="473" spans="1:14" ht="75">
      <c r="A473" s="10"/>
      <c r="B473" s="10"/>
      <c r="C473" s="10" t="str">
        <v>Declaraciones trimestrales y pago fraccionado IRPF para profesionales y artistas acogidos al régimen de estimación directa (modelo 130 ejemplar verde) (1999-1999)</v>
      </c>
      <c r="D473" s="10" t="str">
        <v>214159</v>
      </c>
      <c r="E473" s="14" t="str">
        <v>Declaraciones trimestrales y pago fraccionado IRPF para profesionales y artistas acogidos al régimen de estimación directa (modelo 130 ejemplar verde) (1999-1999) &lt;AGENCIA ESTATAL DE ADMINISTRACIÓN TRIBUTARIA (AEAT)&gt;</v>
      </c>
      <c r="F473" s="10"/>
      <c r="G473" s="10"/>
      <c r="H473" s="10" t="str">
        <f t="shared" si="23"/>
        <v xml:space="preserve"> </v>
      </c>
      <c r="I473" s="9" t="str">
        <f t="shared" si="25"/>
        <v/>
      </c>
      <c r="J473" s="10" t="str">
        <f t="shared" si="24"/>
        <v/>
      </c>
      <c r="K473" s="10"/>
      <c r="L473" s="10"/>
      <c r="M473" s="10"/>
      <c r="N473" s="10"/>
    </row>
    <row r="474" spans="1:14" ht="75">
      <c r="A474" s="10"/>
      <c r="B474" s="10"/>
      <c r="C474" s="10" t="str">
        <v>Declaraciones trimestrales y pago fraccionado IRPF para profesionales y artistas acogidos al régimen de estimación directa (Modelo 130 ejemplar verde) (2000-2008)</v>
      </c>
      <c r="D474" s="10" t="str">
        <v>215183</v>
      </c>
      <c r="E474" s="14" t="str">
        <v>Declaraciones trimestrales y pago fraccionado IRPF para profesionales y artistas acogidos al régimen de estimación directa (Modelo 130 ejemplar verde) (2000-2008) &lt;AGENCIA ESTATAL DE ADMINISTRACIÓN TRIBUTARIA (AEAT)&gt;</v>
      </c>
      <c r="F474" s="10"/>
      <c r="G474" s="10"/>
      <c r="H474" s="10" t="str">
        <f t="shared" si="23"/>
        <v xml:space="preserve"> </v>
      </c>
      <c r="I474" s="9" t="str">
        <f t="shared" si="25"/>
        <v/>
      </c>
      <c r="J474" s="10" t="str">
        <f t="shared" si="24"/>
        <v/>
      </c>
      <c r="K474" s="10"/>
      <c r="L474" s="10"/>
      <c r="M474" s="10"/>
      <c r="N474" s="10"/>
    </row>
    <row r="475" spans="1:14" ht="30">
      <c r="A475" s="10"/>
      <c r="B475" s="10"/>
      <c r="C475" s="10" t="str">
        <v>Denuncia de pagos en efectivo</v>
      </c>
      <c r="D475" s="10" t="str">
        <v>214089</v>
      </c>
      <c r="E475" s="14" t="str">
        <v>Denuncia de pagos en efectivo &lt;AGENCIA ESTATAL DE ADMINISTRACIÓN TRIBUTARIA (AEAT)&gt;</v>
      </c>
      <c r="F475" s="10"/>
      <c r="G475" s="10"/>
      <c r="H475" s="10" t="str">
        <f t="shared" si="23"/>
        <v xml:space="preserve"> </v>
      </c>
      <c r="I475" s="9" t="str">
        <f t="shared" si="25"/>
        <v/>
      </c>
      <c r="J475" s="10" t="str">
        <f t="shared" si="24"/>
        <v/>
      </c>
      <c r="K475" s="10"/>
      <c r="L475" s="10"/>
      <c r="M475" s="10"/>
      <c r="N475" s="10"/>
    </row>
    <row r="476" spans="1:14" ht="30">
      <c r="A476" s="10"/>
      <c r="B476" s="10"/>
      <c r="C476" s="10" t="str">
        <v>Denuncia tributaria</v>
      </c>
      <c r="D476" s="10" t="str">
        <v>991999</v>
      </c>
      <c r="E476" s="14" t="str">
        <v>Denuncia tributaria &lt;AGENCIA ESTATAL DE ADMINISTRACIÓN TRIBUTARIA (AEAT)&gt;</v>
      </c>
      <c r="F476" s="10"/>
      <c r="G476" s="10"/>
      <c r="H476" s="10" t="str">
        <f t="shared" si="23"/>
        <v xml:space="preserve"> </v>
      </c>
      <c r="I476" s="9" t="str">
        <f t="shared" si="25"/>
        <v/>
      </c>
      <c r="J476" s="10" t="str">
        <f t="shared" si="24"/>
        <v/>
      </c>
      <c r="K476" s="10"/>
      <c r="L476" s="10"/>
      <c r="M476" s="10"/>
      <c r="N476" s="10"/>
    </row>
    <row r="477" spans="1:14" ht="45">
      <c r="A477" s="10"/>
      <c r="B477" s="10"/>
      <c r="C477" s="10" t="str">
        <v>Descarga de datos estadísticos para organismos autorizados.</v>
      </c>
      <c r="D477" s="10" t="str">
        <v>998277</v>
      </c>
      <c r="E477" s="14" t="str">
        <v>Descarga de datos estadísticos para organismos autorizados. &lt;AGENCIA ESTATAL DE ADMINISTRACIÓN TRIBUTARIA (AEAT)&gt;</v>
      </c>
      <c r="F477" s="10"/>
      <c r="G477" s="10"/>
      <c r="H477" s="10" t="str">
        <f t="shared" ref="H477:H540" si="26">F477 &amp; " " &amp; G477</f>
        <v xml:space="preserve"> </v>
      </c>
      <c r="I477" s="9" t="str">
        <f t="shared" si="25"/>
        <v/>
      </c>
      <c r="J477" s="10" t="str">
        <f t="shared" si="24"/>
        <v/>
      </c>
      <c r="K477" s="10"/>
      <c r="L477" s="10"/>
      <c r="M477" s="10"/>
      <c r="N477" s="10"/>
    </row>
    <row r="478" spans="1:14" ht="30">
      <c r="A478" s="10"/>
      <c r="B478" s="10"/>
      <c r="C478" s="10" t="str">
        <v>Devolución de ingresos indebidos</v>
      </c>
      <c r="D478" s="10" t="str">
        <v>998268</v>
      </c>
      <c r="E478" s="14" t="str">
        <v>Devolución de ingresos indebidos &lt;AGENCIA ESTATAL DE ADMINISTRACIÓN TRIBUTARIA (AEAT)&gt;</v>
      </c>
      <c r="F478" s="10"/>
      <c r="G478" s="10"/>
      <c r="H478" s="10" t="str">
        <f t="shared" si="26"/>
        <v xml:space="preserve"> </v>
      </c>
      <c r="I478" s="9" t="str">
        <f t="shared" si="25"/>
        <v/>
      </c>
      <c r="J478" s="10" t="str">
        <f t="shared" ref="J478:J541" si="27">IF(H479="", "", SUBSTITUTE(H479, I479 &amp; CHAR(32), ""))</f>
        <v/>
      </c>
      <c r="K478" s="10"/>
      <c r="L478" s="10"/>
      <c r="M478" s="10"/>
      <c r="N478" s="10"/>
    </row>
    <row r="479" spans="1:14" ht="45">
      <c r="A479" s="10"/>
      <c r="B479" s="10"/>
      <c r="C479" s="10" t="str">
        <v>Devolución de ingresos indebidos de impuestos medioambientales.</v>
      </c>
      <c r="D479" s="10" t="str">
        <v>3014381</v>
      </c>
      <c r="E479" s="14" t="str">
        <v>Devolución de ingresos indebidos de impuestos medioambientales. &lt;AGENCIA ESTATAL DE ADMINISTRACIÓN TRIBUTARIA (AEAT)&gt;</v>
      </c>
      <c r="F479" s="10"/>
      <c r="G479" s="10"/>
      <c r="H479" s="10" t="str">
        <f t="shared" si="26"/>
        <v xml:space="preserve"> </v>
      </c>
      <c r="I479" s="9" t="str">
        <f t="shared" ref="I479:I542" si="28">IF(H479="", "", TRIM(LEFT(H479, FIND(CHAR(32), H479) - 1)))</f>
        <v/>
      </c>
      <c r="J479" s="10" t="str">
        <f t="shared" si="27"/>
        <v/>
      </c>
      <c r="K479" s="10"/>
      <c r="L479" s="10"/>
      <c r="M479" s="10"/>
      <c r="N479" s="10"/>
    </row>
    <row r="480" spans="1:14" ht="45">
      <c r="A480" s="10"/>
      <c r="B480" s="10"/>
      <c r="C480" s="10" t="str">
        <v>Devolución Especial por Impuesto sobre el Valor de la Producción de Energía eléctrica.</v>
      </c>
      <c r="D480" s="10" t="str">
        <v>201664</v>
      </c>
      <c r="E480" s="14" t="str">
        <v>Devolución Especial por Impuesto sobre el Valor de la Producción de Energía eléctrica. &lt;AGENCIA ESTATAL DE ADMINISTRACIÓN TRIBUTARIA (AEAT)&gt;</v>
      </c>
      <c r="F480" s="10"/>
      <c r="G480" s="10"/>
      <c r="H480" s="10" t="str">
        <f t="shared" si="26"/>
        <v xml:space="preserve"> </v>
      </c>
      <c r="I480" s="9" t="str">
        <f t="shared" si="28"/>
        <v/>
      </c>
      <c r="J480" s="10" t="str">
        <f t="shared" si="27"/>
        <v/>
      </c>
      <c r="K480" s="10"/>
      <c r="L480" s="10"/>
      <c r="M480" s="10"/>
      <c r="N480" s="10"/>
    </row>
    <row r="481" spans="1:14" ht="45">
      <c r="A481" s="10"/>
      <c r="B481" s="10"/>
      <c r="C481" s="10" t="str">
        <v>Devolución ordinaria de impuestos medioambientales.</v>
      </c>
      <c r="D481" s="10" t="str">
        <v>203087</v>
      </c>
      <c r="E481" s="14" t="str">
        <v>Devolución ordinaria de impuestos medioambientales. &lt;AGENCIA ESTATAL DE ADMINISTRACIÓN TRIBUTARIA (AEAT)&gt;</v>
      </c>
      <c r="F481" s="10"/>
      <c r="G481" s="10"/>
      <c r="H481" s="10" t="str">
        <f t="shared" si="26"/>
        <v xml:space="preserve"> </v>
      </c>
      <c r="I481" s="9" t="str">
        <f t="shared" si="28"/>
        <v/>
      </c>
      <c r="J481" s="10" t="str">
        <f t="shared" si="27"/>
        <v/>
      </c>
      <c r="K481" s="10"/>
      <c r="L481" s="10"/>
      <c r="M481" s="10"/>
      <c r="N481" s="10"/>
    </row>
    <row r="482" spans="1:14" ht="45">
      <c r="A482" s="10"/>
      <c r="B482" s="10"/>
      <c r="C482" s="10" t="str">
        <v>Devolución prorrateo Impuesto sobre Actividades Económicas.</v>
      </c>
      <c r="D482" s="10" t="str">
        <v>2895317</v>
      </c>
      <c r="E482" s="14" t="str">
        <v>Devolución prorrateo Impuesto sobre Actividades Económicas. &lt;AGENCIA ESTATAL DE ADMINISTRACIÓN TRIBUTARIA (AEAT)&gt;</v>
      </c>
      <c r="F482" s="10"/>
      <c r="G482" s="10"/>
      <c r="H482" s="10" t="str">
        <f t="shared" si="26"/>
        <v xml:space="preserve"> </v>
      </c>
      <c r="I482" s="9" t="str">
        <f t="shared" si="28"/>
        <v/>
      </c>
      <c r="J482" s="10" t="str">
        <f t="shared" si="27"/>
        <v/>
      </c>
      <c r="K482" s="10"/>
      <c r="L482" s="10"/>
      <c r="M482" s="10"/>
      <c r="N482" s="10"/>
    </row>
    <row r="483" spans="1:14" ht="30">
      <c r="A483" s="10"/>
      <c r="B483" s="10"/>
      <c r="C483" s="10" t="str">
        <v>Dirección General de Tributos</v>
      </c>
      <c r="D483" s="10" t="str">
        <v>2981268</v>
      </c>
      <c r="E483" s="14" t="str">
        <v>Dirección General de Tributos &lt;AGENCIA ESTATAL DE ADMINISTRACIÓN TRIBUTARIA (AEAT)&gt;</v>
      </c>
      <c r="F483" s="10"/>
      <c r="G483" s="10"/>
      <c r="H483" s="10" t="str">
        <f t="shared" si="26"/>
        <v xml:space="preserve"> </v>
      </c>
      <c r="I483" s="9" t="str">
        <f t="shared" si="28"/>
        <v/>
      </c>
      <c r="J483" s="10" t="str">
        <f t="shared" si="27"/>
        <v/>
      </c>
      <c r="K483" s="10"/>
      <c r="L483" s="10"/>
      <c r="M483" s="10"/>
      <c r="N483" s="10"/>
    </row>
    <row r="484" spans="1:14" ht="45">
      <c r="A484" s="10"/>
      <c r="B484" s="10"/>
      <c r="C484" s="10" t="str">
        <v>Documentación presentada en las Oficinas de Registro (2009 – …)</v>
      </c>
      <c r="D484" s="10" t="str">
        <v>2897528</v>
      </c>
      <c r="E484" s="14" t="str">
        <v>Documentación presentada en las Oficinas de Registro (2009 – …) &lt;AGENCIA ESTATAL DE ADMINISTRACIÓN TRIBUTARIA (AEAT)&gt;</v>
      </c>
      <c r="F484" s="10"/>
      <c r="G484" s="10"/>
      <c r="H484" s="10" t="str">
        <f t="shared" si="26"/>
        <v xml:space="preserve"> </v>
      </c>
      <c r="I484" s="9" t="str">
        <f t="shared" si="28"/>
        <v/>
      </c>
      <c r="J484" s="10" t="str">
        <f t="shared" si="27"/>
        <v/>
      </c>
      <c r="K484" s="10"/>
      <c r="L484" s="10"/>
      <c r="M484" s="10"/>
      <c r="N484" s="10"/>
    </row>
    <row r="485" spans="1:14" ht="45">
      <c r="A485" s="10"/>
      <c r="B485" s="10"/>
      <c r="C485" s="10" t="str">
        <v>Documentación presentada en las Oficinas de Registro (2009-2013)</v>
      </c>
      <c r="D485" s="10" t="str">
        <v>2895661</v>
      </c>
      <c r="E485" s="14" t="str">
        <v>Documentación presentada en las Oficinas de Registro (2009-2013) &lt;AGENCIA ESTATAL DE ADMINISTRACIÓN TRIBUTARIA (AEAT)&gt;</v>
      </c>
      <c r="F485" s="10"/>
      <c r="G485" s="10"/>
      <c r="H485" s="10" t="str">
        <f t="shared" si="26"/>
        <v xml:space="preserve"> </v>
      </c>
      <c r="I485" s="9" t="str">
        <f t="shared" si="28"/>
        <v/>
      </c>
      <c r="J485" s="10" t="str">
        <f t="shared" si="27"/>
        <v/>
      </c>
      <c r="K485" s="10"/>
      <c r="L485" s="10"/>
      <c r="M485" s="10"/>
      <c r="N485" s="10"/>
    </row>
    <row r="486" spans="1:14" ht="45">
      <c r="A486" s="10"/>
      <c r="B486" s="10"/>
      <c r="C486" s="10" t="str">
        <v>Documento de ingreso aplazado de declaraciones por regularización voluntaria (modelo 107)</v>
      </c>
      <c r="D486" s="10" t="str">
        <v>203507</v>
      </c>
      <c r="E486" s="14" t="str">
        <v>Documento de ingreso aplazado de declaraciones por regularización voluntaria (modelo 107) &lt;AGENCIA ESTATAL DE ADMINISTRACIÓN TRIBUTARIA (AEAT)&gt;</v>
      </c>
      <c r="F486" s="10"/>
      <c r="G486" s="10"/>
      <c r="H486" s="10" t="str">
        <f t="shared" si="26"/>
        <v xml:space="preserve"> </v>
      </c>
      <c r="I486" s="9" t="str">
        <f t="shared" si="28"/>
        <v/>
      </c>
      <c r="J486" s="10" t="str">
        <f t="shared" si="27"/>
        <v/>
      </c>
      <c r="K486" s="10"/>
      <c r="L486" s="10"/>
      <c r="M486" s="10"/>
      <c r="N486" s="10"/>
    </row>
    <row r="487" spans="1:14" ht="75">
      <c r="A487" s="10"/>
      <c r="B487" s="10"/>
      <c r="C487" s="10" t="str">
        <v>Documento de ingreso por declaraciones del Impuesto del Patrimonio de las Personas Físicas 1991, total o primer plazo (modelo 716), pago aplazado (modelo 717) (1991-1991)</v>
      </c>
      <c r="D487" s="10" t="str">
        <v>997909</v>
      </c>
      <c r="E487" s="14" t="str">
        <v>Documento de ingreso por declaraciones del Impuesto del Patrimonio de las Personas Físicas 1991, total o primer plazo (modelo 716), pago aplazado (modelo 717) (1991-1991) &lt;AGENCIA ESTATAL DE ADMINISTRACIÓN TRIBUTARIA (AEAT)&gt;</v>
      </c>
      <c r="F487" s="10"/>
      <c r="G487" s="10"/>
      <c r="H487" s="10" t="str">
        <f t="shared" si="26"/>
        <v xml:space="preserve"> </v>
      </c>
      <c r="I487" s="9" t="str">
        <f t="shared" si="28"/>
        <v/>
      </c>
      <c r="J487" s="10" t="str">
        <f t="shared" si="27"/>
        <v/>
      </c>
      <c r="K487" s="10"/>
      <c r="L487" s="10"/>
      <c r="M487" s="10"/>
      <c r="N487" s="10"/>
    </row>
    <row r="488" spans="1:14" ht="60">
      <c r="A488" s="10"/>
      <c r="B488" s="10"/>
      <c r="C488" s="10" t="str">
        <v>Documento de ingreso total o primer plazo de declaraciones de regularización voluntaria (modelo 106) o de ingreso aplazado (modelo 107) (1991-1991)</v>
      </c>
      <c r="D488" s="10" t="str">
        <v>201290</v>
      </c>
      <c r="E488" s="14" t="str">
        <v>Documento de ingreso total o primer plazo de declaraciones de regularización voluntaria (modelo 106) o de ingreso aplazado (modelo 107) (1991-1991) &lt;AGENCIA ESTATAL DE ADMINISTRACIÓN TRIBUTARIA (AEAT)&gt;</v>
      </c>
      <c r="F488" s="10"/>
      <c r="G488" s="10"/>
      <c r="H488" s="10" t="str">
        <f t="shared" si="26"/>
        <v xml:space="preserve"> </v>
      </c>
      <c r="I488" s="9" t="str">
        <f t="shared" si="28"/>
        <v/>
      </c>
      <c r="J488" s="10" t="str">
        <f t="shared" si="27"/>
        <v/>
      </c>
      <c r="K488" s="10"/>
      <c r="L488" s="10"/>
      <c r="M488" s="10"/>
      <c r="N488" s="10"/>
    </row>
    <row r="489" spans="1:14" ht="45">
      <c r="A489" s="10"/>
      <c r="B489" s="10"/>
      <c r="C489" s="10" t="str">
        <v>Documento de ingreso y 2º plazo del recargo municipal en el IRPF (modelo 105 y 106) (1983-1987)</v>
      </c>
      <c r="D489" s="10" t="str">
        <v>997982</v>
      </c>
      <c r="E489" s="14" t="str">
        <v>Documento de ingreso y 2º plazo del recargo municipal en el IRPF (modelo 105 y 106) (1983-1987) &lt;AGENCIA ESTATAL DE ADMINISTRACIÓN TRIBUTARIA (AEAT)&gt;</v>
      </c>
      <c r="F489" s="10"/>
      <c r="G489" s="10"/>
      <c r="H489" s="10" t="str">
        <f t="shared" si="26"/>
        <v xml:space="preserve"> </v>
      </c>
      <c r="I489" s="9" t="str">
        <f t="shared" si="28"/>
        <v/>
      </c>
      <c r="J489" s="10" t="str">
        <f t="shared" si="27"/>
        <v/>
      </c>
      <c r="K489" s="10"/>
      <c r="L489" s="10"/>
      <c r="M489" s="10"/>
      <c r="N489" s="10"/>
    </row>
    <row r="490" spans="1:14" ht="60">
      <c r="A490" s="10"/>
      <c r="B490" s="10"/>
      <c r="C490" s="10" t="str">
        <v>Documento de servicios exentos IVA por estar incluidos en la base imponible de las importaciones (1994-2008)</v>
      </c>
      <c r="D490" s="10" t="str">
        <v>201297</v>
      </c>
      <c r="E490" s="14" t="str">
        <v>Documento de servicios exentos IVA por estar incluidos en la base imponible de las importaciones (1994-2008) &lt;AGENCIA ESTATAL DE ADMINISTRACIÓN TRIBUTARIA (AEAT)&gt;</v>
      </c>
      <c r="F490" s="10"/>
      <c r="G490" s="10"/>
      <c r="H490" s="10" t="str">
        <f t="shared" si="26"/>
        <v xml:space="preserve"> </v>
      </c>
      <c r="I490" s="9" t="str">
        <f t="shared" si="28"/>
        <v/>
      </c>
      <c r="J490" s="10" t="str">
        <f t="shared" si="27"/>
        <v/>
      </c>
      <c r="K490" s="10"/>
      <c r="L490" s="10"/>
      <c r="M490" s="10"/>
      <c r="N490" s="10"/>
    </row>
    <row r="491" spans="1:14" ht="45">
      <c r="A491" s="10"/>
      <c r="B491" s="10"/>
      <c r="C491" s="10" t="str">
        <v>Documento de servicios exentos IVA relacionados directamente con las exportaciones (1994-2008)</v>
      </c>
      <c r="D491" s="10" t="str">
        <v>998100</v>
      </c>
      <c r="E491" s="14" t="str">
        <v>Documento de servicios exentos IVA relacionados directamente con las exportaciones (1994-2008) &lt;AGENCIA ESTATAL DE ADMINISTRACIÓN TRIBUTARIA (AEAT)&gt;</v>
      </c>
      <c r="F491" s="10"/>
      <c r="G491" s="10"/>
      <c r="H491" s="10" t="str">
        <f t="shared" si="26"/>
        <v xml:space="preserve"> </v>
      </c>
      <c r="I491" s="9" t="str">
        <f t="shared" si="28"/>
        <v/>
      </c>
      <c r="J491" s="10" t="str">
        <f t="shared" si="27"/>
        <v/>
      </c>
      <c r="K491" s="10"/>
      <c r="L491" s="10"/>
      <c r="M491" s="10"/>
      <c r="N491" s="10"/>
    </row>
    <row r="492" spans="1:14" ht="45">
      <c r="A492" s="10"/>
      <c r="B492" s="10"/>
      <c r="C492" s="10" t="str">
        <v>Documento de transporte electrónico como declaración de tránsito (ETD)</v>
      </c>
      <c r="D492" s="10" t="str">
        <v>202368</v>
      </c>
      <c r="E492" s="14" t="str">
        <v>Documento de transporte electrónico como declaración de tránsito (ETD) &lt;AGENCIA ESTATAL DE ADMINISTRACIÓN TRIBUTARIA (AEAT)&gt;</v>
      </c>
      <c r="F492" s="10"/>
      <c r="G492" s="10"/>
      <c r="H492" s="10" t="str">
        <f t="shared" si="26"/>
        <v xml:space="preserve"> </v>
      </c>
      <c r="I492" s="9" t="str">
        <f t="shared" si="28"/>
        <v/>
      </c>
      <c r="J492" s="10" t="str">
        <f t="shared" si="27"/>
        <v/>
      </c>
      <c r="K492" s="10"/>
      <c r="L492" s="10"/>
      <c r="M492" s="10"/>
      <c r="N492" s="10"/>
    </row>
    <row r="493" spans="1:14" ht="45">
      <c r="A493" s="10"/>
      <c r="B493" s="10"/>
      <c r="C493" s="10" t="str">
        <v>Documento electrónico de reembolso del Impuesto sobre el Valor Añadido a viajeros. (DER).</v>
      </c>
      <c r="D493" s="10" t="str">
        <v>998101</v>
      </c>
      <c r="E493" s="14" t="str">
        <v>Documento electrónico de reembolso del Impuesto sobre el Valor Añadido a viajeros. (DER). &lt;AGENCIA ESTATAL DE ADMINISTRACIÓN TRIBUTARIA (AEAT)&gt;</v>
      </c>
      <c r="F493" s="10"/>
      <c r="G493" s="10"/>
      <c r="H493" s="10" t="str">
        <f t="shared" si="26"/>
        <v xml:space="preserve"> </v>
      </c>
      <c r="I493" s="9" t="str">
        <f t="shared" si="28"/>
        <v/>
      </c>
      <c r="J493" s="10" t="str">
        <f t="shared" si="27"/>
        <v/>
      </c>
      <c r="K493" s="10"/>
      <c r="L493" s="10"/>
      <c r="M493" s="10"/>
      <c r="N493" s="10"/>
    </row>
    <row r="494" spans="1:14" ht="75">
      <c r="A494" s="10"/>
      <c r="B494" s="10"/>
      <c r="C494" s="10" t="str">
        <v>Documento Único Administrativo (DUA) Declaración en Aduana de mercancías, según el procedimiento normal, para incluirlas en un régimen aduanero o para reexportarlas (1986-2008)</v>
      </c>
      <c r="D494" s="10" t="str">
        <v>2249762</v>
      </c>
      <c r="E494" s="14" t="str">
        <v>Documento Único Administrativo (DUA) Declaración en Aduana de mercancías, según el procedimiento normal, para incluirlas en un régimen aduanero o para reexportarlas (1986-2008) &lt;AGENCIA ESTATAL DE ADMINISTRACIÓN TRIBUTARIA (AEAT)&gt;</v>
      </c>
      <c r="F494" s="10"/>
      <c r="G494" s="10"/>
      <c r="H494" s="10" t="str">
        <f t="shared" si="26"/>
        <v xml:space="preserve"> </v>
      </c>
      <c r="I494" s="9" t="str">
        <f t="shared" si="28"/>
        <v/>
      </c>
      <c r="J494" s="10" t="str">
        <f t="shared" si="27"/>
        <v/>
      </c>
      <c r="K494" s="10"/>
      <c r="L494" s="10"/>
      <c r="M494" s="10"/>
      <c r="N494" s="10"/>
    </row>
    <row r="495" spans="1:14" ht="75">
      <c r="A495" s="10"/>
      <c r="B495" s="10"/>
      <c r="C495" s="10" t="str">
        <v>Documento Único Administrativo. Declaración en aduana de mercancías, según el procedimiento normal, para incluirlas en un régimen aduanero o para reexportarlas (1986 – …)</v>
      </c>
      <c r="D495" s="10" t="str">
        <v>998117</v>
      </c>
      <c r="E495" s="14" t="str">
        <v>Documento Único Administrativo. Declaración en aduana de mercancías, según el procedimiento normal, para incluirlas en un régimen aduanero o para reexportarlas (1986 – …) &lt;AGENCIA ESTATAL DE ADMINISTRACIÓN TRIBUTARIA (AEAT)&gt;</v>
      </c>
      <c r="F495" s="10"/>
      <c r="G495" s="10"/>
      <c r="H495" s="10" t="str">
        <f t="shared" si="26"/>
        <v xml:space="preserve"> </v>
      </c>
      <c r="I495" s="9" t="str">
        <f t="shared" si="28"/>
        <v/>
      </c>
      <c r="J495" s="10" t="str">
        <f t="shared" si="27"/>
        <v/>
      </c>
      <c r="K495" s="10"/>
      <c r="L495" s="10"/>
      <c r="M495" s="10"/>
      <c r="N495" s="10"/>
    </row>
    <row r="496" spans="1:14" ht="45">
      <c r="A496" s="10"/>
      <c r="B496" s="10"/>
      <c r="C496" s="10" t="str">
        <v>Documentos de Acompañamiento: EMCS / SIANE</v>
      </c>
      <c r="D496" s="10" t="str">
        <v>992007</v>
      </c>
      <c r="E496" s="14" t="str">
        <v>Documentos de Acompañamiento: EMCS / SIANE &lt;AGENCIA ESTATAL DE ADMINISTRACIÓN TRIBUTARIA (AEAT)&gt;</v>
      </c>
      <c r="F496" s="10"/>
      <c r="G496" s="10"/>
      <c r="H496" s="10" t="str">
        <f t="shared" si="26"/>
        <v xml:space="preserve"> </v>
      </c>
      <c r="I496" s="9" t="str">
        <f t="shared" si="28"/>
        <v/>
      </c>
      <c r="J496" s="10" t="str">
        <f t="shared" si="27"/>
        <v/>
      </c>
      <c r="K496" s="10"/>
      <c r="L496" s="10"/>
      <c r="M496" s="10"/>
      <c r="N496" s="10"/>
    </row>
    <row r="497" spans="1:14" ht="30">
      <c r="A497" s="10"/>
      <c r="B497" s="10"/>
      <c r="C497" s="10" t="str">
        <v>Documentos de circulación de tabaco crudo</v>
      </c>
      <c r="D497" s="10" t="str">
        <v>992009</v>
      </c>
      <c r="E497" s="14" t="str">
        <v>Documentos de circulación de tabaco crudo &lt;AGENCIA ESTATAL DE ADMINISTRACIÓN TRIBUTARIA (AEAT)&gt;</v>
      </c>
      <c r="F497" s="10"/>
      <c r="G497" s="10"/>
      <c r="H497" s="10" t="str">
        <f t="shared" si="26"/>
        <v xml:space="preserve"> </v>
      </c>
      <c r="I497" s="9" t="str">
        <f t="shared" si="28"/>
        <v/>
      </c>
      <c r="J497" s="10" t="str">
        <f t="shared" si="27"/>
        <v/>
      </c>
      <c r="K497" s="10"/>
      <c r="L497" s="10"/>
      <c r="M497" s="10"/>
      <c r="N497" s="10"/>
    </row>
    <row r="498" spans="1:14" ht="60">
      <c r="A498" s="10"/>
      <c r="B498" s="10"/>
      <c r="C498" s="10" t="str">
        <v>Documentos de ingreso de declaraciones de IRPF por regularizaciones voluntarias anteriores a 1988 (modelo 105) (1989-1989)</v>
      </c>
      <c r="D498" s="10" t="str">
        <v>203680</v>
      </c>
      <c r="E498" s="14" t="str">
        <v>Documentos de ingreso de declaraciones de IRPF por regularizaciones voluntarias anteriores a 1988 (modelo 105) (1989-1989) &lt;AGENCIA ESTATAL DE ADMINISTRACIÓN TRIBUTARIA (AEAT)&gt;</v>
      </c>
      <c r="F498" s="10"/>
      <c r="G498" s="10"/>
      <c r="H498" s="10" t="str">
        <f t="shared" si="26"/>
        <v xml:space="preserve"> </v>
      </c>
      <c r="I498" s="9" t="str">
        <f t="shared" si="28"/>
        <v/>
      </c>
      <c r="J498" s="10" t="str">
        <f t="shared" si="27"/>
        <v/>
      </c>
      <c r="K498" s="10"/>
      <c r="L498" s="10"/>
      <c r="M498" s="10"/>
      <c r="N498" s="10"/>
    </row>
    <row r="499" spans="1:14" ht="60">
      <c r="A499" s="10"/>
      <c r="B499" s="10"/>
      <c r="C499" s="10" t="str">
        <v>Documentos de ingreso de deudas tributarias en las Cajas de las Delegaciones y Administraciones de Hacienda (cartas de pago y autoliquidaciones) (1991 - […])</v>
      </c>
      <c r="D499" s="10" t="str">
        <v>998272</v>
      </c>
      <c r="E499" s="14" t="str">
        <v>Documentos de ingreso de deudas tributarias en las Cajas de las Delegaciones y Administraciones de Hacienda (cartas de pago y autoliquidaciones) (1991 - […]) &lt;AGENCIA ESTATAL DE ADMINISTRACIÓN TRIBUTARIA (AEAT)&gt;</v>
      </c>
      <c r="F499" s="10"/>
      <c r="G499" s="10"/>
      <c r="H499" s="10" t="str">
        <f t="shared" si="26"/>
        <v xml:space="preserve"> </v>
      </c>
      <c r="I499" s="9" t="str">
        <f t="shared" si="28"/>
        <v/>
      </c>
      <c r="J499" s="10" t="str">
        <f t="shared" si="27"/>
        <v/>
      </c>
      <c r="K499" s="10"/>
      <c r="L499" s="10"/>
      <c r="M499" s="10"/>
      <c r="N499" s="10"/>
    </row>
    <row r="500" spans="1:14" ht="60">
      <c r="A500" s="10"/>
      <c r="B500" s="10"/>
      <c r="C500" s="10" t="str">
        <v>Documentos de ingreso del Impuesto sobre el Patrimonio de las Personas Físicas por declaraciones anteriores a 1988 (modelo 715) (1989-1989)</v>
      </c>
      <c r="D500" s="10" t="str">
        <v>201495</v>
      </c>
      <c r="E500" s="14" t="str">
        <v>Documentos de ingreso del Impuesto sobre el Patrimonio de las Personas Físicas por declaraciones anteriores a 1988 (modelo 715) (1989-1989) &lt;AGENCIA ESTATAL DE ADMINISTRACIÓN TRIBUTARIA (AEAT)&gt;</v>
      </c>
      <c r="F500" s="10"/>
      <c r="G500" s="10"/>
      <c r="H500" s="10" t="str">
        <f t="shared" si="26"/>
        <v xml:space="preserve"> </v>
      </c>
      <c r="I500" s="9" t="str">
        <f t="shared" si="28"/>
        <v/>
      </c>
      <c r="J500" s="10" t="str">
        <f t="shared" si="27"/>
        <v/>
      </c>
      <c r="K500" s="10"/>
      <c r="L500" s="10"/>
      <c r="M500" s="10"/>
      <c r="N500" s="10"/>
    </row>
    <row r="501" spans="1:14" ht="60">
      <c r="A501" s="10"/>
      <c r="B501" s="10"/>
      <c r="C501" s="10" t="str">
        <v>Documentos de ingresos de retenciones e ingresos a cuenta IRPF y Sociedades, excepto intereses de cuentas bancarias (modelo 123) (1985-1996)</v>
      </c>
      <c r="D501" s="10" t="str">
        <v>998124</v>
      </c>
      <c r="E501" s="14" t="str">
        <v>Documentos de ingresos de retenciones e ingresos a cuenta IRPF y Sociedades, excepto intereses de cuentas bancarias (modelo 123) (1985-1996) &lt;AGENCIA ESTATAL DE ADMINISTRACIÓN TRIBUTARIA (AEAT)&gt;</v>
      </c>
      <c r="F501" s="10"/>
      <c r="G501" s="10"/>
      <c r="H501" s="10" t="str">
        <f t="shared" si="26"/>
        <v xml:space="preserve"> </v>
      </c>
      <c r="I501" s="9" t="str">
        <f t="shared" si="28"/>
        <v/>
      </c>
      <c r="J501" s="10" t="str">
        <f t="shared" si="27"/>
        <v/>
      </c>
      <c r="K501" s="10"/>
      <c r="L501" s="10"/>
      <c r="M501" s="10"/>
      <c r="N501" s="10"/>
    </row>
    <row r="502" spans="1:14" ht="60">
      <c r="A502" s="10"/>
      <c r="B502" s="10"/>
      <c r="C502" s="10" t="str">
        <v>Documentos de ingresos de retenciones e ingresos a cuenta IRPF y Sociedades, excepto intereses de cuentas bancarias (modelo 123) (1996 – …)</v>
      </c>
      <c r="D502" s="10" t="str">
        <v>201480</v>
      </c>
      <c r="E502" s="14" t="str">
        <v>Documentos de ingresos de retenciones e ingresos a cuenta IRPF y Sociedades, excepto intereses de cuentas bancarias (modelo 123) (1996 – …) &lt;AGENCIA ESTATAL DE ADMINISTRACIÓN TRIBUTARIA (AEAT)&gt;</v>
      </c>
      <c r="F502" s="10"/>
      <c r="G502" s="10"/>
      <c r="H502" s="10" t="str">
        <f t="shared" si="26"/>
        <v xml:space="preserve"> </v>
      </c>
      <c r="I502" s="9" t="str">
        <f t="shared" si="28"/>
        <v/>
      </c>
      <c r="J502" s="10" t="str">
        <f t="shared" si="27"/>
        <v/>
      </c>
      <c r="K502" s="10"/>
      <c r="L502" s="10"/>
      <c r="M502" s="10"/>
      <c r="N502" s="10"/>
    </row>
    <row r="503" spans="1:14" ht="60">
      <c r="A503" s="10"/>
      <c r="B503" s="10"/>
      <c r="C503" s="10" t="str">
        <v>Documentos de ingresos de retenciones e ingresos a cuenta IRPF y Sociedades, excepto intereses de cuentas bancarias (modelo 123) (1997-1998)</v>
      </c>
      <c r="D503" s="10" t="str">
        <v>992006</v>
      </c>
      <c r="E503" s="14" t="str">
        <v>Documentos de ingresos de retenciones e ingresos a cuenta IRPF y Sociedades, excepto intereses de cuentas bancarias (modelo 123) (1997-1998) &lt;AGENCIA ESTATAL DE ADMINISTRACIÓN TRIBUTARIA (AEAT)&gt;</v>
      </c>
      <c r="F503" s="10"/>
      <c r="G503" s="10"/>
      <c r="H503" s="10" t="str">
        <f t="shared" si="26"/>
        <v xml:space="preserve"> </v>
      </c>
      <c r="I503" s="9" t="str">
        <f t="shared" si="28"/>
        <v/>
      </c>
      <c r="J503" s="10" t="str">
        <f t="shared" si="27"/>
        <v/>
      </c>
      <c r="K503" s="10"/>
      <c r="L503" s="10"/>
      <c r="M503" s="10"/>
      <c r="N503" s="10"/>
    </row>
    <row r="504" spans="1:14" ht="60">
      <c r="A504" s="10"/>
      <c r="B504" s="10"/>
      <c r="C504" s="10" t="str">
        <v>Documentos de ingresos de retenciones e ingresos a cuenta IRPF y Sociedades, excepto intereses de cuentas bancarias (Modelo 123) (2000-2008)</v>
      </c>
      <c r="D504" s="10" t="str">
        <v>998123</v>
      </c>
      <c r="E504" s="14" t="str">
        <v>Documentos de ingresos de retenciones e ingresos a cuenta IRPF y Sociedades, excepto intereses de cuentas bancarias (Modelo 123) (2000-2008) &lt;AGENCIA ESTATAL DE ADMINISTRACIÓN TRIBUTARIA (AEAT)&gt;</v>
      </c>
      <c r="F504" s="10"/>
      <c r="G504" s="10"/>
      <c r="H504" s="10" t="str">
        <f t="shared" si="26"/>
        <v xml:space="preserve"> </v>
      </c>
      <c r="I504" s="9" t="str">
        <f t="shared" si="28"/>
        <v/>
      </c>
      <c r="J504" s="10" t="str">
        <f t="shared" si="27"/>
        <v/>
      </c>
      <c r="K504" s="10"/>
      <c r="L504" s="10"/>
      <c r="M504" s="10"/>
      <c r="N504" s="10"/>
    </row>
    <row r="505" spans="1:14" ht="45">
      <c r="A505" s="10"/>
      <c r="B505" s="10"/>
      <c r="C505" s="10" t="str">
        <v>Documentos de ingresos no tributarios de otros Entes y tasas (1992 - […])</v>
      </c>
      <c r="D505" s="10" t="str">
        <v>202369</v>
      </c>
      <c r="E505" s="14" t="str">
        <v>Documentos de ingresos no tributarios de otros Entes y tasas (1992 - […]) &lt;AGENCIA ESTATAL DE ADMINISTRACIÓN TRIBUTARIA (AEAT)&gt;</v>
      </c>
      <c r="F505" s="10"/>
      <c r="G505" s="10"/>
      <c r="H505" s="10" t="str">
        <f t="shared" si="26"/>
        <v xml:space="preserve"> </v>
      </c>
      <c r="I505" s="9" t="str">
        <f t="shared" si="28"/>
        <v/>
      </c>
      <c r="J505" s="10" t="str">
        <f t="shared" si="27"/>
        <v/>
      </c>
      <c r="K505" s="10"/>
      <c r="L505" s="10"/>
      <c r="M505" s="10"/>
      <c r="N505" s="10"/>
    </row>
    <row r="506" spans="1:14" ht="60">
      <c r="A506" s="10"/>
      <c r="B506" s="10"/>
      <c r="C506" s="10" t="str">
        <v>Documentos de Servicios exentos de IVA por estar incluidos en la base imponible de las importaciones (1994 – …)</v>
      </c>
      <c r="D506" s="10" t="str">
        <v>215158</v>
      </c>
      <c r="E506" s="14" t="str">
        <v>Documentos de Servicios exentos de IVA por estar incluidos en la base imponible de las importaciones (1994 – …) &lt;AGENCIA ESTATAL DE ADMINISTRACIÓN TRIBUTARIA (AEAT)&gt;</v>
      </c>
      <c r="F506" s="10"/>
      <c r="G506" s="10"/>
      <c r="H506" s="10" t="str">
        <f t="shared" si="26"/>
        <v xml:space="preserve"> </v>
      </c>
      <c r="I506" s="9" t="str">
        <f t="shared" si="28"/>
        <v/>
      </c>
      <c r="J506" s="10" t="str">
        <f t="shared" si="27"/>
        <v/>
      </c>
      <c r="K506" s="10"/>
      <c r="L506" s="10"/>
      <c r="M506" s="10"/>
      <c r="N506" s="10"/>
    </row>
    <row r="507" spans="1:14" ht="45">
      <c r="A507" s="10"/>
      <c r="B507" s="10"/>
      <c r="C507" s="10" t="str">
        <v>Documentos de Servicios exentos de IVA relacionados directamente con las exportaciones (1994 – …)</v>
      </c>
      <c r="D507" s="10" t="str">
        <v>200486</v>
      </c>
      <c r="E507" s="14" t="str">
        <v>Documentos de Servicios exentos de IVA relacionados directamente con las exportaciones (1994 – …) &lt;AGENCIA ESTATAL DE ADMINISTRACIÓN TRIBUTARIA (AEAT)&gt;</v>
      </c>
      <c r="F507" s="10"/>
      <c r="G507" s="10"/>
      <c r="H507" s="10" t="str">
        <f t="shared" si="26"/>
        <v xml:space="preserve"> </v>
      </c>
      <c r="I507" s="9" t="str">
        <f t="shared" si="28"/>
        <v/>
      </c>
      <c r="J507" s="10" t="str">
        <f t="shared" si="27"/>
        <v/>
      </c>
      <c r="K507" s="10"/>
      <c r="L507" s="10"/>
      <c r="M507" s="10"/>
      <c r="N507" s="10"/>
    </row>
    <row r="508" spans="1:14" ht="45">
      <c r="A508" s="10"/>
      <c r="B508" s="10"/>
      <c r="C508" s="10" t="str">
        <v>Embargo de créditos, efectos y derechos realizables en el acto o a corto plazo.</v>
      </c>
      <c r="D508" s="10" t="str">
        <v>998099</v>
      </c>
      <c r="E508" s="14" t="str">
        <v>Embargo de créditos, efectos y derechos realizables en el acto o a corto plazo. &lt;AGENCIA ESTATAL DE ADMINISTRACIÓN TRIBUTARIA (AEAT)&gt;</v>
      </c>
      <c r="F508" s="10"/>
      <c r="G508" s="10"/>
      <c r="H508" s="10" t="str">
        <f t="shared" si="26"/>
        <v xml:space="preserve"> </v>
      </c>
      <c r="I508" s="9" t="str">
        <f t="shared" si="28"/>
        <v/>
      </c>
      <c r="J508" s="10" t="str">
        <f t="shared" si="27"/>
        <v/>
      </c>
      <c r="K508" s="10"/>
      <c r="L508" s="10"/>
      <c r="M508" s="10"/>
      <c r="N508" s="10"/>
    </row>
    <row r="509" spans="1:14" ht="30">
      <c r="A509" s="10"/>
      <c r="B509" s="10"/>
      <c r="C509" s="10" t="str">
        <v>Embargo de cuentas bancarias</v>
      </c>
      <c r="D509" s="10" t="str">
        <v>202367</v>
      </c>
      <c r="E509" s="14" t="str">
        <v>Embargo de cuentas bancarias &lt;AGENCIA ESTATAL DE ADMINISTRACIÓN TRIBUTARIA (AEAT)&gt;</v>
      </c>
      <c r="F509" s="10"/>
      <c r="G509" s="10"/>
      <c r="H509" s="10" t="str">
        <f t="shared" si="26"/>
        <v xml:space="preserve"> </v>
      </c>
      <c r="I509" s="9" t="str">
        <f t="shared" si="28"/>
        <v/>
      </c>
      <c r="J509" s="10" t="str">
        <f t="shared" si="27"/>
        <v/>
      </c>
      <c r="K509" s="10"/>
      <c r="L509" s="10"/>
      <c r="M509" s="10"/>
      <c r="N509" s="10"/>
    </row>
    <row r="510" spans="1:14" ht="30">
      <c r="A510" s="10"/>
      <c r="B510" s="10"/>
      <c r="C510" s="10" t="str">
        <v>Embargo de sueldos, salarios y pensiones</v>
      </c>
      <c r="D510" s="10" t="str">
        <v>201720</v>
      </c>
      <c r="E510" s="14" t="str">
        <v>Embargo de sueldos, salarios y pensiones &lt;AGENCIA ESTATAL DE ADMINISTRACIÓN TRIBUTARIA (AEAT)&gt;</v>
      </c>
      <c r="F510" s="10"/>
      <c r="G510" s="10"/>
      <c r="H510" s="10" t="str">
        <f t="shared" si="26"/>
        <v xml:space="preserve"> </v>
      </c>
      <c r="I510" s="9" t="str">
        <f t="shared" si="28"/>
        <v/>
      </c>
      <c r="J510" s="10" t="str">
        <f t="shared" si="27"/>
        <v/>
      </c>
      <c r="K510" s="10"/>
      <c r="L510" s="10"/>
      <c r="M510" s="10"/>
      <c r="N510" s="10"/>
    </row>
    <row r="511" spans="1:14" ht="30">
      <c r="A511" s="10"/>
      <c r="B511" s="10"/>
      <c r="C511" s="10" t="str">
        <v>Embargo de valores.</v>
      </c>
      <c r="D511" s="10" t="str">
        <v>2963117</v>
      </c>
      <c r="E511" s="14" t="str">
        <v>Embargo de valores. &lt;AGENCIA ESTATAL DE ADMINISTRACIÓN TRIBUTARIA (AEAT)&gt;</v>
      </c>
      <c r="F511" s="10"/>
      <c r="G511" s="10"/>
      <c r="H511" s="10" t="str">
        <f t="shared" si="26"/>
        <v xml:space="preserve"> </v>
      </c>
      <c r="I511" s="9" t="str">
        <f t="shared" si="28"/>
        <v/>
      </c>
      <c r="J511" s="10" t="str">
        <f t="shared" si="27"/>
        <v/>
      </c>
      <c r="K511" s="10"/>
      <c r="L511" s="10"/>
      <c r="M511" s="10"/>
      <c r="N511" s="10"/>
    </row>
    <row r="512" spans="1:14" ht="45">
      <c r="A512" s="10"/>
      <c r="B512" s="10"/>
      <c r="C512" s="10" t="str">
        <v>Emisión de cartas de pago de la Dirección General del Catastro.</v>
      </c>
      <c r="D512" s="10" t="str">
        <v>998315</v>
      </c>
      <c r="E512" s="14" t="str">
        <v>Emisión de cartas de pago de la Dirección General del Catastro. &lt;AGENCIA ESTATAL DE ADMINISTRACIÓN TRIBUTARIA (AEAT)&gt;</v>
      </c>
      <c r="F512" s="10"/>
      <c r="G512" s="10"/>
      <c r="H512" s="10" t="str">
        <f t="shared" si="26"/>
        <v xml:space="preserve"> </v>
      </c>
      <c r="I512" s="9" t="str">
        <f t="shared" si="28"/>
        <v/>
      </c>
      <c r="J512" s="10" t="str">
        <f t="shared" si="27"/>
        <v/>
      </c>
      <c r="K512" s="10"/>
      <c r="L512" s="10"/>
      <c r="M512" s="10"/>
      <c r="N512" s="10"/>
    </row>
    <row r="513" spans="1:14" ht="45">
      <c r="A513" s="10"/>
      <c r="B513" s="10"/>
      <c r="C513" s="10" t="str">
        <v>Empleo Público. Devolución tasas de examen indebidamente ingresadas</v>
      </c>
      <c r="D513" s="10" t="str">
        <v>184020</v>
      </c>
      <c r="E513" s="14" t="str">
        <v>Empleo Público. Devolución tasas de examen indebidamente ingresadas &lt;AGENCIA ESTATAL DE ADMINISTRACIÓN TRIBUTARIA (AEAT)&gt;</v>
      </c>
      <c r="F513" s="10"/>
      <c r="G513" s="10"/>
      <c r="H513" s="10" t="str">
        <f t="shared" si="26"/>
        <v xml:space="preserve"> </v>
      </c>
      <c r="I513" s="9" t="str">
        <f t="shared" si="28"/>
        <v/>
      </c>
      <c r="J513" s="10" t="str">
        <f t="shared" si="27"/>
        <v/>
      </c>
      <c r="K513" s="10"/>
      <c r="L513" s="10"/>
      <c r="M513" s="10"/>
      <c r="N513" s="10"/>
    </row>
    <row r="514" spans="1:14" ht="30">
      <c r="A514" s="10"/>
      <c r="B514" s="10"/>
      <c r="C514" s="10" t="str">
        <v>Empleo Público. Elección de destinos.</v>
      </c>
      <c r="D514" s="10" t="str">
        <v>997815</v>
      </c>
      <c r="E514" s="14" t="str">
        <v>Empleo Público. Elección de destinos. &lt;AGENCIA ESTATAL DE ADMINISTRACIÓN TRIBUTARIA (AEAT)&gt;</v>
      </c>
      <c r="F514" s="10"/>
      <c r="G514" s="10"/>
      <c r="H514" s="10" t="str">
        <f t="shared" si="26"/>
        <v xml:space="preserve"> </v>
      </c>
      <c r="I514" s="9" t="str">
        <f t="shared" si="28"/>
        <v/>
      </c>
      <c r="J514" s="10" t="str">
        <f t="shared" si="27"/>
        <v/>
      </c>
      <c r="K514" s="10"/>
      <c r="L514" s="10"/>
      <c r="M514" s="10"/>
      <c r="N514" s="10"/>
    </row>
    <row r="515" spans="1:14" ht="45">
      <c r="A515" s="10"/>
      <c r="B515" s="10"/>
      <c r="C515" s="10" t="str">
        <v>Enajenación de bienes embargados o aportados como garantía mediante subasta</v>
      </c>
      <c r="D515" s="10" t="str">
        <v>998120</v>
      </c>
      <c r="E515" s="14" t="str">
        <v>Enajenación de bienes embargados o aportados como garantía mediante subasta &lt;AGENCIA ESTATAL DE ADMINISTRACIÓN TRIBUTARIA (AEAT)&gt;</v>
      </c>
      <c r="F515" s="10"/>
      <c r="G515" s="10"/>
      <c r="H515" s="10" t="str">
        <f t="shared" si="26"/>
        <v xml:space="preserve"> </v>
      </c>
      <c r="I515" s="9" t="str">
        <f t="shared" si="28"/>
        <v/>
      </c>
      <c r="J515" s="10" t="str">
        <f t="shared" si="27"/>
        <v/>
      </c>
      <c r="K515" s="10"/>
      <c r="L515" s="10"/>
      <c r="M515" s="10"/>
      <c r="N515" s="10"/>
    </row>
    <row r="516" spans="1:14" ht="45">
      <c r="A516" s="10"/>
      <c r="B516" s="10"/>
      <c r="C516" s="10" t="str">
        <v>Entidades en régimen de atribución de rentas. Declaración informativa anual (modelo 184) (2003 – …)</v>
      </c>
      <c r="D516" s="10" t="str">
        <v>998098</v>
      </c>
      <c r="E516" s="14" t="str">
        <v>Entidades en régimen de atribución de rentas. Declaración informativa anual (modelo 184) (2003 – …) &lt;AGENCIA ESTATAL DE ADMINISTRACIÓN TRIBUTARIA (AEAT)&gt;</v>
      </c>
      <c r="F516" s="10"/>
      <c r="G516" s="10"/>
      <c r="H516" s="10" t="str">
        <f t="shared" si="26"/>
        <v xml:space="preserve"> </v>
      </c>
      <c r="I516" s="9" t="str">
        <f t="shared" si="28"/>
        <v/>
      </c>
      <c r="J516" s="10" t="str">
        <f t="shared" si="27"/>
        <v/>
      </c>
      <c r="K516" s="10"/>
      <c r="L516" s="10"/>
      <c r="M516" s="10"/>
      <c r="N516" s="10"/>
    </row>
    <row r="517" spans="1:14" ht="30">
      <c r="A517" s="10"/>
      <c r="B517" s="10"/>
      <c r="C517" s="10" t="str">
        <v>Envío de documentación por FOGASA</v>
      </c>
      <c r="D517" s="10" t="str">
        <v>2844309</v>
      </c>
      <c r="E517" s="14" t="str">
        <v>Envío de documentación por FOGASA &lt;AGENCIA ESTATAL DE ADMINISTRACIÓN TRIBUTARIA (AEAT)&gt;</v>
      </c>
      <c r="F517" s="10"/>
      <c r="G517" s="10"/>
      <c r="H517" s="10" t="str">
        <f t="shared" si="26"/>
        <v xml:space="preserve"> </v>
      </c>
      <c r="I517" s="9" t="str">
        <f t="shared" si="28"/>
        <v/>
      </c>
      <c r="J517" s="10" t="str">
        <f t="shared" si="27"/>
        <v/>
      </c>
      <c r="K517" s="10"/>
      <c r="L517" s="10"/>
      <c r="M517" s="10"/>
      <c r="N517" s="10"/>
    </row>
    <row r="518" spans="1:14" ht="45">
      <c r="A518" s="10"/>
      <c r="B518" s="10"/>
      <c r="C518" s="10" t="str">
        <v>Envío de documentos desde Hacienda Tributaria de Navarra</v>
      </c>
      <c r="D518" s="10" t="str">
        <v>200232</v>
      </c>
      <c r="E518" s="14" t="str">
        <v>Envío de documentos desde Hacienda Tributaria de Navarra &lt;AGENCIA ESTATAL DE ADMINISTRACIÓN TRIBUTARIA (AEAT)&gt;</v>
      </c>
      <c r="F518" s="10"/>
      <c r="G518" s="10"/>
      <c r="H518" s="10" t="str">
        <f t="shared" si="26"/>
        <v xml:space="preserve"> </v>
      </c>
      <c r="I518" s="9" t="str">
        <f t="shared" si="28"/>
        <v/>
      </c>
      <c r="J518" s="10" t="str">
        <f t="shared" si="27"/>
        <v/>
      </c>
      <c r="K518" s="10"/>
      <c r="L518" s="10"/>
      <c r="M518" s="10"/>
      <c r="N518" s="10"/>
    </row>
    <row r="519" spans="1:14" ht="60">
      <c r="A519" s="10"/>
      <c r="B519" s="10"/>
      <c r="C519" s="10" t="str">
        <v>Estados de declaraciones con solicitud de devolución no tramitados por falta de documentación (1979-31/12/1991)</v>
      </c>
      <c r="D519" s="10" t="str">
        <v>200432</v>
      </c>
      <c r="E519" s="14" t="str">
        <v>Estados de declaraciones con solicitud de devolución no tramitados por falta de documentación (1979-31/12/1991) &lt;AGENCIA ESTATAL DE ADMINISTRACIÓN TRIBUTARIA (AEAT)&gt;</v>
      </c>
      <c r="F519" s="10"/>
      <c r="G519" s="10"/>
      <c r="H519" s="10" t="str">
        <f t="shared" si="26"/>
        <v xml:space="preserve"> </v>
      </c>
      <c r="I519" s="9" t="str">
        <f t="shared" si="28"/>
        <v/>
      </c>
      <c r="J519" s="10" t="str">
        <f t="shared" si="27"/>
        <v/>
      </c>
      <c r="K519" s="10"/>
      <c r="L519" s="10"/>
      <c r="M519" s="10"/>
      <c r="N519" s="10"/>
    </row>
    <row r="520" spans="1:14" ht="45">
      <c r="A520" s="10"/>
      <c r="B520" s="10"/>
      <c r="C520" s="10" t="str">
        <v>Estados mensuales de gestión remitidos a Inspección (31/12/1958-31/12/1978)</v>
      </c>
      <c r="D520" s="10" t="str">
        <v>998097</v>
      </c>
      <c r="E520" s="14" t="str">
        <v>Estados mensuales de gestión remitidos a Inspección (31/12/1958-31/12/1978) &lt;AGENCIA ESTATAL DE ADMINISTRACIÓN TRIBUTARIA (AEAT)&gt;</v>
      </c>
      <c r="F520" s="10"/>
      <c r="G520" s="10"/>
      <c r="H520" s="10" t="str">
        <f t="shared" si="26"/>
        <v xml:space="preserve"> </v>
      </c>
      <c r="I520" s="9" t="str">
        <f t="shared" si="28"/>
        <v/>
      </c>
      <c r="J520" s="10" t="str">
        <f t="shared" si="27"/>
        <v/>
      </c>
      <c r="K520" s="10"/>
      <c r="L520" s="10"/>
      <c r="M520" s="10"/>
      <c r="N520" s="10"/>
    </row>
    <row r="521" spans="1:14" ht="45">
      <c r="A521" s="10"/>
      <c r="B521" s="10"/>
      <c r="C521" s="10" t="str">
        <v>Estados numérico demostrativo del movimiento de declaraciones (31/01/1935-10/03/1959)</v>
      </c>
      <c r="D521" s="10" t="str">
        <v>997929</v>
      </c>
      <c r="E521" s="14" t="str">
        <v>Estados numérico demostrativo del movimiento de declaraciones (31/01/1935-10/03/1959) &lt;AGENCIA ESTATAL DE ADMINISTRACIÓN TRIBUTARIA (AEAT)&gt;</v>
      </c>
      <c r="F521" s="10"/>
      <c r="G521" s="10"/>
      <c r="H521" s="10" t="str">
        <f t="shared" si="26"/>
        <v xml:space="preserve"> </v>
      </c>
      <c r="I521" s="9" t="str">
        <f t="shared" si="28"/>
        <v/>
      </c>
      <c r="J521" s="10" t="str">
        <f t="shared" si="27"/>
        <v/>
      </c>
      <c r="K521" s="10"/>
      <c r="L521" s="10"/>
      <c r="M521" s="10"/>
      <c r="N521" s="10"/>
    </row>
    <row r="522" spans="1:14" ht="45">
      <c r="A522" s="10"/>
      <c r="B522" s="10"/>
      <c r="C522" s="10" t="str">
        <v>Estados numéricos de contribuyentes inscritos en el Padrón Registro (06/04/1943-31/12/1968)</v>
      </c>
      <c r="D522" s="10" t="str">
        <v>998087</v>
      </c>
      <c r="E522" s="14" t="str">
        <v>Estados numéricos de contribuyentes inscritos en el Padrón Registro (06/04/1943-31/12/1968) &lt;AGENCIA ESTATAL DE ADMINISTRACIÓN TRIBUTARIA (AEAT)&gt;</v>
      </c>
      <c r="F522" s="10"/>
      <c r="G522" s="10"/>
      <c r="H522" s="10" t="str">
        <f t="shared" si="26"/>
        <v xml:space="preserve"> </v>
      </c>
      <c r="I522" s="9" t="str">
        <f t="shared" si="28"/>
        <v/>
      </c>
      <c r="J522" s="10" t="str">
        <f t="shared" si="27"/>
        <v/>
      </c>
      <c r="K522" s="10"/>
      <c r="L522" s="10"/>
      <c r="M522" s="10"/>
      <c r="N522" s="10"/>
    </row>
    <row r="523" spans="1:14" ht="60">
      <c r="A523" s="10"/>
      <c r="B523" s="10"/>
      <c r="C523" s="10" t="str">
        <v>Estatuto aduanero de la mercancía: Expedir prueba de estatuto de la UE a compañías marítimas (manifiestos).</v>
      </c>
      <c r="D523" s="10" t="str">
        <v>992905</v>
      </c>
      <c r="E523" s="14" t="str">
        <v>Estatuto aduanero de la mercancía: Expedir prueba de estatuto de la UE a compañías marítimas (manifiestos). &lt;AGENCIA ESTATAL DE ADMINISTRACIÓN TRIBUTARIA (AEAT)&gt;</v>
      </c>
      <c r="F523" s="10"/>
      <c r="G523" s="10"/>
      <c r="H523" s="10" t="str">
        <f t="shared" si="26"/>
        <v xml:space="preserve"> </v>
      </c>
      <c r="I523" s="9" t="str">
        <f t="shared" si="28"/>
        <v/>
      </c>
      <c r="J523" s="10" t="str">
        <f t="shared" si="27"/>
        <v/>
      </c>
      <c r="K523" s="10"/>
      <c r="L523" s="10"/>
      <c r="M523" s="10"/>
      <c r="N523" s="10"/>
    </row>
    <row r="524" spans="1:14" ht="45">
      <c r="A524" s="10"/>
      <c r="B524" s="10"/>
      <c r="C524" s="10" t="str">
        <v>Estatuto aduanero de la mercancía: Servicios marítimos regulares.</v>
      </c>
      <c r="D524" s="10" t="str">
        <v>201189</v>
      </c>
      <c r="E524" s="14" t="str">
        <v>Estatuto aduanero de la mercancía: Servicios marítimos regulares. &lt;AGENCIA ESTATAL DE ADMINISTRACIÓN TRIBUTARIA (AEAT)&gt;</v>
      </c>
      <c r="F524" s="10"/>
      <c r="G524" s="10"/>
      <c r="H524" s="10" t="str">
        <f t="shared" si="26"/>
        <v xml:space="preserve"> </v>
      </c>
      <c r="I524" s="9" t="str">
        <f t="shared" si="28"/>
        <v/>
      </c>
      <c r="J524" s="10" t="str">
        <f t="shared" si="27"/>
        <v/>
      </c>
      <c r="K524" s="10"/>
      <c r="L524" s="10"/>
      <c r="M524" s="10"/>
      <c r="N524" s="10"/>
    </row>
    <row r="525" spans="1:14" ht="30">
      <c r="A525" s="10"/>
      <c r="B525" s="10"/>
      <c r="C525" s="10" t="str">
        <v>Etiquetas identificativas.</v>
      </c>
      <c r="D525" s="10" t="str">
        <v>201307</v>
      </c>
      <c r="E525" s="14" t="str">
        <v>Etiquetas identificativas. &lt;AGENCIA ESTATAL DE ADMINISTRACIÓN TRIBUTARIA (AEAT)&gt;</v>
      </c>
      <c r="F525" s="10"/>
      <c r="G525" s="10"/>
      <c r="H525" s="10" t="str">
        <f t="shared" si="26"/>
        <v xml:space="preserve"> </v>
      </c>
      <c r="I525" s="9" t="str">
        <f t="shared" si="28"/>
        <v/>
      </c>
      <c r="J525" s="10" t="str">
        <f t="shared" si="27"/>
        <v/>
      </c>
      <c r="K525" s="10"/>
      <c r="L525" s="10"/>
      <c r="M525" s="10"/>
      <c r="N525" s="10"/>
    </row>
    <row r="526" spans="1:14" ht="30">
      <c r="A526" s="10"/>
      <c r="B526" s="10"/>
      <c r="C526" s="10" t="str">
        <v>Expedición y visado de documentos T2L.</v>
      </c>
      <c r="D526" s="10" t="str">
        <v>201005</v>
      </c>
      <c r="E526" s="14" t="str">
        <v>Expedición y visado de documentos T2L. &lt;AGENCIA ESTATAL DE ADMINISTRACIÓN TRIBUTARIA (AEAT)&gt;</v>
      </c>
      <c r="F526" s="10"/>
      <c r="G526" s="10"/>
      <c r="H526" s="10" t="str">
        <f t="shared" si="26"/>
        <v xml:space="preserve"> </v>
      </c>
      <c r="I526" s="9" t="str">
        <f t="shared" si="28"/>
        <v/>
      </c>
      <c r="J526" s="10" t="str">
        <f t="shared" si="27"/>
        <v/>
      </c>
      <c r="K526" s="10"/>
      <c r="L526" s="10"/>
      <c r="M526" s="10"/>
      <c r="N526" s="10"/>
    </row>
    <row r="527" spans="1:14" ht="45">
      <c r="A527" s="10"/>
      <c r="B527" s="10"/>
      <c r="C527" s="10" t="str">
        <v>Expedientes de exención de facturación y sustitución de libros registros de IVA (1986 – …)</v>
      </c>
      <c r="D527" s="10" t="str">
        <v>997836</v>
      </c>
      <c r="E527" s="14" t="str">
        <v>Expedientes de exención de facturación y sustitución de libros registros de IVA (1986 – …) &lt;AGENCIA ESTATAL DE ADMINISTRACIÓN TRIBUTARIA (AEAT)&gt;</v>
      </c>
      <c r="F527" s="10"/>
      <c r="G527" s="10"/>
      <c r="H527" s="10" t="str">
        <f t="shared" si="26"/>
        <v xml:space="preserve"> </v>
      </c>
      <c r="I527" s="9" t="str">
        <f t="shared" si="28"/>
        <v/>
      </c>
      <c r="J527" s="10" t="str">
        <f t="shared" si="27"/>
        <v/>
      </c>
      <c r="K527" s="10"/>
      <c r="L527" s="10"/>
      <c r="M527" s="10"/>
      <c r="N527" s="10"/>
    </row>
    <row r="528" spans="1:14" ht="45">
      <c r="A528" s="10"/>
      <c r="B528" s="10"/>
      <c r="C528" s="10" t="str">
        <v>Expedientes de exención de facturación y sustitución de libros registros de IVA (1986-2008)</v>
      </c>
      <c r="D528" s="10" t="str">
        <v>997858</v>
      </c>
      <c r="E528" s="14" t="str">
        <v>Expedientes de exención de facturación y sustitución de libros registros de IVA (1986-2008) &lt;AGENCIA ESTATAL DE ADMINISTRACIÓN TRIBUTARIA (AEAT)&gt;</v>
      </c>
      <c r="F528" s="10"/>
      <c r="G528" s="10"/>
      <c r="H528" s="10" t="str">
        <f t="shared" si="26"/>
        <v xml:space="preserve"> </v>
      </c>
      <c r="I528" s="9" t="str">
        <f t="shared" si="28"/>
        <v/>
      </c>
      <c r="J528" s="10" t="str">
        <f t="shared" si="27"/>
        <v/>
      </c>
      <c r="K528" s="10"/>
      <c r="L528" s="10"/>
      <c r="M528" s="10"/>
      <c r="N528" s="10"/>
    </row>
    <row r="529" spans="1:14" ht="30">
      <c r="A529" s="10"/>
      <c r="B529" s="10"/>
      <c r="C529" s="10" t="str">
        <v>Expedientes de fallidos (1966-1987)</v>
      </c>
      <c r="D529" s="10" t="str">
        <v>997859</v>
      </c>
      <c r="E529" s="14" t="str">
        <v>Expedientes de fallidos (1966-1987) &lt;AGENCIA ESTATAL DE ADMINISTRACIÓN TRIBUTARIA (AEAT)&gt;</v>
      </c>
      <c r="F529" s="10"/>
      <c r="G529" s="10"/>
      <c r="H529" s="10" t="str">
        <f t="shared" si="26"/>
        <v xml:space="preserve"> </v>
      </c>
      <c r="I529" s="9" t="str">
        <f t="shared" si="28"/>
        <v/>
      </c>
      <c r="J529" s="10" t="str">
        <f t="shared" si="27"/>
        <v/>
      </c>
      <c r="K529" s="10"/>
      <c r="L529" s="10"/>
      <c r="M529" s="10"/>
      <c r="N529" s="10"/>
    </row>
    <row r="530" spans="1:14" ht="60">
      <c r="A530" s="10"/>
      <c r="B530" s="10"/>
      <c r="C530" s="10" t="str">
        <v>Expedientes de impugnaciones por el Impuesto sobre la Renta de las Personas Físicas (21/03/1985-31/12/1991)</v>
      </c>
      <c r="D530" s="10" t="str">
        <v>998118</v>
      </c>
      <c r="E530" s="14" t="str">
        <v>Expedientes de impugnaciones por el Impuesto sobre la Renta de las Personas Físicas (21/03/1985-31/12/1991) &lt;AGENCIA ESTATAL DE ADMINISTRACIÓN TRIBUTARIA (AEAT)&gt;</v>
      </c>
      <c r="F530" s="10"/>
      <c r="G530" s="10"/>
      <c r="H530" s="10" t="str">
        <f t="shared" si="26"/>
        <v xml:space="preserve"> </v>
      </c>
      <c r="I530" s="9" t="str">
        <f t="shared" si="28"/>
        <v/>
      </c>
      <c r="J530" s="10" t="str">
        <f t="shared" si="27"/>
        <v/>
      </c>
      <c r="K530" s="10"/>
      <c r="L530" s="10"/>
      <c r="M530" s="10"/>
      <c r="N530" s="10"/>
    </row>
    <row r="531" spans="1:14" ht="45">
      <c r="A531" s="10"/>
      <c r="B531" s="10"/>
      <c r="C531" s="10" t="str">
        <v>Expedientes de inspección sin ingresar (1974-1986)</v>
      </c>
      <c r="D531" s="10" t="str">
        <v>2972298</v>
      </c>
      <c r="E531" s="14" t="str">
        <v>Expedientes de inspección sin ingresar (1974-1986) &lt;AGENCIA ESTATAL DE ADMINISTRACIÓN TRIBUTARIA (AEAT)&gt;</v>
      </c>
      <c r="F531" s="10"/>
      <c r="G531" s="10"/>
      <c r="H531" s="10" t="str">
        <f t="shared" si="26"/>
        <v xml:space="preserve"> </v>
      </c>
      <c r="I531" s="9" t="str">
        <f t="shared" si="28"/>
        <v/>
      </c>
      <c r="J531" s="10" t="str">
        <f t="shared" si="27"/>
        <v/>
      </c>
      <c r="K531" s="10"/>
      <c r="L531" s="10"/>
      <c r="M531" s="10"/>
      <c r="N531" s="10"/>
    </row>
    <row r="532" spans="1:14" ht="45">
      <c r="A532" s="10"/>
      <c r="B532" s="10"/>
      <c r="C532" s="10" t="str">
        <v>Expedientes de prorrata especial de IVA (1986 – …)</v>
      </c>
      <c r="D532" s="10" t="str">
        <v>991998</v>
      </c>
      <c r="E532" s="14" t="str">
        <v>Expedientes de prorrata especial de IVA (1986 – …) &lt;AGENCIA ESTATAL DE ADMINISTRACIÓN TRIBUTARIA (AEAT)&gt;</v>
      </c>
      <c r="F532" s="10"/>
      <c r="G532" s="10"/>
      <c r="H532" s="10" t="str">
        <f t="shared" si="26"/>
        <v xml:space="preserve"> </v>
      </c>
      <c r="I532" s="9" t="str">
        <f t="shared" si="28"/>
        <v/>
      </c>
      <c r="J532" s="10" t="str">
        <f t="shared" si="27"/>
        <v/>
      </c>
      <c r="K532" s="10"/>
      <c r="L532" s="10"/>
      <c r="M532" s="10"/>
      <c r="N532" s="10"/>
    </row>
    <row r="533" spans="1:14" ht="45">
      <c r="A533" s="10"/>
      <c r="B533" s="10"/>
      <c r="C533" s="10" t="str">
        <v>Expedientes de prorrata especial de IVA (1986-2008)</v>
      </c>
      <c r="D533" s="10" t="str">
        <v>202860</v>
      </c>
      <c r="E533" s="14" t="str">
        <v>Expedientes de prorrata especial de IVA (1986-2008) &lt;AGENCIA ESTATAL DE ADMINISTRACIÓN TRIBUTARIA (AEAT)&gt;</v>
      </c>
      <c r="F533" s="10"/>
      <c r="G533" s="10"/>
      <c r="H533" s="10" t="str">
        <f t="shared" si="26"/>
        <v xml:space="preserve"> </v>
      </c>
      <c r="I533" s="9" t="str">
        <f t="shared" si="28"/>
        <v/>
      </c>
      <c r="J533" s="10" t="str">
        <f t="shared" si="27"/>
        <v/>
      </c>
      <c r="K533" s="10"/>
      <c r="L533" s="10"/>
      <c r="M533" s="10"/>
      <c r="N533" s="10"/>
    </row>
    <row r="534" spans="1:14" ht="45">
      <c r="A534" s="10"/>
      <c r="B534" s="10"/>
      <c r="C534" s="10" t="str">
        <v>Expedientes de prorrata provisional de IVA (1986 – …)</v>
      </c>
      <c r="D534" s="10" t="str">
        <v>997921</v>
      </c>
      <c r="E534" s="14" t="str">
        <v>Expedientes de prorrata provisional de IVA (1986 – …) &lt;AGENCIA ESTATAL DE ADMINISTRACIÓN TRIBUTARIA (AEAT)&gt;</v>
      </c>
      <c r="F534" s="10"/>
      <c r="G534" s="10"/>
      <c r="H534" s="10" t="str">
        <f t="shared" si="26"/>
        <v xml:space="preserve"> </v>
      </c>
      <c r="I534" s="9" t="str">
        <f t="shared" si="28"/>
        <v/>
      </c>
      <c r="J534" s="10" t="str">
        <f t="shared" si="27"/>
        <v/>
      </c>
      <c r="K534" s="10"/>
      <c r="L534" s="10"/>
      <c r="M534" s="10"/>
      <c r="N534" s="10"/>
    </row>
    <row r="535" spans="1:14" ht="45">
      <c r="A535" s="10"/>
      <c r="B535" s="10"/>
      <c r="C535" s="10" t="str">
        <v>Expedientes de prorrata provisional de IVA (1986-2008)</v>
      </c>
      <c r="D535" s="10" t="str">
        <v>997869</v>
      </c>
      <c r="E535" s="14" t="str">
        <v>Expedientes de prorrata provisional de IVA (1986-2008) &lt;AGENCIA ESTATAL DE ADMINISTRACIÓN TRIBUTARIA (AEAT)&gt;</v>
      </c>
      <c r="F535" s="10"/>
      <c r="G535" s="10"/>
      <c r="H535" s="10" t="str">
        <f t="shared" si="26"/>
        <v xml:space="preserve"> </v>
      </c>
      <c r="I535" s="9" t="str">
        <f t="shared" si="28"/>
        <v/>
      </c>
      <c r="J535" s="10" t="str">
        <f t="shared" si="27"/>
        <v/>
      </c>
      <c r="K535" s="10"/>
      <c r="L535" s="10"/>
      <c r="M535" s="10"/>
      <c r="N535" s="10"/>
    </row>
    <row r="536" spans="1:14" ht="45">
      <c r="A536" s="10"/>
      <c r="B536" s="10"/>
      <c r="C536" s="10" t="str">
        <v>Expedientes de recursos de reposición contra notificaciones de apremio (1965-1985)</v>
      </c>
      <c r="D536" s="10" t="str">
        <v>997816</v>
      </c>
      <c r="E536" s="14" t="str">
        <v>Expedientes de recursos de reposición contra notificaciones de apremio (1965-1985) &lt;AGENCIA ESTATAL DE ADMINISTRACIÓN TRIBUTARIA (AEAT)&gt;</v>
      </c>
      <c r="F536" s="10"/>
      <c r="G536" s="10"/>
      <c r="H536" s="10" t="str">
        <f t="shared" si="26"/>
        <v xml:space="preserve"> </v>
      </c>
      <c r="I536" s="9" t="str">
        <f t="shared" si="28"/>
        <v/>
      </c>
      <c r="J536" s="10" t="str">
        <f t="shared" si="27"/>
        <v/>
      </c>
      <c r="K536" s="10"/>
      <c r="L536" s="10"/>
      <c r="M536" s="10"/>
      <c r="N536" s="10"/>
    </row>
    <row r="537" spans="1:14" ht="60">
      <c r="A537" s="10"/>
      <c r="B537" s="10"/>
      <c r="C537" s="10" t="str">
        <v>Expedientes de régimen especial de determinación proporcional de las bases imponibles de IVA (1986 – …)</v>
      </c>
      <c r="D537" s="10" t="str">
        <v>998121</v>
      </c>
      <c r="E537" s="14" t="str">
        <v>Expedientes de régimen especial de determinación proporcional de las bases imponibles de IVA (1986 – …) &lt;AGENCIA ESTATAL DE ADMINISTRACIÓN TRIBUTARIA (AEAT)&gt;</v>
      </c>
      <c r="F537" s="10"/>
      <c r="G537" s="10"/>
      <c r="H537" s="10" t="str">
        <f t="shared" si="26"/>
        <v xml:space="preserve"> </v>
      </c>
      <c r="I537" s="9" t="str">
        <f t="shared" si="28"/>
        <v/>
      </c>
      <c r="J537" s="10" t="str">
        <f t="shared" si="27"/>
        <v/>
      </c>
      <c r="K537" s="10"/>
      <c r="L537" s="10"/>
      <c r="M537" s="10"/>
      <c r="N537" s="10"/>
    </row>
    <row r="538" spans="1:14" ht="60">
      <c r="A538" s="10"/>
      <c r="B538" s="10"/>
      <c r="C538" s="10" t="str">
        <v>Expedientes de régimen especial de determinación proporcional de las bases imponibles de IVA (1986-2008)</v>
      </c>
      <c r="D538" s="10" t="str">
        <v>998122</v>
      </c>
      <c r="E538" s="14" t="str">
        <v>Expedientes de régimen especial de determinación proporcional de las bases imponibles de IVA (1986-2008) &lt;AGENCIA ESTATAL DE ADMINISTRACIÓN TRIBUTARIA (AEAT)&gt;</v>
      </c>
      <c r="F538" s="10"/>
      <c r="G538" s="10"/>
      <c r="H538" s="10" t="str">
        <f t="shared" si="26"/>
        <v xml:space="preserve"> </v>
      </c>
      <c r="I538" s="9" t="str">
        <f t="shared" si="28"/>
        <v/>
      </c>
      <c r="J538" s="10" t="str">
        <f t="shared" si="27"/>
        <v/>
      </c>
      <c r="K538" s="10"/>
      <c r="L538" s="10"/>
      <c r="M538" s="10"/>
      <c r="N538" s="10"/>
    </row>
    <row r="539" spans="1:14" ht="45">
      <c r="A539" s="10"/>
      <c r="B539" s="10"/>
      <c r="C539" s="10" t="str">
        <v>Expedientes de solicitud de deducciones IVA al conjunto de actividades (1986 – …)</v>
      </c>
      <c r="D539" s="10" t="str">
        <v>998125</v>
      </c>
      <c r="E539" s="14" t="str">
        <v>Expedientes de solicitud de deducciones IVA al conjunto de actividades (1986 – …) &lt;AGENCIA ESTATAL DE ADMINISTRACIÓN TRIBUTARIA (AEAT)&gt;</v>
      </c>
      <c r="F539" s="10"/>
      <c r="G539" s="10"/>
      <c r="H539" s="10" t="str">
        <f t="shared" si="26"/>
        <v xml:space="preserve"> </v>
      </c>
      <c r="I539" s="9" t="str">
        <f t="shared" si="28"/>
        <v/>
      </c>
      <c r="J539" s="10" t="str">
        <f t="shared" si="27"/>
        <v/>
      </c>
      <c r="K539" s="10"/>
      <c r="L539" s="10"/>
      <c r="M539" s="10"/>
      <c r="N539" s="10"/>
    </row>
    <row r="540" spans="1:14" ht="45">
      <c r="A540" s="10"/>
      <c r="B540" s="10"/>
      <c r="C540" s="10" t="str">
        <v>Expedientes de solicitud de deducciones IVA al conjunto de actividades (1986-2008)</v>
      </c>
      <c r="D540" s="10" t="str">
        <v>215004</v>
      </c>
      <c r="E540" s="14" t="str">
        <v>Expedientes de solicitud de deducciones IVA al conjunto de actividades (1986-2008) &lt;AGENCIA ESTATAL DE ADMINISTRACIÓN TRIBUTARIA (AEAT)&gt;</v>
      </c>
      <c r="F540" s="10"/>
      <c r="G540" s="10"/>
      <c r="H540" s="10" t="str">
        <f t="shared" si="26"/>
        <v xml:space="preserve"> </v>
      </c>
      <c r="I540" s="9" t="str">
        <f t="shared" si="28"/>
        <v/>
      </c>
      <c r="J540" s="10" t="str">
        <f t="shared" si="27"/>
        <v/>
      </c>
      <c r="K540" s="10"/>
      <c r="L540" s="10"/>
      <c r="M540" s="10"/>
      <c r="N540" s="10"/>
    </row>
    <row r="541" spans="1:14" ht="45">
      <c r="A541" s="10"/>
      <c r="B541" s="10"/>
      <c r="C541" s="10" t="str">
        <v>Expedientes sancionadores por el Impuesto sobre la Renta de las Personas Físicas (1960-1979)</v>
      </c>
      <c r="D541" s="10" t="str">
        <v>991997</v>
      </c>
      <c r="E541" s="14" t="str">
        <v>Expedientes sancionadores por el Impuesto sobre la Renta de las Personas Físicas (1960-1979) &lt;AGENCIA ESTATAL DE ADMINISTRACIÓN TRIBUTARIA (AEAT)&gt;</v>
      </c>
      <c r="F541" s="10"/>
      <c r="G541" s="10"/>
      <c r="H541" s="10" t="str">
        <f t="shared" ref="H541:H604" si="29">F541 &amp; " " &amp; G541</f>
        <v xml:space="preserve"> </v>
      </c>
      <c r="I541" s="9" t="str">
        <f t="shared" si="28"/>
        <v/>
      </c>
      <c r="J541" s="10" t="str">
        <f t="shared" si="27"/>
        <v/>
      </c>
      <c r="K541" s="10"/>
      <c r="L541" s="10"/>
      <c r="M541" s="10"/>
      <c r="N541" s="10"/>
    </row>
    <row r="542" spans="1:14" ht="45">
      <c r="A542" s="10"/>
      <c r="B542" s="10"/>
      <c r="C542" s="10" t="str">
        <v>Expedientes sancionadores por el Impuesto sobre la Renta de las Personas Físicas (21/03/1985-31/12/1991)</v>
      </c>
      <c r="D542" s="10" t="str">
        <v>997826</v>
      </c>
      <c r="E542" s="14" t="str">
        <v>Expedientes sancionadores por el Impuesto sobre la Renta de las Personas Físicas (21/03/1985-31/12/1991) &lt;AGENCIA ESTATAL DE ADMINISTRACIÓN TRIBUTARIA (AEAT)&gt;</v>
      </c>
      <c r="F542" s="10"/>
      <c r="G542" s="10"/>
      <c r="H542" s="10" t="str">
        <f t="shared" si="29"/>
        <v xml:space="preserve"> </v>
      </c>
      <c r="I542" s="9" t="str">
        <f t="shared" si="28"/>
        <v/>
      </c>
      <c r="J542" s="10" t="str">
        <f t="shared" ref="J542:J605" si="30">IF(H543="", "", SUBSTITUTE(H543, I543 &amp; CHAR(32), ""))</f>
        <v/>
      </c>
      <c r="K542" s="10"/>
      <c r="L542" s="10"/>
      <c r="M542" s="10"/>
      <c r="N542" s="10"/>
    </row>
    <row r="543" spans="1:14" ht="30">
      <c r="A543" s="10"/>
      <c r="B543" s="10"/>
      <c r="C543" s="10" t="str">
        <v>Exportación</v>
      </c>
      <c r="D543" s="10" t="str">
        <v>991822</v>
      </c>
      <c r="E543" s="14" t="str">
        <v>Exportación &lt;AGENCIA ESTATAL DE ADMINISTRACIÓN TRIBUTARIA (AEAT)&gt;</v>
      </c>
      <c r="F543" s="10"/>
      <c r="G543" s="10"/>
      <c r="H543" s="10" t="str">
        <f t="shared" si="29"/>
        <v xml:space="preserve"> </v>
      </c>
      <c r="I543" s="9" t="str">
        <f t="shared" ref="I543:I606" si="31">IF(H543="", "", TRIM(LEFT(H543, FIND(CHAR(32), H543) - 1)))</f>
        <v/>
      </c>
      <c r="J543" s="10" t="str">
        <f t="shared" si="30"/>
        <v/>
      </c>
      <c r="K543" s="10"/>
      <c r="L543" s="10"/>
      <c r="M543" s="10"/>
      <c r="N543" s="10"/>
    </row>
    <row r="544" spans="1:14" ht="45">
      <c r="A544" s="10"/>
      <c r="B544" s="10"/>
      <c r="C544" s="10" t="str">
        <v>Facturas de declaraciones-autoliquidaciones con derecho a devolución: IRPF y Patrimonio (1979-1991)</v>
      </c>
      <c r="D544" s="10" t="str">
        <v>997827</v>
      </c>
      <c r="E544" s="14" t="str">
        <v>Facturas de declaraciones-autoliquidaciones con derecho a devolución: IRPF y Patrimonio (1979-1991) &lt;AGENCIA ESTATAL DE ADMINISTRACIÓN TRIBUTARIA (AEAT)&gt;</v>
      </c>
      <c r="F544" s="10"/>
      <c r="G544" s="10"/>
      <c r="H544" s="10" t="str">
        <f t="shared" si="29"/>
        <v xml:space="preserve"> </v>
      </c>
      <c r="I544" s="9" t="str">
        <f t="shared" si="31"/>
        <v/>
      </c>
      <c r="J544" s="10" t="str">
        <f t="shared" si="30"/>
        <v/>
      </c>
      <c r="K544" s="10"/>
      <c r="L544" s="10"/>
      <c r="M544" s="10"/>
      <c r="N544" s="10"/>
    </row>
    <row r="545" spans="1:14" ht="45">
      <c r="A545" s="10"/>
      <c r="B545" s="10"/>
      <c r="C545" s="10" t="str">
        <v>Facturas de remisión a Inspección de Fichas-Carpetas (25/02/1960-31/12/1978)</v>
      </c>
      <c r="D545" s="10" t="str">
        <v>998011</v>
      </c>
      <c r="E545" s="14" t="str">
        <v>Facturas de remisión a Inspección de Fichas-Carpetas (25/02/1960-31/12/1978) &lt;AGENCIA ESTATAL DE ADMINISTRACIÓN TRIBUTARIA (AEAT)&gt;</v>
      </c>
      <c r="F545" s="10"/>
      <c r="G545" s="10"/>
      <c r="H545" s="10" t="str">
        <f t="shared" si="29"/>
        <v xml:space="preserve"> </v>
      </c>
      <c r="I545" s="9" t="str">
        <f t="shared" si="31"/>
        <v/>
      </c>
      <c r="J545" s="10" t="str">
        <f t="shared" si="30"/>
        <v/>
      </c>
      <c r="K545" s="10"/>
      <c r="L545" s="10"/>
      <c r="M545" s="10"/>
      <c r="N545" s="10"/>
    </row>
    <row r="546" spans="1:14" ht="60">
      <c r="A546" s="10"/>
      <c r="B546" s="10"/>
      <c r="C546" s="10" t="str">
        <v>Facturas de remisión a la Sección de Contribución sobre la Renta de Fichas-Carpetas (05/02/1960-31/12/1978)</v>
      </c>
      <c r="D546" s="10" t="str">
        <v>998299</v>
      </c>
      <c r="E546" s="14" t="str">
        <v>Facturas de remisión a la Sección de Contribución sobre la Renta de Fichas-Carpetas (05/02/1960-31/12/1978) &lt;AGENCIA ESTATAL DE ADMINISTRACIÓN TRIBUTARIA (AEAT)&gt;</v>
      </c>
      <c r="F546" s="10"/>
      <c r="G546" s="10"/>
      <c r="H546" s="10" t="str">
        <f t="shared" si="29"/>
        <v xml:space="preserve"> </v>
      </c>
      <c r="I546" s="9" t="str">
        <f t="shared" si="31"/>
        <v/>
      </c>
      <c r="J546" s="10" t="str">
        <f t="shared" si="30"/>
        <v/>
      </c>
      <c r="K546" s="10"/>
      <c r="L546" s="10"/>
      <c r="M546" s="10"/>
      <c r="N546" s="10"/>
    </row>
    <row r="547" spans="1:14" ht="45">
      <c r="A547" s="10"/>
      <c r="B547" s="10"/>
      <c r="C547" s="10" t="str">
        <v>Fichas alfabéticas de contribuyentes de renta (24/10/1959-31/12/1978)</v>
      </c>
      <c r="D547" s="10" t="str">
        <v>200986</v>
      </c>
      <c r="E547" s="14" t="str">
        <v>Fichas alfabéticas de contribuyentes de renta (24/10/1959-31/12/1978) &lt;AGENCIA ESTATAL DE ADMINISTRACIÓN TRIBUTARIA (AEAT)&gt;</v>
      </c>
      <c r="F547" s="10"/>
      <c r="G547" s="10"/>
      <c r="H547" s="10" t="str">
        <f t="shared" si="29"/>
        <v xml:space="preserve"> </v>
      </c>
      <c r="I547" s="9" t="str">
        <f t="shared" si="31"/>
        <v/>
      </c>
      <c r="J547" s="10" t="str">
        <f t="shared" si="30"/>
        <v/>
      </c>
      <c r="K547" s="10"/>
      <c r="L547" s="10"/>
      <c r="M547" s="10"/>
      <c r="N547" s="10"/>
    </row>
    <row r="548" spans="1:14" ht="45">
      <c r="A548" s="10"/>
      <c r="B548" s="10"/>
      <c r="C548" s="10" t="str">
        <v>Fichas de devoluciones por liquidaciones (1979-31/12/1991)</v>
      </c>
      <c r="D548" s="10" t="str">
        <v>997860</v>
      </c>
      <c r="E548" s="14" t="str">
        <v>Fichas de devoluciones por liquidaciones (1979-31/12/1991) &lt;AGENCIA ESTATAL DE ADMINISTRACIÓN TRIBUTARIA (AEAT)&gt;</v>
      </c>
      <c r="F548" s="10"/>
      <c r="G548" s="10"/>
      <c r="H548" s="10" t="str">
        <f t="shared" si="29"/>
        <v xml:space="preserve"> </v>
      </c>
      <c r="I548" s="9" t="str">
        <f t="shared" si="31"/>
        <v/>
      </c>
      <c r="J548" s="10" t="str">
        <f t="shared" si="30"/>
        <v/>
      </c>
      <c r="K548" s="10"/>
      <c r="L548" s="10"/>
      <c r="M548" s="10"/>
      <c r="N548" s="10"/>
    </row>
    <row r="549" spans="1:14" ht="30">
      <c r="A549" s="10"/>
      <c r="B549" s="10"/>
      <c r="C549" s="10" t="str">
        <v>Fondo de Liquidez Autonómica (FLA)</v>
      </c>
      <c r="D549" s="10" t="str">
        <v>998297</v>
      </c>
      <c r="E549" s="14" t="str">
        <v>Fondo de Liquidez Autonómica (FLA) &lt;AGENCIA ESTATAL DE ADMINISTRACIÓN TRIBUTARIA (AEAT)&gt;</v>
      </c>
      <c r="F549" s="10"/>
      <c r="G549" s="10"/>
      <c r="H549" s="10" t="str">
        <f t="shared" si="29"/>
        <v xml:space="preserve"> </v>
      </c>
      <c r="I549" s="9" t="str">
        <f t="shared" si="31"/>
        <v/>
      </c>
      <c r="J549" s="10" t="str">
        <f t="shared" si="30"/>
        <v/>
      </c>
      <c r="K549" s="10"/>
      <c r="L549" s="10"/>
      <c r="M549" s="10"/>
      <c r="N549" s="10"/>
    </row>
    <row r="550" spans="1:14" ht="45">
      <c r="A550" s="10"/>
      <c r="B550" s="10"/>
      <c r="C550" s="10" t="str">
        <v>Formalidades aduaneras: Autorización acuerdos especiales en envíos de valor inferior a 150 euros</v>
      </c>
      <c r="D550" s="10" t="str">
        <v>998296</v>
      </c>
      <c r="E550" s="14" t="str">
        <v>Formalidades aduaneras: Autorización acuerdos especiales en envíos de valor inferior a 150 euros &lt;AGENCIA ESTATAL DE ADMINISTRACIÓN TRIBUTARIA (AEAT)&gt;</v>
      </c>
      <c r="F550" s="10"/>
      <c r="G550" s="10"/>
      <c r="H550" s="10" t="str">
        <f t="shared" si="29"/>
        <v xml:space="preserve"> </v>
      </c>
      <c r="I550" s="9" t="str">
        <f t="shared" si="31"/>
        <v/>
      </c>
      <c r="J550" s="10" t="str">
        <f t="shared" si="30"/>
        <v/>
      </c>
      <c r="K550" s="10"/>
      <c r="L550" s="10"/>
      <c r="M550" s="10"/>
      <c r="N550" s="10"/>
    </row>
    <row r="551" spans="1:14" ht="45">
      <c r="A551" s="10"/>
      <c r="B551" s="10"/>
      <c r="C551" s="10" t="str">
        <v>Formalidades aduaneras: Autorización de autoevaluación</v>
      </c>
      <c r="D551" s="10" t="str">
        <v>998042</v>
      </c>
      <c r="E551" s="14" t="str">
        <v>Formalidades aduaneras: Autorización de autoevaluación &lt;AGENCIA ESTATAL DE ADMINISTRACIÓN TRIBUTARIA (AEAT)&gt;</v>
      </c>
      <c r="F551" s="10"/>
      <c r="G551" s="10"/>
      <c r="H551" s="10" t="str">
        <f t="shared" si="29"/>
        <v xml:space="preserve"> </v>
      </c>
      <c r="I551" s="9" t="str">
        <f t="shared" si="31"/>
        <v/>
      </c>
      <c r="J551" s="10" t="str">
        <f t="shared" si="30"/>
        <v/>
      </c>
      <c r="K551" s="10"/>
      <c r="L551" s="10"/>
      <c r="M551" s="10"/>
      <c r="N551" s="10"/>
    </row>
    <row r="552" spans="1:14" ht="60">
      <c r="A552" s="10"/>
      <c r="B552" s="10"/>
      <c r="C552" s="10" t="str">
        <v>Formalidades aduaneras: Autorización de declaración a través de inscripción en los registros del declarante</v>
      </c>
      <c r="D552" s="10" t="str">
        <v>998037</v>
      </c>
      <c r="E552" s="14" t="str">
        <v>Formalidades aduaneras: Autorización de declaración a través de inscripción en los registros del declarante &lt;AGENCIA ESTATAL DE ADMINISTRACIÓN TRIBUTARIA (AEAT)&gt;</v>
      </c>
      <c r="F552" s="10"/>
      <c r="G552" s="10"/>
      <c r="H552" s="10" t="str">
        <f t="shared" si="29"/>
        <v xml:space="preserve"> </v>
      </c>
      <c r="I552" s="9" t="str">
        <f t="shared" si="31"/>
        <v/>
      </c>
      <c r="J552" s="10" t="str">
        <f t="shared" si="30"/>
        <v/>
      </c>
      <c r="K552" s="10"/>
      <c r="L552" s="10"/>
      <c r="M552" s="10"/>
      <c r="N552" s="10"/>
    </row>
    <row r="553" spans="1:14" ht="45">
      <c r="A553" s="10"/>
      <c r="B553" s="10"/>
      <c r="C553" s="10" t="str">
        <v>Formalidades aduaneras: Autorización de declaración simplificada habitual.</v>
      </c>
      <c r="D553" s="10" t="str">
        <v>998049</v>
      </c>
      <c r="E553" s="14" t="str">
        <v>Formalidades aduaneras: Autorización de declaración simplificada habitual. &lt;AGENCIA ESTATAL DE ADMINISTRACIÓN TRIBUTARIA (AEAT)&gt;</v>
      </c>
      <c r="F553" s="10"/>
      <c r="G553" s="10"/>
      <c r="H553" s="10" t="str">
        <f t="shared" si="29"/>
        <v xml:space="preserve"> </v>
      </c>
      <c r="I553" s="9" t="str">
        <f t="shared" si="31"/>
        <v/>
      </c>
      <c r="J553" s="10" t="str">
        <f t="shared" si="30"/>
        <v/>
      </c>
      <c r="K553" s="10"/>
      <c r="L553" s="10"/>
      <c r="M553" s="10"/>
      <c r="N553" s="10"/>
    </row>
    <row r="554" spans="1:14" ht="45">
      <c r="A554" s="10"/>
      <c r="B554" s="10"/>
      <c r="C554" s="10" t="str">
        <v>Formalidades aduaneras: Autorización de despacho centralizado.</v>
      </c>
      <c r="D554" s="10" t="str">
        <v>998061</v>
      </c>
      <c r="E554" s="14" t="str">
        <v>Formalidades aduaneras: Autorización de despacho centralizado. &lt;AGENCIA ESTATAL DE ADMINISTRACIÓN TRIBUTARIA (AEAT)&gt;</v>
      </c>
      <c r="F554" s="10"/>
      <c r="G554" s="10"/>
      <c r="H554" s="10" t="str">
        <f t="shared" si="29"/>
        <v xml:space="preserve"> </v>
      </c>
      <c r="I554" s="9" t="str">
        <f t="shared" si="31"/>
        <v/>
      </c>
      <c r="J554" s="10" t="str">
        <f t="shared" si="30"/>
        <v/>
      </c>
      <c r="K554" s="10"/>
      <c r="L554" s="10"/>
      <c r="M554" s="10"/>
      <c r="N554" s="10"/>
    </row>
    <row r="555" spans="1:14" ht="45">
      <c r="A555" s="10"/>
      <c r="B555" s="10"/>
      <c r="C555" s="10" t="str">
        <v>Formalidades aduaneras: Autorización de exportación temporal de envases retornables</v>
      </c>
      <c r="D555" s="10" t="str">
        <v>998039</v>
      </c>
      <c r="E555" s="14" t="str">
        <v>Formalidades aduaneras: Autorización de exportación temporal de envases retornables &lt;AGENCIA ESTATAL DE ADMINISTRACIÓN TRIBUTARIA (AEAT)&gt;</v>
      </c>
      <c r="F555" s="10"/>
      <c r="G555" s="10"/>
      <c r="H555" s="10" t="str">
        <f t="shared" si="29"/>
        <v xml:space="preserve"> </v>
      </c>
      <c r="I555" s="9" t="str">
        <f t="shared" si="31"/>
        <v/>
      </c>
      <c r="J555" s="10" t="str">
        <f t="shared" si="30"/>
        <v/>
      </c>
      <c r="K555" s="10"/>
      <c r="L555" s="10"/>
      <c r="M555" s="10"/>
      <c r="N555" s="10"/>
    </row>
    <row r="556" spans="1:14" ht="45">
      <c r="A556" s="10"/>
      <c r="B556" s="10"/>
      <c r="C556" s="10" t="str">
        <v>Formalidades aduaneras: Autorización de pesador autorizado de plátanos.</v>
      </c>
      <c r="D556" s="10" t="str">
        <v>201612</v>
      </c>
      <c r="E556" s="14" t="str">
        <v>Formalidades aduaneras: Autorización de pesador autorizado de plátanos. &lt;AGENCIA ESTATAL DE ADMINISTRACIÓN TRIBUTARIA (AEAT)&gt;</v>
      </c>
      <c r="F556" s="10"/>
      <c r="G556" s="10"/>
      <c r="H556" s="10" t="str">
        <f t="shared" si="29"/>
        <v xml:space="preserve"> </v>
      </c>
      <c r="I556" s="9" t="str">
        <f t="shared" si="31"/>
        <v/>
      </c>
      <c r="J556" s="10" t="str">
        <f t="shared" si="30"/>
        <v/>
      </c>
      <c r="K556" s="10"/>
      <c r="L556" s="10"/>
      <c r="M556" s="10"/>
      <c r="N556" s="10"/>
    </row>
    <row r="557" spans="1:14" ht="45">
      <c r="A557" s="10"/>
      <c r="B557" s="10"/>
      <c r="C557" s="10" t="str">
        <v>Formalidades aduaneras: Autorización de simplificación en la determinación del valor en aduana</v>
      </c>
      <c r="D557" s="10" t="str">
        <v>998014</v>
      </c>
      <c r="E557" s="14" t="str">
        <v>Formalidades aduaneras: Autorización de simplificación en la determinación del valor en aduana &lt;AGENCIA ESTATAL DE ADMINISTRACIÓN TRIBUTARIA (AEAT)&gt;</v>
      </c>
      <c r="F557" s="10"/>
      <c r="G557" s="10"/>
      <c r="H557" s="10" t="str">
        <f t="shared" si="29"/>
        <v xml:space="preserve"> </v>
      </c>
      <c r="I557" s="9" t="str">
        <f t="shared" si="31"/>
        <v/>
      </c>
      <c r="J557" s="10" t="str">
        <f t="shared" si="30"/>
        <v/>
      </c>
      <c r="K557" s="10"/>
      <c r="L557" s="10"/>
      <c r="M557" s="10"/>
      <c r="N557" s="10"/>
    </row>
    <row r="558" spans="1:14" ht="45">
      <c r="A558" s="10"/>
      <c r="B558" s="10"/>
      <c r="C558" s="10" t="str">
        <v>Formalidades relativas a la llegada y salida de mercancías: Almacén de depósito temporal.</v>
      </c>
      <c r="D558" s="10" t="str">
        <v>998015</v>
      </c>
      <c r="E558" s="14" t="str">
        <v>Formalidades relativas a la llegada y salida de mercancías: Almacén de depósito temporal. &lt;AGENCIA ESTATAL DE ADMINISTRACIÓN TRIBUTARIA (AEAT)&gt;</v>
      </c>
      <c r="F558" s="10"/>
      <c r="G558" s="10"/>
      <c r="H558" s="10" t="str">
        <f t="shared" si="29"/>
        <v xml:space="preserve"> </v>
      </c>
      <c r="I558" s="9" t="str">
        <f t="shared" si="31"/>
        <v/>
      </c>
      <c r="J558" s="10" t="str">
        <f t="shared" si="30"/>
        <v/>
      </c>
      <c r="K558" s="10"/>
      <c r="L558" s="10"/>
      <c r="M558" s="10"/>
      <c r="N558" s="10"/>
    </row>
    <row r="559" spans="1:14" ht="60">
      <c r="A559" s="10"/>
      <c r="B559" s="10"/>
      <c r="C559" s="10" t="str">
        <v>Formalidades relativas a la llegada y salida de mercancías: Autorización de exportador autorizado de origen</v>
      </c>
      <c r="D559" s="10" t="str">
        <v>998016</v>
      </c>
      <c r="E559" s="14" t="str">
        <v>Formalidades relativas a la llegada y salida de mercancías: Autorización de exportador autorizado de origen &lt;AGENCIA ESTATAL DE ADMINISTRACIÓN TRIBUTARIA (AEAT)&gt;</v>
      </c>
      <c r="F559" s="10"/>
      <c r="G559" s="10"/>
      <c r="H559" s="10" t="str">
        <f t="shared" si="29"/>
        <v xml:space="preserve"> </v>
      </c>
      <c r="I559" s="9" t="str">
        <f t="shared" si="31"/>
        <v/>
      </c>
      <c r="J559" s="10" t="str">
        <f t="shared" si="30"/>
        <v/>
      </c>
      <c r="K559" s="10"/>
      <c r="L559" s="10"/>
      <c r="M559" s="10"/>
      <c r="N559" s="10"/>
    </row>
    <row r="560" spans="1:14" ht="45">
      <c r="A560" s="10"/>
      <c r="B560" s="10"/>
      <c r="C560" s="10" t="str">
        <v>Formalidades relativas a la llegada y salida de mercancías: Locales autorizados para la exportación.</v>
      </c>
      <c r="D560" s="10" t="str">
        <v>998031</v>
      </c>
      <c r="E560" s="14" t="str">
        <v>Formalidades relativas a la llegada y salida de mercancías: Locales autorizados para la exportación. &lt;AGENCIA ESTATAL DE ADMINISTRACIÓN TRIBUTARIA (AEAT)&gt;</v>
      </c>
      <c r="F560" s="10"/>
      <c r="G560" s="10"/>
      <c r="H560" s="10" t="str">
        <f t="shared" si="29"/>
        <v xml:space="preserve"> </v>
      </c>
      <c r="I560" s="9" t="str">
        <f t="shared" si="31"/>
        <v/>
      </c>
      <c r="J560" s="10" t="str">
        <f t="shared" si="30"/>
        <v/>
      </c>
      <c r="K560" s="10"/>
      <c r="L560" s="10"/>
      <c r="M560" s="10"/>
      <c r="N560" s="10"/>
    </row>
    <row r="561" spans="1:14" ht="60">
      <c r="A561" s="10"/>
      <c r="B561" s="10"/>
      <c r="C561" s="10" t="str">
        <v>Formalidades relativas a la llegada y salida de mercancías: Otros lugares (de presentación o/y  de depósito temporal).</v>
      </c>
      <c r="D561" s="10" t="str">
        <v>274453</v>
      </c>
      <c r="E561" s="14" t="str">
        <v>Formalidades relativas a la llegada y salida de mercancías: Otros lugares (de presentación o/y  de depósito temporal). &lt;AGENCIA ESTATAL DE ADMINISTRACIÓN TRIBUTARIA (AEAT)&gt;</v>
      </c>
      <c r="F561" s="10"/>
      <c r="G561" s="10"/>
      <c r="H561" s="10" t="str">
        <f t="shared" si="29"/>
        <v xml:space="preserve"> </v>
      </c>
      <c r="I561" s="9" t="str">
        <f t="shared" si="31"/>
        <v/>
      </c>
      <c r="J561" s="10" t="str">
        <f t="shared" si="30"/>
        <v/>
      </c>
      <c r="K561" s="10"/>
      <c r="L561" s="10"/>
      <c r="M561" s="10"/>
      <c r="N561" s="10"/>
    </row>
    <row r="562" spans="1:14" ht="75">
      <c r="A562" s="10"/>
      <c r="B562" s="10"/>
      <c r="C562" s="10" t="str">
        <v>Formulario 035. Registro Censal de los regímenes especiales aplicables a las prestaciones de servicios, ventas a distancia de bienes y determinadas entregas interiores</v>
      </c>
      <c r="D562" s="10" t="str">
        <v>998294</v>
      </c>
      <c r="E562" s="14" t="str">
        <v>Formulario 035. Registro Censal de los regímenes especiales aplicables a las prestaciones de servicios, ventas a distancia de bienes y determinadas entregas interiores &lt;AGENCIA ESTATAL DE ADMINISTRACIÓN TRIBUTARIA (AEAT)&gt;</v>
      </c>
      <c r="F562" s="10"/>
      <c r="G562" s="10"/>
      <c r="H562" s="10" t="str">
        <f t="shared" si="29"/>
        <v xml:space="preserve"> </v>
      </c>
      <c r="I562" s="9" t="str">
        <f t="shared" si="31"/>
        <v/>
      </c>
      <c r="J562" s="10" t="str">
        <f t="shared" si="30"/>
        <v/>
      </c>
      <c r="K562" s="10"/>
      <c r="L562" s="10"/>
      <c r="M562" s="10"/>
      <c r="N562" s="10"/>
    </row>
    <row r="563" spans="1:14" ht="45">
      <c r="A563" s="10"/>
      <c r="B563" s="10"/>
      <c r="C563" s="10" t="str">
        <v>Formulario acuerdo extrajudicial de pagos (Notarios, Registradores y Cámaras Oficiales).</v>
      </c>
      <c r="D563" s="10" t="str">
        <v>209991</v>
      </c>
      <c r="E563" s="14" t="str">
        <v>Formulario acuerdo extrajudicial de pagos (Notarios, Registradores y Cámaras Oficiales). &lt;AGENCIA ESTATAL DE ADMINISTRACIÓN TRIBUTARIA (AEAT)&gt;</v>
      </c>
      <c r="F563" s="10"/>
      <c r="G563" s="10"/>
      <c r="H563" s="10" t="str">
        <f t="shared" si="29"/>
        <v xml:space="preserve"> </v>
      </c>
      <c r="I563" s="9" t="str">
        <f t="shared" si="31"/>
        <v/>
      </c>
      <c r="J563" s="10" t="str">
        <f t="shared" si="30"/>
        <v/>
      </c>
      <c r="K563" s="10"/>
      <c r="L563" s="10"/>
      <c r="M563" s="10"/>
      <c r="N563" s="10"/>
    </row>
    <row r="564" spans="1:14" ht="45">
      <c r="A564" s="10"/>
      <c r="B564" s="10"/>
      <c r="C564" s="10" t="str">
        <v>Formulario declaración del concurso (Administradores concursales).</v>
      </c>
      <c r="D564" s="10" t="str">
        <v>997745</v>
      </c>
      <c r="E564" s="14" t="str">
        <v>Formulario declaración del concurso (Administradores concursales). &lt;AGENCIA ESTATAL DE ADMINISTRACIÓN TRIBUTARIA (AEAT)&gt;</v>
      </c>
      <c r="F564" s="10"/>
      <c r="G564" s="10"/>
      <c r="H564" s="10" t="str">
        <f t="shared" si="29"/>
        <v xml:space="preserve"> </v>
      </c>
      <c r="I564" s="9" t="str">
        <f t="shared" si="31"/>
        <v/>
      </c>
      <c r="J564" s="10" t="str">
        <f t="shared" si="30"/>
        <v/>
      </c>
      <c r="K564" s="10"/>
      <c r="L564" s="10"/>
      <c r="M564" s="10"/>
      <c r="N564" s="10"/>
    </row>
    <row r="565" spans="1:14" ht="30">
      <c r="A565" s="10"/>
      <c r="B565" s="10"/>
      <c r="C565" s="10" t="str">
        <v>Fraude de Ley Tributaria</v>
      </c>
      <c r="D565" s="10" t="str">
        <v>209990</v>
      </c>
      <c r="E565" s="14" t="str">
        <v>Fraude de Ley Tributaria &lt;AGENCIA ESTATAL DE ADMINISTRACIÓN TRIBUTARIA (AEAT)&gt;</v>
      </c>
      <c r="F565" s="10"/>
      <c r="G565" s="10"/>
      <c r="H565" s="10" t="str">
        <f t="shared" si="29"/>
        <v xml:space="preserve"> </v>
      </c>
      <c r="I565" s="9" t="str">
        <f t="shared" si="31"/>
        <v/>
      </c>
      <c r="J565" s="10" t="str">
        <f t="shared" si="30"/>
        <v/>
      </c>
      <c r="K565" s="10"/>
      <c r="L565" s="10"/>
      <c r="M565" s="10"/>
      <c r="N565" s="10"/>
    </row>
    <row r="566" spans="1:14" ht="45">
      <c r="A566" s="10"/>
      <c r="B566" s="10"/>
      <c r="C566" s="10" t="str">
        <v>Garantía y pago: Autorización aplazamiento del pago de derechos (no única operación)</v>
      </c>
      <c r="D566" s="10" t="str">
        <v>210019</v>
      </c>
      <c r="E566" s="14" t="str">
        <v>Garantía y pago: Autorización aplazamiento del pago de derechos (no única operación) &lt;AGENCIA ESTATAL DE ADMINISTRACIÓN TRIBUTARIA (AEAT)&gt;</v>
      </c>
      <c r="F566" s="10"/>
      <c r="G566" s="10"/>
      <c r="H566" s="10" t="str">
        <f t="shared" si="29"/>
        <v xml:space="preserve"> </v>
      </c>
      <c r="I566" s="9" t="str">
        <f t="shared" si="31"/>
        <v/>
      </c>
      <c r="J566" s="10" t="str">
        <f t="shared" si="30"/>
        <v/>
      </c>
      <c r="K566" s="10"/>
      <c r="L566" s="10"/>
      <c r="M566" s="10"/>
      <c r="N566" s="10"/>
    </row>
    <row r="567" spans="1:14" ht="45">
      <c r="A567" s="10"/>
      <c r="B567" s="10"/>
      <c r="C567" s="10" t="str">
        <v>Garantía y pago: Autorización de garantía global (incluyendo reducciones y dispensa).</v>
      </c>
      <c r="D567" s="10" t="str">
        <v>1523394</v>
      </c>
      <c r="E567" s="14" t="str">
        <v>Garantía y pago: Autorización de garantía global (incluyendo reducciones y dispensa). &lt;AGENCIA ESTATAL DE ADMINISTRACIÓN TRIBUTARIA (AEAT)&gt;</v>
      </c>
      <c r="F567" s="10"/>
      <c r="G567" s="10"/>
      <c r="H567" s="10" t="str">
        <f t="shared" si="29"/>
        <v xml:space="preserve"> </v>
      </c>
      <c r="I567" s="9" t="str">
        <f t="shared" si="31"/>
        <v/>
      </c>
      <c r="J567" s="10" t="str">
        <f t="shared" si="30"/>
        <v/>
      </c>
      <c r="K567" s="10"/>
      <c r="L567" s="10"/>
      <c r="M567" s="10"/>
      <c r="N567" s="10"/>
    </row>
    <row r="568" spans="1:14" ht="30">
      <c r="A568" s="10"/>
      <c r="B568" s="10"/>
      <c r="C568" s="10" t="str">
        <v>Gestión de empleados públicos.</v>
      </c>
      <c r="D568" s="10" t="str">
        <v>210018</v>
      </c>
      <c r="E568" s="14" t="str">
        <v>Gestión de empleados públicos. &lt;AGENCIA ESTATAL DE ADMINISTRACIÓN TRIBUTARIA (AEAT)&gt;</v>
      </c>
      <c r="F568" s="10"/>
      <c r="G568" s="10"/>
      <c r="H568" s="10" t="str">
        <f t="shared" si="29"/>
        <v xml:space="preserve"> </v>
      </c>
      <c r="I568" s="9" t="str">
        <f t="shared" si="31"/>
        <v/>
      </c>
      <c r="J568" s="10" t="str">
        <f t="shared" si="30"/>
        <v/>
      </c>
      <c r="K568" s="10"/>
      <c r="L568" s="10"/>
      <c r="M568" s="10"/>
      <c r="N568" s="10"/>
    </row>
    <row r="569" spans="1:14" ht="45">
      <c r="A569" s="10"/>
      <c r="B569" s="10"/>
      <c r="C569" s="10" t="str">
        <v>Gestión de solicitudes de información no estructurada</v>
      </c>
      <c r="D569" s="10" t="str">
        <v>210016</v>
      </c>
      <c r="E569" s="14" t="str">
        <v>Gestión de solicitudes de información no estructurada &lt;AGENCIA ESTATAL DE ADMINISTRACIÓN TRIBUTARIA (AEAT)&gt;</v>
      </c>
      <c r="F569" s="10"/>
      <c r="G569" s="10"/>
      <c r="H569" s="10" t="str">
        <f t="shared" si="29"/>
        <v xml:space="preserve"> </v>
      </c>
      <c r="I569" s="9" t="str">
        <f t="shared" si="31"/>
        <v/>
      </c>
      <c r="J569" s="10" t="str">
        <f t="shared" si="30"/>
        <v/>
      </c>
      <c r="K569" s="10"/>
      <c r="L569" s="10"/>
      <c r="M569" s="10"/>
      <c r="N569" s="10"/>
    </row>
    <row r="570" spans="1:14" ht="30">
      <c r="A570" s="10"/>
      <c r="B570" s="10"/>
      <c r="C570" s="10" t="str">
        <v>Gestión del Convenio CIE-Notific@</v>
      </c>
      <c r="D570" s="10" t="str">
        <v>210017</v>
      </c>
      <c r="E570" s="14" t="str">
        <v>Gestión del Convenio CIE-Notific@ &lt;AGENCIA ESTATAL DE ADMINISTRACIÓN TRIBUTARIA (AEAT)&gt;</v>
      </c>
      <c r="F570" s="10"/>
      <c r="G570" s="10"/>
      <c r="H570" s="10" t="str">
        <f t="shared" si="29"/>
        <v xml:space="preserve"> </v>
      </c>
      <c r="I570" s="9" t="str">
        <f t="shared" si="31"/>
        <v/>
      </c>
      <c r="J570" s="10" t="str">
        <f t="shared" si="30"/>
        <v/>
      </c>
      <c r="K570" s="10"/>
      <c r="L570" s="10"/>
      <c r="M570" s="10"/>
      <c r="N570" s="10"/>
    </row>
    <row r="571" spans="1:14" ht="30">
      <c r="A571" s="10"/>
      <c r="B571" s="10"/>
      <c r="C571" s="10" t="str">
        <v>Gestión recaudatoria por cuenta de otros entes.</v>
      </c>
      <c r="D571" s="10" t="str">
        <v>201492</v>
      </c>
      <c r="E571" s="14" t="str">
        <v>Gestión recaudatoria por cuenta de otros entes. &lt;AGENCIA ESTATAL DE ADMINISTRACIÓN TRIBUTARIA (AEAT)&gt;</v>
      </c>
      <c r="F571" s="10"/>
      <c r="G571" s="10"/>
      <c r="H571" s="10" t="str">
        <f t="shared" si="29"/>
        <v xml:space="preserve"> </v>
      </c>
      <c r="I571" s="9" t="str">
        <f t="shared" si="31"/>
        <v/>
      </c>
      <c r="J571" s="10" t="str">
        <f t="shared" si="30"/>
        <v/>
      </c>
      <c r="K571" s="10"/>
      <c r="L571" s="10"/>
      <c r="M571" s="10"/>
      <c r="N571" s="10"/>
    </row>
    <row r="572" spans="1:14" ht="30">
      <c r="A572" s="10"/>
      <c r="B572" s="10"/>
      <c r="C572" s="10" t="str">
        <v>Gestiones Intrastat</v>
      </c>
      <c r="D572" s="10" t="str">
        <v>2249758</v>
      </c>
      <c r="E572" s="14" t="str">
        <v>Gestiones Intrastat &lt;AGENCIA ESTATAL DE ADMINISTRACIÓN TRIBUTARIA (AEAT)&gt;</v>
      </c>
      <c r="F572" s="10"/>
      <c r="G572" s="10"/>
      <c r="H572" s="10" t="str">
        <f t="shared" si="29"/>
        <v xml:space="preserve"> </v>
      </c>
      <c r="I572" s="9" t="str">
        <f t="shared" si="31"/>
        <v/>
      </c>
      <c r="J572" s="10" t="str">
        <f t="shared" si="30"/>
        <v/>
      </c>
      <c r="K572" s="10"/>
      <c r="L572" s="10"/>
      <c r="M572" s="10"/>
      <c r="N572" s="10"/>
    </row>
    <row r="573" spans="1:14" ht="45">
      <c r="A573" s="10"/>
      <c r="B573" s="10"/>
      <c r="C573" s="10" t="str">
        <v>Gravamen especial sobre bienes inmuebles de entidades de no residentes (modelo 213) (2000 – …)</v>
      </c>
      <c r="D573" s="10" t="str">
        <v>1994412</v>
      </c>
      <c r="E573" s="14" t="str">
        <v>Gravamen especial sobre bienes inmuebles de entidades de no residentes (modelo 213) (2000 – …) &lt;AGENCIA ESTATAL DE ADMINISTRACIÓN TRIBUTARIA (AEAT)&gt;</v>
      </c>
      <c r="F573" s="10"/>
      <c r="G573" s="10"/>
      <c r="H573" s="10" t="str">
        <f t="shared" si="29"/>
        <v xml:space="preserve"> </v>
      </c>
      <c r="I573" s="9" t="str">
        <f t="shared" si="31"/>
        <v/>
      </c>
      <c r="J573" s="10" t="str">
        <f t="shared" si="30"/>
        <v/>
      </c>
      <c r="K573" s="10"/>
      <c r="L573" s="10"/>
      <c r="M573" s="10"/>
      <c r="N573" s="10"/>
    </row>
    <row r="574" spans="1:14" ht="45">
      <c r="A574" s="10"/>
      <c r="B574" s="10"/>
      <c r="C574" s="10" t="str">
        <v>Gravamen especial sobre bienes inmuebles de entidades de no residentes (Modelo 213) (2000-2008)</v>
      </c>
      <c r="D574" s="10" t="str">
        <v>2982314</v>
      </c>
      <c r="E574" s="14" t="str">
        <v>Gravamen especial sobre bienes inmuebles de entidades de no residentes (Modelo 213) (2000-2008) &lt;AGENCIA ESTATAL DE ADMINISTRACIÓN TRIBUTARIA (AEAT)&gt;</v>
      </c>
      <c r="F574" s="10"/>
      <c r="G574" s="10"/>
      <c r="H574" s="10" t="str">
        <f t="shared" si="29"/>
        <v xml:space="preserve"> </v>
      </c>
      <c r="I574" s="9" t="str">
        <f t="shared" si="31"/>
        <v/>
      </c>
      <c r="J574" s="10" t="str">
        <f t="shared" si="30"/>
        <v/>
      </c>
      <c r="K574" s="10"/>
      <c r="L574" s="10"/>
      <c r="M574" s="10"/>
      <c r="N574" s="10"/>
    </row>
    <row r="575" spans="1:14" ht="45">
      <c r="A575" s="10"/>
      <c r="B575" s="10"/>
      <c r="C575" s="10" t="str">
        <v>Gravamen especial sobre bienes inmuebles de entidades no residentes (Modelo 213) (1993 - […])</v>
      </c>
      <c r="D575" s="10" t="str">
        <v>2964319</v>
      </c>
      <c r="E575" s="14" t="str">
        <v>Gravamen especial sobre bienes inmuebles de entidades no residentes (Modelo 213) (1993 - […]) &lt;AGENCIA ESTATAL DE ADMINISTRACIÓN TRIBUTARIA (AEAT)&gt;</v>
      </c>
      <c r="F575" s="10"/>
      <c r="G575" s="10"/>
      <c r="H575" s="10" t="str">
        <f t="shared" si="29"/>
        <v xml:space="preserve"> </v>
      </c>
      <c r="I575" s="9" t="str">
        <f t="shared" si="31"/>
        <v/>
      </c>
      <c r="J575" s="10" t="str">
        <f t="shared" si="30"/>
        <v/>
      </c>
      <c r="K575" s="10"/>
      <c r="L575" s="10"/>
      <c r="M575" s="10"/>
      <c r="N575" s="10"/>
    </row>
    <row r="576" spans="1:14" ht="45">
      <c r="A576" s="10"/>
      <c r="B576" s="10"/>
      <c r="C576" s="10" t="str">
        <v>Homologación de software de digitalización certificado de facturas.</v>
      </c>
      <c r="D576" s="10" t="str">
        <v>2964326</v>
      </c>
      <c r="E576" s="14" t="str">
        <v>Homologación de software de digitalización certificado de facturas. &lt;AGENCIA ESTATAL DE ADMINISTRACIÓN TRIBUTARIA (AEAT)&gt;</v>
      </c>
      <c r="F576" s="10"/>
      <c r="G576" s="10"/>
      <c r="H576" s="10" t="str">
        <f t="shared" si="29"/>
        <v xml:space="preserve"> </v>
      </c>
      <c r="I576" s="9" t="str">
        <f t="shared" si="31"/>
        <v/>
      </c>
      <c r="J576" s="10" t="str">
        <f t="shared" si="30"/>
        <v/>
      </c>
      <c r="K576" s="10"/>
      <c r="L576" s="10"/>
      <c r="M576" s="10"/>
      <c r="N576" s="10"/>
    </row>
    <row r="577" spans="1:14" ht="45">
      <c r="A577" s="10"/>
      <c r="B577" s="10"/>
      <c r="C577" s="10" t="str">
        <v>Homologación de vehículos de exclusiva aplicación industrial, comercial, agrícola, clínica o científica</v>
      </c>
      <c r="D577" s="10" t="str">
        <v>201516</v>
      </c>
      <c r="E577" s="14" t="str">
        <v>Homologación de vehículos de exclusiva aplicación industrial, comercial, agrícola, clínica o científica &lt;AGENCIA ESTATAL DE ADMINISTRACIÓN TRIBUTARIA (AEAT)&gt;</v>
      </c>
      <c r="F577" s="10"/>
      <c r="G577" s="10"/>
      <c r="H577" s="10" t="str">
        <f t="shared" si="29"/>
        <v xml:space="preserve"> </v>
      </c>
      <c r="I577" s="9" t="str">
        <f t="shared" si="31"/>
        <v/>
      </c>
      <c r="J577" s="10" t="str">
        <f t="shared" si="30"/>
        <v/>
      </c>
      <c r="K577" s="10"/>
      <c r="L577" s="10"/>
      <c r="M577" s="10"/>
      <c r="N577" s="10"/>
    </row>
    <row r="578" spans="1:14" ht="60">
      <c r="A578" s="10"/>
      <c r="B578" s="10"/>
      <c r="C578" s="10" t="str">
        <v>II. EE. Autorización. Desnaturalización en destino del alcohol recibido en supuestos de circulación intracomunitaria</v>
      </c>
      <c r="D578" s="10" t="str">
        <v>998270</v>
      </c>
      <c r="E578" s="14" t="str">
        <v>II. EE. Autorización. Desnaturalización en destino del alcohol recibido en supuestos de circulación intracomunitaria &lt;AGENCIA ESTATAL DE ADMINISTRACIÓN TRIBUTARIA (AEAT)&gt;</v>
      </c>
      <c r="F578" s="10"/>
      <c r="G578" s="10"/>
      <c r="H578" s="10" t="str">
        <f t="shared" si="29"/>
        <v xml:space="preserve"> </v>
      </c>
      <c r="I578" s="9" t="str">
        <f t="shared" si="31"/>
        <v/>
      </c>
      <c r="J578" s="10" t="str">
        <f t="shared" si="30"/>
        <v/>
      </c>
      <c r="K578" s="10"/>
      <c r="L578" s="10"/>
      <c r="M578" s="10"/>
      <c r="N578" s="10"/>
    </row>
    <row r="579" spans="1:14" ht="60">
      <c r="A579" s="10"/>
      <c r="B579" s="10"/>
      <c r="C579" s="10" t="str">
        <v>II. EE. Autorización. Desnaturalización parcial del alcohol con desnaturalizante general en establecimiento destino</v>
      </c>
      <c r="D579" s="10" t="str">
        <v>998269</v>
      </c>
      <c r="E579" s="14" t="str">
        <v>II. EE. Autorización. Desnaturalización parcial del alcohol con desnaturalizante general en establecimiento destino &lt;AGENCIA ESTATAL DE ADMINISTRACIÓN TRIBUTARIA (AEAT)&gt;</v>
      </c>
      <c r="F579" s="10"/>
      <c r="G579" s="10"/>
      <c r="H579" s="10" t="str">
        <f t="shared" si="29"/>
        <v xml:space="preserve"> </v>
      </c>
      <c r="I579" s="9" t="str">
        <f t="shared" si="31"/>
        <v/>
      </c>
      <c r="J579" s="10" t="str">
        <f t="shared" si="30"/>
        <v/>
      </c>
      <c r="K579" s="10"/>
      <c r="L579" s="10"/>
      <c r="M579" s="10"/>
      <c r="N579" s="10"/>
    </row>
    <row r="580" spans="1:14" ht="60">
      <c r="A580" s="10"/>
      <c r="B580" s="10"/>
      <c r="C580" s="10" t="str">
        <v>II. EE. Autorización. Desnaturalizante para bioetanol en el supuesto de aplicación del tipo impositivo a los biocarburantes</v>
      </c>
      <c r="D580" s="10" t="str">
        <v>214073</v>
      </c>
      <c r="E580" s="14" t="str">
        <v>II. EE. Autorización. Desnaturalizante para bioetanol en el supuesto de aplicación del tipo impositivo a los biocarburantes &lt;AGENCIA ESTATAL DE ADMINISTRACIÓN TRIBUTARIA (AEAT)&gt;</v>
      </c>
      <c r="F580" s="10"/>
      <c r="G580" s="10"/>
      <c r="H580" s="10" t="str">
        <f t="shared" si="29"/>
        <v xml:space="preserve"> </v>
      </c>
      <c r="I580" s="9" t="str">
        <f t="shared" si="31"/>
        <v/>
      </c>
      <c r="J580" s="10" t="str">
        <f t="shared" si="30"/>
        <v/>
      </c>
      <c r="K580" s="10"/>
      <c r="L580" s="10"/>
      <c r="M580" s="10"/>
      <c r="N580" s="10"/>
    </row>
    <row r="581" spans="1:14" ht="45">
      <c r="A581" s="10"/>
      <c r="B581" s="10"/>
      <c r="C581" s="10" t="str">
        <v>II. EE. Autorización. Desnaturalizantes parciales específicos para el alcohol</v>
      </c>
      <c r="D581" s="10" t="str">
        <v>201768</v>
      </c>
      <c r="E581" s="14" t="str">
        <v>II. EE. Autorización. Desnaturalizantes parciales específicos para el alcohol &lt;AGENCIA ESTATAL DE ADMINISTRACIÓN TRIBUTARIA (AEAT)&gt;</v>
      </c>
      <c r="F581" s="10"/>
      <c r="G581" s="10"/>
      <c r="H581" s="10" t="str">
        <f t="shared" si="29"/>
        <v xml:space="preserve"> </v>
      </c>
      <c r="I581" s="9" t="str">
        <f t="shared" si="31"/>
        <v/>
      </c>
      <c r="J581" s="10" t="str">
        <f t="shared" si="30"/>
        <v/>
      </c>
      <c r="K581" s="10"/>
      <c r="L581" s="10"/>
      <c r="M581" s="10"/>
      <c r="N581" s="10"/>
    </row>
    <row r="582" spans="1:14" ht="45">
      <c r="A582" s="10"/>
      <c r="B582" s="10"/>
      <c r="C582" s="10" t="str">
        <v>II. EE. Autorización. Destrucción y desnaturalización de labores del tabaco</v>
      </c>
      <c r="D582" s="10" t="str">
        <v>998185</v>
      </c>
      <c r="E582" s="14" t="str">
        <v>II. EE. Autorización. Destrucción y desnaturalización de labores del tabaco &lt;AGENCIA ESTATAL DE ADMINISTRACIÓN TRIBUTARIA (AEAT)&gt;</v>
      </c>
      <c r="F582" s="10"/>
      <c r="G582" s="10"/>
      <c r="H582" s="10" t="str">
        <f t="shared" si="29"/>
        <v xml:space="preserve"> </v>
      </c>
      <c r="I582" s="9" t="str">
        <f t="shared" si="31"/>
        <v/>
      </c>
      <c r="J582" s="10" t="str">
        <f t="shared" si="30"/>
        <v/>
      </c>
      <c r="K582" s="10"/>
      <c r="L582" s="10"/>
      <c r="M582" s="10"/>
      <c r="N582" s="10"/>
    </row>
    <row r="583" spans="1:14" ht="60">
      <c r="A583" s="10"/>
      <c r="B583" s="10"/>
      <c r="C583" s="10" t="str">
        <v>II. EE. Autorización. Devolución a fábrica o Depósito Fiscal de productos o destrucción por inadecuación consumo humano.</v>
      </c>
      <c r="D583" s="10" t="str">
        <v>200974</v>
      </c>
      <c r="E583" s="14" t="str">
        <v>II. EE. Autorización. Devolución a fábrica o Depósito Fiscal de productos o destrucción por inadecuación consumo humano. &lt;AGENCIA ESTATAL DE ADMINISTRACIÓN TRIBUTARIA (AEAT)&gt;</v>
      </c>
      <c r="F583" s="10"/>
      <c r="G583" s="10"/>
      <c r="H583" s="10" t="str">
        <f t="shared" si="29"/>
        <v xml:space="preserve"> </v>
      </c>
      <c r="I583" s="9" t="str">
        <f t="shared" si="31"/>
        <v/>
      </c>
      <c r="J583" s="10" t="str">
        <f t="shared" si="30"/>
        <v/>
      </c>
      <c r="K583" s="10"/>
      <c r="L583" s="10"/>
      <c r="M583" s="10"/>
      <c r="N583" s="10"/>
    </row>
    <row r="584" spans="1:14" ht="60">
      <c r="A584" s="10"/>
      <c r="B584" s="10"/>
      <c r="C584" s="10" t="str">
        <v>II. EE. Autorización. Dispensa de expedición de documentos de acompañamiento en circulación de productos por tuberías fijas</v>
      </c>
      <c r="D584" s="10" t="str">
        <v>201721</v>
      </c>
      <c r="E584" s="14" t="str">
        <v>II. EE. Autorización. Dispensa de expedición de documentos de acompañamiento en circulación de productos por tuberías fijas &lt;AGENCIA ESTATAL DE ADMINISTRACIÓN TRIBUTARIA (AEAT)&gt;</v>
      </c>
      <c r="F584" s="10"/>
      <c r="G584" s="10"/>
      <c r="H584" s="10" t="str">
        <f t="shared" si="29"/>
        <v xml:space="preserve"> </v>
      </c>
      <c r="I584" s="9" t="str">
        <f t="shared" si="31"/>
        <v/>
      </c>
      <c r="J584" s="10" t="str">
        <f t="shared" si="30"/>
        <v/>
      </c>
      <c r="K584" s="10"/>
      <c r="L584" s="10"/>
      <c r="M584" s="10"/>
      <c r="N584" s="10"/>
    </row>
    <row r="585" spans="1:14" ht="45">
      <c r="A585" s="10"/>
      <c r="B585" s="10"/>
      <c r="C585" s="10" t="str">
        <v>II. EE. Autorización. Dispensa de notificación de marcado con medios automáticos</v>
      </c>
      <c r="D585" s="10" t="str">
        <v>998091</v>
      </c>
      <c r="E585" s="14" t="str">
        <v>II. EE. Autorización. Dispensa de notificación de marcado con medios automáticos &lt;AGENCIA ESTATAL DE ADMINISTRACIÓN TRIBUTARIA (AEAT)&gt;</v>
      </c>
      <c r="F585" s="10"/>
      <c r="G585" s="10"/>
      <c r="H585" s="10" t="str">
        <f t="shared" si="29"/>
        <v xml:space="preserve"> </v>
      </c>
      <c r="I585" s="9" t="str">
        <f t="shared" si="31"/>
        <v/>
      </c>
      <c r="J585" s="10" t="str">
        <f t="shared" si="30"/>
        <v/>
      </c>
      <c r="K585" s="10"/>
      <c r="L585" s="10"/>
      <c r="M585" s="10"/>
      <c r="N585" s="10"/>
    </row>
    <row r="586" spans="1:14" ht="75">
      <c r="A586" s="10"/>
      <c r="B586" s="10"/>
      <c r="C586" s="10" t="str">
        <v>II. EE. Autorización. Incorporación trazadores y marcadores en recepciones de productos del ámbito comunitario no interno,por destinatarios registrados, para la aplicación de exención</v>
      </c>
      <c r="D586" s="10" t="str">
        <v>204668</v>
      </c>
      <c r="E586" s="14" t="str">
        <v>II. EE. Autorización. Incorporación trazadores y marcadores en recepciones de productos del ámbito comunitario no interno,por destinatarios registrados, para la aplicación de exención &lt;AGENCIA ESTATAL DE ADMINISTRACIÓN TRIBUTARIA (AEAT)&gt;</v>
      </c>
      <c r="F586" s="10"/>
      <c r="G586" s="10"/>
      <c r="H586" s="10" t="str">
        <f t="shared" si="29"/>
        <v xml:space="preserve"> </v>
      </c>
      <c r="I586" s="9" t="str">
        <f t="shared" si="31"/>
        <v/>
      </c>
      <c r="J586" s="10" t="str">
        <f t="shared" si="30"/>
        <v/>
      </c>
      <c r="K586" s="10"/>
      <c r="L586" s="10"/>
      <c r="M586" s="10"/>
      <c r="N586" s="10"/>
    </row>
    <row r="587" spans="1:14" ht="45">
      <c r="A587" s="10"/>
      <c r="B587" s="10"/>
      <c r="C587" s="10" t="str">
        <v>II. EE. Autorización. Introducción de biocarburante en Depósito Fiscal Logístico</v>
      </c>
      <c r="D587" s="10" t="str">
        <v>997919</v>
      </c>
      <c r="E587" s="14" t="str">
        <v>II. EE. Autorización. Introducción de biocarburante en Depósito Fiscal Logístico &lt;AGENCIA ESTATAL DE ADMINISTRACIÓN TRIBUTARIA (AEAT)&gt;</v>
      </c>
      <c r="F587" s="10"/>
      <c r="G587" s="10"/>
      <c r="H587" s="10" t="str">
        <f t="shared" si="29"/>
        <v xml:space="preserve"> </v>
      </c>
      <c r="I587" s="9" t="str">
        <f t="shared" si="31"/>
        <v/>
      </c>
      <c r="J587" s="10" t="str">
        <f t="shared" si="30"/>
        <v/>
      </c>
      <c r="K587" s="10"/>
      <c r="L587" s="10"/>
      <c r="M587" s="10"/>
      <c r="N587" s="10"/>
    </row>
    <row r="588" spans="1:14" ht="45">
      <c r="A588" s="10"/>
      <c r="B588" s="10"/>
      <c r="C588" s="10" t="str">
        <v>II. EE. Autorización. Mezcla de hidrocarburo con biocarburante (Oficina Gestora)</v>
      </c>
      <c r="D588" s="10" t="str">
        <v>997818</v>
      </c>
      <c r="E588" s="14" t="str">
        <v>II. EE. Autorización. Mezcla de hidrocarburo con biocarburante (Oficina Gestora) &lt;AGENCIA ESTATAL DE ADMINISTRACIÓN TRIBUTARIA (AEAT)&gt;</v>
      </c>
      <c r="F588" s="10"/>
      <c r="G588" s="10"/>
      <c r="H588" s="10" t="str">
        <f t="shared" si="29"/>
        <v xml:space="preserve"> </v>
      </c>
      <c r="I588" s="9" t="str">
        <f t="shared" si="31"/>
        <v/>
      </c>
      <c r="J588" s="10" t="str">
        <f t="shared" si="30"/>
        <v/>
      </c>
      <c r="K588" s="10"/>
      <c r="L588" s="10"/>
      <c r="M588" s="10"/>
      <c r="N588" s="10"/>
    </row>
    <row r="589" spans="1:14" ht="60">
      <c r="A589" s="10"/>
      <c r="B589" s="10"/>
      <c r="C589" s="10" t="str">
        <v>II. EE. Autorización. Mezcla de hidrocarburo con biocarburante en varios establecimientos (Centro Gestor)</v>
      </c>
      <c r="D589" s="10" t="str">
        <v>997868</v>
      </c>
      <c r="E589" s="14" t="str">
        <v>II. EE. Autorización. Mezcla de hidrocarburo con biocarburante en varios establecimientos (Centro Gestor) &lt;AGENCIA ESTATAL DE ADMINISTRACIÓN TRIBUTARIA (AEAT)&gt;</v>
      </c>
      <c r="F589" s="10"/>
      <c r="G589" s="10"/>
      <c r="H589" s="10" t="str">
        <f t="shared" si="29"/>
        <v xml:space="preserve"> </v>
      </c>
      <c r="I589" s="9" t="str">
        <f t="shared" si="31"/>
        <v/>
      </c>
      <c r="J589" s="10" t="str">
        <f t="shared" si="30"/>
        <v/>
      </c>
      <c r="K589" s="10"/>
      <c r="L589" s="10"/>
      <c r="M589" s="10"/>
      <c r="N589" s="10"/>
    </row>
    <row r="590" spans="1:14" ht="45">
      <c r="A590" s="10"/>
      <c r="B590" s="10"/>
      <c r="C590" s="10" t="str">
        <v>II. EE. Autorización. Presentación de libros contables de Impuestos Especiales</v>
      </c>
      <c r="D590" s="10" t="str">
        <v>2447882</v>
      </c>
      <c r="E590" s="14" t="str">
        <v>II. EE. Autorización. Presentación de libros contables de Impuestos Especiales &lt;AGENCIA ESTATAL DE ADMINISTRACIÓN TRIBUTARIA (AEAT)&gt;</v>
      </c>
      <c r="F590" s="10"/>
      <c r="G590" s="10"/>
      <c r="H590" s="10" t="str">
        <f t="shared" si="29"/>
        <v xml:space="preserve"> </v>
      </c>
      <c r="I590" s="9" t="str">
        <f t="shared" si="31"/>
        <v/>
      </c>
      <c r="J590" s="10" t="str">
        <f t="shared" si="30"/>
        <v/>
      </c>
      <c r="K590" s="10"/>
      <c r="L590" s="10"/>
      <c r="M590" s="10"/>
      <c r="N590" s="10"/>
    </row>
    <row r="591" spans="1:14" ht="30">
      <c r="A591" s="10"/>
      <c r="B591" s="10"/>
      <c r="C591" s="10" t="str">
        <v>II. EE. Autorización. Prestación de garantía global</v>
      </c>
      <c r="D591" s="10" t="str">
        <v>2888454</v>
      </c>
      <c r="E591" s="14" t="str">
        <v>II. EE. Autorización. Prestación de garantía global &lt;AGENCIA ESTATAL DE ADMINISTRACIÓN TRIBUTARIA (AEAT)&gt;</v>
      </c>
      <c r="F591" s="10"/>
      <c r="G591" s="10"/>
      <c r="H591" s="10" t="str">
        <f t="shared" si="29"/>
        <v xml:space="preserve"> </v>
      </c>
      <c r="I591" s="9" t="str">
        <f t="shared" si="31"/>
        <v/>
      </c>
      <c r="J591" s="10" t="str">
        <f t="shared" si="30"/>
        <v/>
      </c>
      <c r="K591" s="10"/>
      <c r="L591" s="10"/>
      <c r="M591" s="10"/>
      <c r="N591" s="10"/>
    </row>
    <row r="592" spans="1:14" ht="45">
      <c r="A592" s="10"/>
      <c r="B592" s="10"/>
      <c r="C592" s="10" t="str">
        <v>II. EE. Autorización. Reenvío a Fábrica o Depósito Fiscal de productos mezclados o contaminados</v>
      </c>
      <c r="D592" s="10" t="str">
        <v>998090</v>
      </c>
      <c r="E592" s="14" t="str">
        <v>II. EE. Autorización. Reenvío a Fábrica o Depósito Fiscal de productos mezclados o contaminados &lt;AGENCIA ESTATAL DE ADMINISTRACIÓN TRIBUTARIA (AEAT)&gt;</v>
      </c>
      <c r="F592" s="10"/>
      <c r="G592" s="10"/>
      <c r="H592" s="10" t="str">
        <f t="shared" si="29"/>
        <v xml:space="preserve"> </v>
      </c>
      <c r="I592" s="9" t="str">
        <f t="shared" si="31"/>
        <v/>
      </c>
      <c r="J592" s="10" t="str">
        <f t="shared" si="30"/>
        <v/>
      </c>
      <c r="K592" s="10"/>
      <c r="L592" s="10"/>
      <c r="M592" s="10"/>
      <c r="N592" s="10"/>
    </row>
    <row r="593" spans="1:14" ht="45">
      <c r="A593" s="10"/>
      <c r="B593" s="10"/>
      <c r="C593" s="10" t="str">
        <v>II. EE. Censo beneficiarios devolución gasóleo profesional.</v>
      </c>
      <c r="D593" s="10" t="str">
        <v>997740</v>
      </c>
      <c r="E593" s="14" t="str">
        <v>II. EE. Censo beneficiarios devolución gasóleo profesional. &lt;AGENCIA ESTATAL DE ADMINISTRACIÓN TRIBUTARIA (AEAT)&gt;</v>
      </c>
      <c r="F593" s="10"/>
      <c r="G593" s="10"/>
      <c r="H593" s="10" t="str">
        <f t="shared" si="29"/>
        <v xml:space="preserve"> </v>
      </c>
      <c r="I593" s="9" t="str">
        <f t="shared" si="31"/>
        <v/>
      </c>
      <c r="J593" s="10" t="str">
        <f t="shared" si="30"/>
        <v/>
      </c>
      <c r="K593" s="10"/>
      <c r="L593" s="10"/>
      <c r="M593" s="10"/>
      <c r="N593" s="10"/>
    </row>
    <row r="594" spans="1:14" ht="60">
      <c r="A594" s="10"/>
      <c r="B594" s="10"/>
      <c r="C594" s="10" t="str">
        <v>II. EE. Declaración de adquisición intracomunitaria de mezclas de biocarburante con carburante convencional con destino a una fábrica o depósito fiscal.</v>
      </c>
      <c r="D594" s="10" t="str">
        <v>992899</v>
      </c>
      <c r="E594" s="14" t="str">
        <v>II. EE. Declaración de adquisición intracomunitaria de mezclas de biocarburante con carburante convencional con destino a una fábrica o depósito fiscal. &lt;AGENCIA ESTATAL DE ADMINISTRACIÓN TRIBUTARIA (AEAT)&gt;</v>
      </c>
      <c r="F594" s="10"/>
      <c r="G594" s="10"/>
      <c r="H594" s="10" t="str">
        <f t="shared" si="29"/>
        <v xml:space="preserve"> </v>
      </c>
      <c r="I594" s="9" t="str">
        <f t="shared" si="31"/>
        <v/>
      </c>
      <c r="J594" s="10" t="str">
        <f t="shared" si="30"/>
        <v/>
      </c>
      <c r="K594" s="10"/>
      <c r="L594" s="10"/>
      <c r="M594" s="10"/>
      <c r="N594" s="10"/>
    </row>
    <row r="595" spans="1:14" ht="45">
      <c r="A595" s="10"/>
      <c r="B595" s="10"/>
      <c r="C595" s="10" t="str">
        <v>II. EE. Destiladores artesanales para la devolución del I. E. sobre Alcohol y Bebidas Alcohólicas</v>
      </c>
      <c r="D595" s="10" t="str">
        <v>998046</v>
      </c>
      <c r="E595" s="14" t="str">
        <v>II. EE. Destiladores artesanales para la devolución del I. E. sobre Alcohol y Bebidas Alcohólicas &lt;AGENCIA ESTATAL DE ADMINISTRACIÓN TRIBUTARIA (AEAT)&gt;</v>
      </c>
      <c r="F595" s="10"/>
      <c r="G595" s="10"/>
      <c r="H595" s="10" t="str">
        <f t="shared" si="29"/>
        <v xml:space="preserve"> </v>
      </c>
      <c r="I595" s="9" t="str">
        <f t="shared" si="31"/>
        <v/>
      </c>
      <c r="J595" s="10" t="str">
        <f t="shared" si="30"/>
        <v/>
      </c>
      <c r="K595" s="10"/>
      <c r="L595" s="10"/>
      <c r="M595" s="10"/>
      <c r="N595" s="10"/>
    </row>
    <row r="596" spans="1:14" ht="30">
      <c r="A596" s="10"/>
      <c r="B596" s="10"/>
      <c r="C596" s="10" t="str">
        <v>II. EE. Destrucción.</v>
      </c>
      <c r="D596" s="10" t="str">
        <v>998050</v>
      </c>
      <c r="E596" s="14" t="str">
        <v>II. EE. Destrucción. &lt;AGENCIA ESTATAL DE ADMINISTRACIÓN TRIBUTARIA (AEAT)&gt;</v>
      </c>
      <c r="F596" s="10"/>
      <c r="G596" s="10"/>
      <c r="H596" s="10" t="str">
        <f t="shared" si="29"/>
        <v xml:space="preserve"> </v>
      </c>
      <c r="I596" s="9" t="str">
        <f t="shared" si="31"/>
        <v/>
      </c>
      <c r="J596" s="10" t="str">
        <f t="shared" si="30"/>
        <v/>
      </c>
      <c r="K596" s="10"/>
      <c r="L596" s="10"/>
      <c r="M596" s="10"/>
      <c r="N596" s="10"/>
    </row>
    <row r="597" spans="1:14" ht="30">
      <c r="A597" s="10"/>
      <c r="B597" s="10"/>
      <c r="C597" s="10" t="str">
        <v>II. EE. Devolución de gasóleo profesional.</v>
      </c>
      <c r="D597" s="10" t="str">
        <v>998059</v>
      </c>
      <c r="E597" s="14" t="str">
        <v>II. EE. Devolución de gasóleo profesional. &lt;AGENCIA ESTATAL DE ADMINISTRACIÓN TRIBUTARIA (AEAT)&gt;</v>
      </c>
      <c r="F597" s="10"/>
      <c r="G597" s="10"/>
      <c r="H597" s="10" t="str">
        <f t="shared" si="29"/>
        <v xml:space="preserve"> </v>
      </c>
      <c r="I597" s="9" t="str">
        <f t="shared" si="31"/>
        <v/>
      </c>
      <c r="J597" s="10" t="str">
        <f t="shared" si="30"/>
        <v/>
      </c>
      <c r="K597" s="10"/>
      <c r="L597" s="10"/>
      <c r="M597" s="10"/>
      <c r="N597" s="10"/>
    </row>
    <row r="598" spans="1:14" ht="30">
      <c r="A598" s="10"/>
      <c r="B598" s="10"/>
      <c r="C598" s="10" t="str">
        <v>II. EE. Devolución especial IVMDH.</v>
      </c>
      <c r="D598" s="10" t="str">
        <v>998040</v>
      </c>
      <c r="E598" s="14" t="str">
        <v>II. EE. Devolución especial IVMDH. &lt;AGENCIA ESTATAL DE ADMINISTRACIÓN TRIBUTARIA (AEAT)&gt;</v>
      </c>
      <c r="F598" s="10"/>
      <c r="G598" s="10"/>
      <c r="H598" s="10" t="str">
        <f t="shared" si="29"/>
        <v xml:space="preserve"> </v>
      </c>
      <c r="I598" s="9" t="str">
        <f t="shared" si="31"/>
        <v/>
      </c>
      <c r="J598" s="10" t="str">
        <f t="shared" si="30"/>
        <v/>
      </c>
      <c r="K598" s="10"/>
      <c r="L598" s="10"/>
      <c r="M598" s="10"/>
      <c r="N598" s="10"/>
    </row>
    <row r="599" spans="1:14" ht="45">
      <c r="A599" s="10"/>
      <c r="B599" s="10"/>
      <c r="C599" s="10" t="str">
        <v>II. EE. Devolución especial por ejecución de sentencia en materia de Impuestos Especiales.</v>
      </c>
      <c r="D599" s="10" t="str">
        <v>992901</v>
      </c>
      <c r="E599" s="14" t="str">
        <v>II. EE. Devolución especial por ejecución de sentencia en materia de Impuestos Especiales. &lt;AGENCIA ESTATAL DE ADMINISTRACIÓN TRIBUTARIA (AEAT)&gt;</v>
      </c>
      <c r="F599" s="10"/>
      <c r="G599" s="10"/>
      <c r="H599" s="10" t="str">
        <f t="shared" si="29"/>
        <v xml:space="preserve"> </v>
      </c>
      <c r="I599" s="9" t="str">
        <f t="shared" si="31"/>
        <v/>
      </c>
      <c r="J599" s="10" t="str">
        <f t="shared" si="30"/>
        <v/>
      </c>
      <c r="K599" s="10"/>
      <c r="L599" s="10"/>
      <c r="M599" s="10"/>
      <c r="N599" s="10"/>
    </row>
    <row r="600" spans="1:14" ht="45">
      <c r="A600" s="10"/>
      <c r="B600" s="10"/>
      <c r="C600" s="10" t="str">
        <v>II. EE. Devolución ingresos indebidos por impuestos especiales.</v>
      </c>
      <c r="D600" s="10" t="str">
        <v>998047</v>
      </c>
      <c r="E600" s="14" t="str">
        <v>II. EE. Devolución ingresos indebidos por impuestos especiales. &lt;AGENCIA ESTATAL DE ADMINISTRACIÓN TRIBUTARIA (AEAT)&gt;</v>
      </c>
      <c r="F600" s="10"/>
      <c r="G600" s="10"/>
      <c r="H600" s="10" t="str">
        <f t="shared" si="29"/>
        <v xml:space="preserve"> </v>
      </c>
      <c r="I600" s="9" t="str">
        <f t="shared" si="31"/>
        <v/>
      </c>
      <c r="J600" s="10" t="str">
        <f t="shared" si="30"/>
        <v/>
      </c>
      <c r="K600" s="10"/>
      <c r="L600" s="10"/>
      <c r="M600" s="10"/>
      <c r="N600" s="10"/>
    </row>
    <row r="601" spans="1:14" ht="45">
      <c r="A601" s="10"/>
      <c r="B601" s="10"/>
      <c r="C601" s="10" t="str">
        <v>II. EE. Devolución ingresos indebidos por IVMDH.</v>
      </c>
      <c r="D601" s="10" t="str">
        <v>998041</v>
      </c>
      <c r="E601" s="14" t="str">
        <v>II. EE. Devolución ingresos indebidos por IVMDH. &lt;AGENCIA ESTATAL DE ADMINISTRACIÓN TRIBUTARIA (AEAT)&gt;</v>
      </c>
      <c r="F601" s="10"/>
      <c r="G601" s="10"/>
      <c r="H601" s="10" t="str">
        <f t="shared" si="29"/>
        <v xml:space="preserve"> </v>
      </c>
      <c r="I601" s="9" t="str">
        <f t="shared" si="31"/>
        <v/>
      </c>
      <c r="J601" s="10" t="str">
        <f t="shared" si="30"/>
        <v/>
      </c>
      <c r="K601" s="10"/>
      <c r="L601" s="10"/>
      <c r="M601" s="10"/>
      <c r="N601" s="10"/>
    </row>
    <row r="602" spans="1:14" ht="45">
      <c r="A602" s="10"/>
      <c r="B602" s="10"/>
      <c r="C602" s="10" t="str">
        <v>II. EE. Devolución por productos inadecuados para consumo humano</v>
      </c>
      <c r="D602" s="10" t="str">
        <v>998060</v>
      </c>
      <c r="E602" s="14" t="str">
        <v>II. EE. Devolución por productos inadecuados para consumo humano &lt;AGENCIA ESTATAL DE ADMINISTRACIÓN TRIBUTARIA (AEAT)&gt;</v>
      </c>
      <c r="F602" s="10"/>
      <c r="G602" s="10"/>
      <c r="H602" s="10" t="str">
        <f t="shared" si="29"/>
        <v xml:space="preserve"> </v>
      </c>
      <c r="I602" s="9" t="str">
        <f t="shared" si="31"/>
        <v/>
      </c>
      <c r="J602" s="10" t="str">
        <f t="shared" si="30"/>
        <v/>
      </c>
      <c r="K602" s="10"/>
      <c r="L602" s="10"/>
      <c r="M602" s="10"/>
      <c r="N602" s="10"/>
    </row>
    <row r="603" spans="1:14" ht="45">
      <c r="A603" s="10"/>
      <c r="B603" s="10"/>
      <c r="C603" s="10" t="str">
        <v>II. EE. Devoluciones. Circulación intracomunitaria irregular.</v>
      </c>
      <c r="D603" s="10" t="str">
        <v>998032</v>
      </c>
      <c r="E603" s="14" t="str">
        <v>II. EE. Devoluciones. Circulación intracomunitaria irregular. &lt;AGENCIA ESTATAL DE ADMINISTRACIÓN TRIBUTARIA (AEAT)&gt;</v>
      </c>
      <c r="F603" s="10"/>
      <c r="G603" s="10"/>
      <c r="H603" s="10" t="str">
        <f t="shared" si="29"/>
        <v xml:space="preserve"> </v>
      </c>
      <c r="I603" s="9" t="str">
        <f t="shared" si="31"/>
        <v/>
      </c>
      <c r="J603" s="10" t="str">
        <f t="shared" si="30"/>
        <v/>
      </c>
      <c r="K603" s="10"/>
      <c r="L603" s="10"/>
      <c r="M603" s="10"/>
      <c r="N603" s="10"/>
    </row>
    <row r="604" spans="1:14" ht="60">
      <c r="A604" s="10"/>
      <c r="B604" s="10"/>
      <c r="C604" s="10" t="str">
        <v>II. EE. Devoluciones. Devolución del impuesto especial por devolución a fábrica o depósito fiscal de productos mezclados o contaminados.</v>
      </c>
      <c r="D604" s="10" t="str">
        <v>998092</v>
      </c>
      <c r="E604" s="14" t="str">
        <v>II. EE. Devoluciones. Devolución del impuesto especial por devolución a fábrica o depósito fiscal de productos mezclados o contaminados. &lt;AGENCIA ESTATAL DE ADMINISTRACIÓN TRIBUTARIA (AEAT)&gt;</v>
      </c>
      <c r="F604" s="10"/>
      <c r="G604" s="10"/>
      <c r="H604" s="10" t="str">
        <f t="shared" si="29"/>
        <v xml:space="preserve"> </v>
      </c>
      <c r="I604" s="9" t="str">
        <f t="shared" si="31"/>
        <v/>
      </c>
      <c r="J604" s="10" t="str">
        <f t="shared" si="30"/>
        <v/>
      </c>
      <c r="K604" s="10"/>
      <c r="L604" s="10"/>
      <c r="M604" s="10"/>
      <c r="N604" s="10"/>
    </row>
    <row r="605" spans="1:14" ht="60">
      <c r="A605" s="10"/>
      <c r="B605" s="10"/>
      <c r="C605" s="10" t="str">
        <v>II. EE. Devoluciones. Expediciones de alcohol y bebidas derivadas, procedentes de Canarias con destino a UE.</v>
      </c>
      <c r="D605" s="10" t="str">
        <v>3033613</v>
      </c>
      <c r="E605" s="14" t="str">
        <v>II. EE. Devoluciones. Expediciones de alcohol y bebidas derivadas, procedentes de Canarias con destino a UE. &lt;AGENCIA ESTATAL DE ADMINISTRACIÓN TRIBUTARIA (AEAT)&gt;</v>
      </c>
      <c r="F605" s="10"/>
      <c r="G605" s="10"/>
      <c r="H605" s="10" t="str">
        <f t="shared" ref="H605:H668" si="32">F605 &amp; " " &amp; G605</f>
        <v xml:space="preserve"> </v>
      </c>
      <c r="I605" s="9" t="str">
        <f t="shared" si="31"/>
        <v/>
      </c>
      <c r="J605" s="10" t="str">
        <f t="shared" si="30"/>
        <v/>
      </c>
      <c r="K605" s="10"/>
      <c r="L605" s="10"/>
      <c r="M605" s="10"/>
      <c r="N605" s="10"/>
    </row>
    <row r="606" spans="1:14" ht="60">
      <c r="A606" s="10"/>
      <c r="B606" s="10"/>
      <c r="C606" s="10" t="str">
        <v>II. EE. Devoluciones. Introducción de bebidas, por destiladores artesanales, en fábricas de bebidas derivadas.</v>
      </c>
      <c r="D606" s="10" t="str">
        <v>2843838</v>
      </c>
      <c r="E606" s="14" t="str">
        <v>II. EE. Devoluciones. Introducción de bebidas, por destiladores artesanales, en fábricas de bebidas derivadas. &lt;AGENCIA ESTATAL DE ADMINISTRACIÓN TRIBUTARIA (AEAT)&gt;</v>
      </c>
      <c r="F606" s="10"/>
      <c r="G606" s="10"/>
      <c r="H606" s="10" t="str">
        <f t="shared" si="32"/>
        <v xml:space="preserve"> </v>
      </c>
      <c r="I606" s="9" t="str">
        <f t="shared" si="31"/>
        <v/>
      </c>
      <c r="J606" s="10" t="str">
        <f t="shared" ref="J606:J669" si="33">IF(H607="", "", SUBSTITUTE(H607, I607 &amp; CHAR(32), ""))</f>
        <v/>
      </c>
      <c r="K606" s="10"/>
      <c r="L606" s="10"/>
      <c r="M606" s="10"/>
      <c r="N606" s="10"/>
    </row>
    <row r="607" spans="1:14" ht="45">
      <c r="A607" s="10"/>
      <c r="B607" s="10"/>
      <c r="C607" s="10" t="str">
        <v>II. EE. Devoluciones. Por reciclado y destrucción labores del tabaco.</v>
      </c>
      <c r="D607" s="10" t="str">
        <v>3017733</v>
      </c>
      <c r="E607" s="14" t="str">
        <v>II. EE. Devoluciones. Por reciclado y destrucción labores del tabaco. &lt;AGENCIA ESTATAL DE ADMINISTRACIÓN TRIBUTARIA (AEAT)&gt;</v>
      </c>
      <c r="F607" s="10"/>
      <c r="G607" s="10"/>
      <c r="H607" s="10" t="str">
        <f t="shared" si="32"/>
        <v xml:space="preserve"> </v>
      </c>
      <c r="I607" s="9" t="str">
        <f t="shared" ref="I607:I670" si="34">IF(H607="", "", TRIM(LEFT(H607, FIND(CHAR(32), H607) - 1)))</f>
        <v/>
      </c>
      <c r="J607" s="10" t="str">
        <f t="shared" si="33"/>
        <v/>
      </c>
      <c r="K607" s="10"/>
      <c r="L607" s="10"/>
      <c r="M607" s="10"/>
      <c r="N607" s="10"/>
    </row>
    <row r="608" spans="1:14" ht="60">
      <c r="A608" s="10"/>
      <c r="B608" s="10"/>
      <c r="C608" s="10" t="str">
        <v>II. EE. Expediciones de alcohol y bebidas derivadas, procedentes de la Peninsula con destino a Canarias.</v>
      </c>
      <c r="D608" s="10" t="str">
        <v>2982533</v>
      </c>
      <c r="E608" s="14" t="str">
        <v>II. EE. Expediciones de alcohol y bebidas derivadas, procedentes de la Peninsula con destino a Canarias. &lt;AGENCIA ESTATAL DE ADMINISTRACIÓN TRIBUTARIA (AEAT)&gt;</v>
      </c>
      <c r="F608" s="10"/>
      <c r="G608" s="10"/>
      <c r="H608" s="10" t="str">
        <f t="shared" si="32"/>
        <v xml:space="preserve"> </v>
      </c>
      <c r="I608" s="9" t="str">
        <f t="shared" si="34"/>
        <v/>
      </c>
      <c r="J608" s="10" t="str">
        <f t="shared" si="33"/>
        <v/>
      </c>
      <c r="K608" s="10"/>
      <c r="L608" s="10"/>
      <c r="M608" s="10"/>
      <c r="N608" s="10"/>
    </row>
    <row r="609" spans="1:14" ht="45">
      <c r="A609" s="10"/>
      <c r="B609" s="10"/>
      <c r="C609" s="10" t="str">
        <v>II. EE. Gasóleo agrícola. Solicitud de devolución Gasóleo agrícola</v>
      </c>
      <c r="D609" s="10" t="str">
        <v>2249760</v>
      </c>
      <c r="E609" s="14" t="str">
        <v>II. EE. Gasóleo agrícola. Solicitud de devolución Gasóleo agrícola &lt;AGENCIA ESTATAL DE ADMINISTRACIÓN TRIBUTARIA (AEAT)&gt;</v>
      </c>
      <c r="F609" s="10"/>
      <c r="G609" s="10"/>
      <c r="H609" s="10" t="str">
        <f t="shared" si="32"/>
        <v xml:space="preserve"> </v>
      </c>
      <c r="I609" s="9" t="str">
        <f t="shared" si="34"/>
        <v/>
      </c>
      <c r="J609" s="10" t="str">
        <f t="shared" si="33"/>
        <v/>
      </c>
      <c r="K609" s="10"/>
      <c r="L609" s="10"/>
      <c r="M609" s="10"/>
      <c r="N609" s="10"/>
    </row>
    <row r="610" spans="1:14" ht="45">
      <c r="A610" s="10"/>
      <c r="B610" s="10"/>
      <c r="C610" s="10" t="str">
        <v>II. EE. Gasóleo profesional. Presentación de relaciones de suministros.</v>
      </c>
      <c r="D610" s="10" t="str">
        <v>998291</v>
      </c>
      <c r="E610" s="14" t="str">
        <v>II. EE. Gasóleo profesional. Presentación de relaciones de suministros. &lt;AGENCIA ESTATAL DE ADMINISTRACIÓN TRIBUTARIA (AEAT)&gt;</v>
      </c>
      <c r="F610" s="10"/>
      <c r="G610" s="10"/>
      <c r="H610" s="10" t="str">
        <f t="shared" si="32"/>
        <v xml:space="preserve"> </v>
      </c>
      <c r="I610" s="9" t="str">
        <f t="shared" si="34"/>
        <v/>
      </c>
      <c r="J610" s="10" t="str">
        <f t="shared" si="33"/>
        <v/>
      </c>
      <c r="K610" s="10"/>
      <c r="L610" s="10"/>
      <c r="M610" s="10"/>
      <c r="N610" s="10"/>
    </row>
    <row r="611" spans="1:14" ht="45">
      <c r="A611" s="10"/>
      <c r="B611" s="10"/>
      <c r="C611" s="10" t="str">
        <v>II. EE. Gasóleo profesional. Solicitud de inscripción de Beneficiarios/Vehículos.</v>
      </c>
      <c r="D611" s="10" t="str">
        <v>2965037</v>
      </c>
      <c r="E611" s="14" t="str">
        <v>II. EE. Gasóleo profesional. Solicitud de inscripción de Beneficiarios/Vehículos. &lt;AGENCIA ESTATAL DE ADMINISTRACIÓN TRIBUTARIA (AEAT)&gt;</v>
      </c>
      <c r="F611" s="10"/>
      <c r="G611" s="10"/>
      <c r="H611" s="10" t="str">
        <f t="shared" si="32"/>
        <v xml:space="preserve"> </v>
      </c>
      <c r="I611" s="9" t="str">
        <f t="shared" si="34"/>
        <v/>
      </c>
      <c r="J611" s="10" t="str">
        <f t="shared" si="33"/>
        <v/>
      </c>
      <c r="K611" s="10"/>
      <c r="L611" s="10"/>
      <c r="M611" s="10"/>
      <c r="N611" s="10"/>
    </row>
    <row r="612" spans="1:14" ht="30">
      <c r="A612" s="10"/>
      <c r="B612" s="10"/>
      <c r="C612" s="10" t="str">
        <v>II. EE. Inscripción en el censo de II. EE.</v>
      </c>
      <c r="D612" s="10" t="str">
        <v>203236</v>
      </c>
      <c r="E612" s="14" t="str">
        <v>II. EE. Inscripción en el censo de II. EE. &lt;AGENCIA ESTATAL DE ADMINISTRACIÓN TRIBUTARIA (AEAT)&gt;</v>
      </c>
      <c r="F612" s="10"/>
      <c r="G612" s="10"/>
      <c r="H612" s="10" t="str">
        <f t="shared" si="32"/>
        <v xml:space="preserve"> </v>
      </c>
      <c r="I612" s="9" t="str">
        <f t="shared" si="34"/>
        <v/>
      </c>
      <c r="J612" s="10" t="str">
        <f t="shared" si="33"/>
        <v/>
      </c>
      <c r="K612" s="10"/>
      <c r="L612" s="10"/>
      <c r="M612" s="10"/>
      <c r="N612" s="10"/>
    </row>
    <row r="613" spans="1:14" ht="45">
      <c r="A613" s="10"/>
      <c r="B613" s="10"/>
      <c r="C613" s="10" t="str">
        <v>II. EE. Inscripción en el censo del Impuesto sobre el Carbón</v>
      </c>
      <c r="D613" s="10" t="str">
        <v>992833</v>
      </c>
      <c r="E613" s="14" t="str">
        <v>II. EE. Inscripción en el censo del Impuesto sobre el Carbón &lt;AGENCIA ESTATAL DE ADMINISTRACIÓN TRIBUTARIA (AEAT)&gt;</v>
      </c>
      <c r="F613" s="10"/>
      <c r="G613" s="10"/>
      <c r="H613" s="10" t="str">
        <f t="shared" si="32"/>
        <v xml:space="preserve"> </v>
      </c>
      <c r="I613" s="9" t="str">
        <f t="shared" si="34"/>
        <v/>
      </c>
      <c r="J613" s="10" t="str">
        <f t="shared" si="33"/>
        <v/>
      </c>
      <c r="K613" s="10"/>
      <c r="L613" s="10"/>
      <c r="M613" s="10"/>
      <c r="N613" s="10"/>
    </row>
    <row r="614" spans="1:14" ht="30">
      <c r="A614" s="10"/>
      <c r="B614" s="10"/>
      <c r="C614" s="10" t="str">
        <v>II. EE. Libro contabilidad de existencias.</v>
      </c>
      <c r="D614" s="10" t="str">
        <v>998698</v>
      </c>
      <c r="E614" s="14" t="str">
        <v>II. EE. Libro contabilidad de existencias. &lt;AGENCIA ESTATAL DE ADMINISTRACIÓN TRIBUTARIA (AEAT)&gt;</v>
      </c>
      <c r="F614" s="10"/>
      <c r="G614" s="10"/>
      <c r="H614" s="10" t="str">
        <f t="shared" si="32"/>
        <v xml:space="preserve"> </v>
      </c>
      <c r="I614" s="9" t="str">
        <f t="shared" si="34"/>
        <v/>
      </c>
      <c r="J614" s="10" t="str">
        <f t="shared" si="33"/>
        <v/>
      </c>
      <c r="K614" s="10"/>
      <c r="L614" s="10"/>
      <c r="M614" s="10"/>
      <c r="N614" s="10"/>
    </row>
    <row r="615" spans="1:14" ht="45">
      <c r="A615" s="10"/>
      <c r="B615" s="10"/>
      <c r="C615" s="10" t="str">
        <v>II. EE. Procedimiento de Intervención de Impuestos Especiales</v>
      </c>
      <c r="D615" s="10" t="str">
        <v>3053460</v>
      </c>
      <c r="E615" s="14" t="str">
        <v>II. EE. Procedimiento de Intervención de Impuestos Especiales &lt;AGENCIA ESTATAL DE ADMINISTRACIÓN TRIBUTARIA (AEAT)&gt;</v>
      </c>
      <c r="F615" s="10"/>
      <c r="G615" s="10"/>
      <c r="H615" s="10" t="str">
        <f t="shared" si="32"/>
        <v xml:space="preserve"> </v>
      </c>
      <c r="I615" s="9" t="str">
        <f t="shared" si="34"/>
        <v/>
      </c>
      <c r="J615" s="10" t="str">
        <f t="shared" si="33"/>
        <v/>
      </c>
      <c r="K615" s="10"/>
      <c r="L615" s="10"/>
      <c r="M615" s="10"/>
      <c r="N615" s="10"/>
    </row>
    <row r="616" spans="1:14" ht="30">
      <c r="A616" s="10"/>
      <c r="B616" s="10"/>
      <c r="C616" s="10" t="str">
        <v>II. EE. Registro de operadores de tabaco crudo</v>
      </c>
      <c r="D616" s="10" t="str">
        <v>201244</v>
      </c>
      <c r="E616" s="14" t="str">
        <v>II. EE. Registro de operadores de tabaco crudo &lt;AGENCIA ESTATAL DE ADMINISTRACIÓN TRIBUTARIA (AEAT)&gt;</v>
      </c>
      <c r="F616" s="10"/>
      <c r="G616" s="10"/>
      <c r="H616" s="10" t="str">
        <f t="shared" si="32"/>
        <v xml:space="preserve"> </v>
      </c>
      <c r="I616" s="9" t="str">
        <f t="shared" si="34"/>
        <v/>
      </c>
      <c r="J616" s="10" t="str">
        <f t="shared" si="33"/>
        <v/>
      </c>
      <c r="K616" s="10"/>
      <c r="L616" s="10"/>
      <c r="M616" s="10"/>
      <c r="N616" s="10"/>
    </row>
    <row r="617" spans="1:14" ht="30">
      <c r="A617" s="10"/>
      <c r="B617" s="10"/>
      <c r="C617" s="10" t="str">
        <v>II. EE. Relación anual de kilómetros realizados.</v>
      </c>
      <c r="D617" s="10" t="str">
        <v>997739</v>
      </c>
      <c r="E617" s="14" t="str">
        <v>II. EE. Relación anual de kilómetros realizados. &lt;AGENCIA ESTATAL DE ADMINISTRACIÓN TRIBUTARIA (AEAT)&gt;</v>
      </c>
      <c r="F617" s="10"/>
      <c r="G617" s="10"/>
      <c r="H617" s="10" t="str">
        <f t="shared" si="32"/>
        <v xml:space="preserve"> </v>
      </c>
      <c r="I617" s="9" t="str">
        <f t="shared" si="34"/>
        <v/>
      </c>
      <c r="J617" s="10" t="str">
        <f t="shared" si="33"/>
        <v/>
      </c>
      <c r="K617" s="10"/>
      <c r="L617" s="10"/>
      <c r="M617" s="10"/>
      <c r="N617" s="10"/>
    </row>
    <row r="618" spans="1:14" ht="45">
      <c r="A618" s="10"/>
      <c r="B618" s="10"/>
      <c r="C618" s="10" t="str">
        <v>II. EE. Suministro de productos exentos en el marco de relaciones internacionales</v>
      </c>
      <c r="D618" s="10" t="str">
        <v>2844310</v>
      </c>
      <c r="E618" s="14" t="str">
        <v>II. EE. Suministro de productos exentos en el marco de relaciones internacionales &lt;AGENCIA ESTATAL DE ADMINISTRACIÓN TRIBUTARIA (AEAT)&gt;</v>
      </c>
      <c r="F618" s="10"/>
      <c r="G618" s="10"/>
      <c r="H618" s="10" t="str">
        <f t="shared" si="32"/>
        <v xml:space="preserve"> </v>
      </c>
      <c r="I618" s="9" t="str">
        <f t="shared" si="34"/>
        <v/>
      </c>
      <c r="J618" s="10" t="str">
        <f t="shared" si="33"/>
        <v/>
      </c>
      <c r="K618" s="10"/>
      <c r="L618" s="10"/>
      <c r="M618" s="10"/>
      <c r="N618" s="10"/>
    </row>
    <row r="619" spans="1:14" ht="45">
      <c r="A619" s="10"/>
      <c r="B619" s="10"/>
      <c r="C619" s="10" t="str">
        <v>II. EE. Suministro de productos exentos.Fuerzas armadas de la OTAN</v>
      </c>
      <c r="D619" s="10" t="str">
        <v>3053619</v>
      </c>
      <c r="E619" s="14" t="str">
        <v>II. EE. Suministro de productos exentos.Fuerzas armadas de la OTAN &lt;AGENCIA ESTATAL DE ADMINISTRACIÓN TRIBUTARIA (AEAT)&gt;</v>
      </c>
      <c r="F619" s="10"/>
      <c r="G619" s="10"/>
      <c r="H619" s="10" t="str">
        <f t="shared" si="32"/>
        <v xml:space="preserve"> </v>
      </c>
      <c r="I619" s="9" t="str">
        <f t="shared" si="34"/>
        <v/>
      </c>
      <c r="J619" s="10" t="str">
        <f t="shared" si="33"/>
        <v/>
      </c>
      <c r="K619" s="10"/>
      <c r="L619" s="10"/>
      <c r="M619" s="10"/>
      <c r="N619" s="10"/>
    </row>
    <row r="620" spans="1:14" ht="75">
      <c r="A620" s="10"/>
      <c r="B620" s="10"/>
      <c r="C620" s="10" t="str">
        <v>II. EE. Suministro exento de hidrocarburos en producción de electricidad, transporte por ferrocarril, construcción, modificación, pruebas y mant. de aeronaves y embarcaciones y en su inyec. Altos Hornos</v>
      </c>
      <c r="D620" s="10" t="str">
        <v>202366</v>
      </c>
      <c r="E620" s="14" t="str">
        <v>II. EE. Suministro exento de hidrocarburos en producción de electricidad, transporte por ferrocarril, construcción, modificación, pruebas y mant. de aeronaves y embarcaciones y en su inyec. Altos Hornos &lt;AGENCIA ESTATAL DE ADMINISTRACIÓN TRIBUTARIA (AEAT)&gt;</v>
      </c>
      <c r="F620" s="10"/>
      <c r="G620" s="10"/>
      <c r="H620" s="10" t="str">
        <f t="shared" si="32"/>
        <v xml:space="preserve"> </v>
      </c>
      <c r="I620" s="9" t="str">
        <f t="shared" si="34"/>
        <v/>
      </c>
      <c r="J620" s="10" t="str">
        <f t="shared" si="33"/>
        <v/>
      </c>
      <c r="K620" s="10"/>
      <c r="L620" s="10"/>
      <c r="M620" s="10"/>
      <c r="N620" s="10"/>
    </row>
    <row r="621" spans="1:14" ht="60">
      <c r="A621" s="10"/>
      <c r="B621" s="10"/>
      <c r="C621" s="10" t="str">
        <v>II. EE. Utilización como carburante de productos del Art 46.2 LIE, o como combustible de los hidrocarburos del Art 42.3</v>
      </c>
      <c r="D621" s="10" t="str">
        <v>998481</v>
      </c>
      <c r="E621" s="14" t="str">
        <v>II. EE. Utilización como carburante de productos del Art 46.2 LIE, o como combustible de los hidrocarburos del Art 42.3 &lt;AGENCIA ESTATAL DE ADMINISTRACIÓN TRIBUTARIA (AEAT)&gt;</v>
      </c>
      <c r="F621" s="10"/>
      <c r="G621" s="10"/>
      <c r="H621" s="10" t="str">
        <f t="shared" si="32"/>
        <v xml:space="preserve"> </v>
      </c>
      <c r="I621" s="9" t="str">
        <f t="shared" si="34"/>
        <v/>
      </c>
      <c r="J621" s="10" t="str">
        <f t="shared" si="33"/>
        <v/>
      </c>
      <c r="K621" s="10"/>
      <c r="L621" s="10"/>
      <c r="M621" s="10"/>
      <c r="N621" s="10"/>
    </row>
    <row r="622" spans="1:14" ht="45">
      <c r="A622" s="10"/>
      <c r="B622" s="10"/>
      <c r="C622" s="10" t="str">
        <v>II.EE. Autorización. Desnaturalización en destino de alcohol importado</v>
      </c>
      <c r="D622" s="10" t="str">
        <v>992862</v>
      </c>
      <c r="E622" s="14" t="str">
        <v>II.EE. Autorización. Desnaturalización en destino de alcohol importado &lt;AGENCIA ESTATAL DE ADMINISTRACIÓN TRIBUTARIA (AEAT)&gt;</v>
      </c>
      <c r="F622" s="10"/>
      <c r="G622" s="10"/>
      <c r="H622" s="10" t="str">
        <f t="shared" si="32"/>
        <v xml:space="preserve"> </v>
      </c>
      <c r="I622" s="9" t="str">
        <f t="shared" si="34"/>
        <v/>
      </c>
      <c r="J622" s="10" t="str">
        <f t="shared" si="33"/>
        <v/>
      </c>
      <c r="K622" s="10"/>
      <c r="L622" s="10"/>
      <c r="M622" s="10"/>
      <c r="N622" s="10"/>
    </row>
    <row r="623" spans="1:14" ht="30">
      <c r="A623" s="10"/>
      <c r="B623" s="10"/>
      <c r="C623" s="10" t="str">
        <v>Importación</v>
      </c>
      <c r="D623" s="10" t="str">
        <v>998306</v>
      </c>
      <c r="E623" s="14" t="str">
        <v>Importación &lt;AGENCIA ESTATAL DE ADMINISTRACIÓN TRIBUTARIA (AEAT)&gt;</v>
      </c>
      <c r="F623" s="10"/>
      <c r="G623" s="10"/>
      <c r="H623" s="10" t="str">
        <f t="shared" si="32"/>
        <v xml:space="preserve"> </v>
      </c>
      <c r="I623" s="9" t="str">
        <f t="shared" si="34"/>
        <v/>
      </c>
      <c r="J623" s="10" t="str">
        <f t="shared" si="33"/>
        <v/>
      </c>
      <c r="K623" s="10"/>
      <c r="L623" s="10"/>
      <c r="M623" s="10"/>
      <c r="N623" s="10"/>
    </row>
    <row r="624" spans="1:14" ht="45">
      <c r="A624" s="10"/>
      <c r="B624" s="10"/>
      <c r="C624" s="10" t="str">
        <v>Impuesto especial sobre determinados medios de transporte (Modelo 05) (1993-2008)</v>
      </c>
      <c r="D624" s="10" t="str">
        <v>998307</v>
      </c>
      <c r="E624" s="14" t="str">
        <v>Impuesto especial sobre determinados medios de transporte (Modelo 05) (1993-2008) &lt;AGENCIA ESTATAL DE ADMINISTRACIÓN TRIBUTARIA (AEAT)&gt;</v>
      </c>
      <c r="F624" s="10"/>
      <c r="G624" s="10"/>
      <c r="H624" s="10" t="str">
        <f t="shared" si="32"/>
        <v xml:space="preserve"> </v>
      </c>
      <c r="I624" s="9" t="str">
        <f t="shared" si="34"/>
        <v/>
      </c>
      <c r="J624" s="10" t="str">
        <f t="shared" si="33"/>
        <v/>
      </c>
      <c r="K624" s="10"/>
      <c r="L624" s="10"/>
      <c r="M624" s="10"/>
      <c r="N624" s="10"/>
    </row>
    <row r="625" spans="1:14" ht="60">
      <c r="A625" s="10"/>
      <c r="B625" s="10"/>
      <c r="C625" s="10" t="str">
        <v>Impuesto Especial sobre Determinados Medios de Transporte. Verificación de datos / Comprobación limitada.</v>
      </c>
      <c r="D625" s="10" t="str">
        <v>214097</v>
      </c>
      <c r="E625" s="14" t="str">
        <v>Impuesto Especial sobre Determinados Medios de Transporte. Verificación de datos / Comprobación limitada. &lt;AGENCIA ESTATAL DE ADMINISTRACIÓN TRIBUTARIA (AEAT)&gt;</v>
      </c>
      <c r="F625" s="10"/>
      <c r="G625" s="10"/>
      <c r="H625" s="10" t="str">
        <f t="shared" si="32"/>
        <v xml:space="preserve"> </v>
      </c>
      <c r="I625" s="9" t="str">
        <f t="shared" si="34"/>
        <v/>
      </c>
      <c r="J625" s="10" t="str">
        <f t="shared" si="33"/>
        <v/>
      </c>
      <c r="K625" s="10"/>
      <c r="L625" s="10"/>
      <c r="M625" s="10"/>
      <c r="N625" s="10"/>
    </row>
    <row r="626" spans="1:14" ht="45">
      <c r="A626" s="10"/>
      <c r="B626" s="10"/>
      <c r="C626" s="10" t="str">
        <v>Impuesto especial sobre determinados medios transportes (Modelo 05) (1993 – …)</v>
      </c>
      <c r="D626" s="10" t="str">
        <v>998271</v>
      </c>
      <c r="E626" s="14" t="str">
        <v>Impuesto especial sobre determinados medios transportes (Modelo 05) (1993 – …) &lt;AGENCIA ESTATAL DE ADMINISTRACIÓN TRIBUTARIA (AEAT)&gt;</v>
      </c>
      <c r="F626" s="10"/>
      <c r="G626" s="10"/>
      <c r="H626" s="10" t="str">
        <f t="shared" si="32"/>
        <v xml:space="preserve"> </v>
      </c>
      <c r="I626" s="9" t="str">
        <f t="shared" si="34"/>
        <v/>
      </c>
      <c r="J626" s="10" t="str">
        <f t="shared" si="33"/>
        <v/>
      </c>
      <c r="K626" s="10"/>
      <c r="L626" s="10"/>
      <c r="M626" s="10"/>
      <c r="N626" s="10"/>
    </row>
    <row r="627" spans="1:14" ht="45">
      <c r="A627" s="10"/>
      <c r="B627" s="10"/>
      <c r="C627" s="10" t="str">
        <v>Impuesto especial sobre los envases de plástico no reutilizables. Solicitud de devolución.</v>
      </c>
      <c r="D627" s="10" t="str">
        <v>201187</v>
      </c>
      <c r="E627" s="14" t="str">
        <v>Impuesto especial sobre los envases de plástico no reutilizables. Solicitud de devolución. &lt;AGENCIA ESTATAL DE ADMINISTRACIÓN TRIBUTARIA (AEAT)&gt;</v>
      </c>
      <c r="F627" s="10"/>
      <c r="G627" s="10"/>
      <c r="H627" s="10" t="str">
        <f t="shared" si="32"/>
        <v xml:space="preserve"> </v>
      </c>
      <c r="I627" s="9" t="str">
        <f t="shared" si="34"/>
        <v/>
      </c>
      <c r="J627" s="10" t="str">
        <f t="shared" si="33"/>
        <v/>
      </c>
      <c r="K627" s="10"/>
      <c r="L627" s="10"/>
      <c r="M627" s="10"/>
      <c r="N627" s="10"/>
    </row>
    <row r="628" spans="1:14" ht="75">
      <c r="A628" s="10"/>
      <c r="B628" s="10"/>
      <c r="C628" s="10" t="str">
        <v>Impuesto sobre el Patrimonio y sobre la Renta de los no residentes. No residentes sin establecimiento permanente. declaración simplificada de no residentes (modelo 214) (1994 – […])</v>
      </c>
      <c r="D628" s="10" t="str">
        <v>997530</v>
      </c>
      <c r="E628" s="14" t="str">
        <v>Impuesto sobre el Patrimonio y sobre la Renta de los no residentes. No residentes sin establecimiento permanente. declaración simplificada de no residentes (modelo 214) (1994 – […]) &lt;AGENCIA ESTATAL DE ADMINISTRACIÓN TRIBUTARIA (AEAT)&gt;</v>
      </c>
      <c r="F628" s="10"/>
      <c r="G628" s="10"/>
      <c r="H628" s="10" t="str">
        <f t="shared" si="32"/>
        <v xml:space="preserve"> </v>
      </c>
      <c r="I628" s="9" t="str">
        <f t="shared" si="34"/>
        <v/>
      </c>
      <c r="J628" s="10" t="str">
        <f t="shared" si="33"/>
        <v/>
      </c>
      <c r="K628" s="10"/>
      <c r="L628" s="10"/>
      <c r="M628" s="10"/>
      <c r="N628" s="10"/>
    </row>
    <row r="629" spans="1:14" ht="75">
      <c r="A629" s="10"/>
      <c r="B629" s="10"/>
      <c r="C629" s="10" t="str">
        <v>Impuesto sobre el Patrimonio y sobre la Renta de no residentes. No residentes sin establecimiento permanente. Declaración simplificada de no residentes (Modelo 214) (2000-2008)</v>
      </c>
      <c r="D629" s="10" t="str">
        <v>998138</v>
      </c>
      <c r="E629" s="14" t="str">
        <v>Impuesto sobre el Patrimonio y sobre la Renta de no residentes. No residentes sin establecimiento permanente. Declaración simplificada de no residentes (Modelo 214) (2000-2008) &lt;AGENCIA ESTATAL DE ADMINISTRACIÓN TRIBUTARIA (AEAT)&gt;</v>
      </c>
      <c r="F629" s="10"/>
      <c r="G629" s="10"/>
      <c r="H629" s="10" t="str">
        <f t="shared" si="32"/>
        <v xml:space="preserve"> </v>
      </c>
      <c r="I629" s="9" t="str">
        <f t="shared" si="34"/>
        <v/>
      </c>
      <c r="J629" s="10" t="str">
        <f t="shared" si="33"/>
        <v/>
      </c>
      <c r="K629" s="10"/>
      <c r="L629" s="10"/>
      <c r="M629" s="10"/>
      <c r="N629" s="10"/>
    </row>
    <row r="630" spans="1:14" ht="75">
      <c r="A630" s="10"/>
      <c r="B630" s="10"/>
      <c r="C630" s="10" t="str">
        <v>Impuesto sobre la Renta de las Personas Físicas. Contribuyentes no obligados a presentar declaración. Solicitud de devolución (Modelo 104) (2000-2006)</v>
      </c>
      <c r="D630" s="10" t="str">
        <v>998139</v>
      </c>
      <c r="E630" s="14" t="str">
        <v>Impuesto sobre la Renta de las Personas Físicas. Contribuyentes no obligados a presentar declaración. Solicitud de devolución (Modelo 104) (2000-2006) &lt;AGENCIA ESTATAL DE ADMINISTRACIÓN TRIBUTARIA (AEAT)&gt;</v>
      </c>
      <c r="F630" s="10"/>
      <c r="G630" s="10"/>
      <c r="H630" s="10" t="str">
        <f t="shared" si="32"/>
        <v xml:space="preserve"> </v>
      </c>
      <c r="I630" s="9" t="str">
        <f t="shared" si="34"/>
        <v/>
      </c>
      <c r="J630" s="10" t="str">
        <f t="shared" si="33"/>
        <v/>
      </c>
      <c r="K630" s="10"/>
      <c r="L630" s="10"/>
      <c r="M630" s="10"/>
      <c r="N630" s="10"/>
    </row>
    <row r="631" spans="1:14" ht="60">
      <c r="A631" s="10"/>
      <c r="B631" s="10"/>
      <c r="C631" s="10" t="str">
        <v>Impuesto sobre la Renta de no Residentes (Modelo 216). No residentes sin establecimiento permanente (1999-2010)</v>
      </c>
      <c r="D631" s="10" t="str">
        <v>998144</v>
      </c>
      <c r="E631" s="14" t="str">
        <v>Impuesto sobre la Renta de no Residentes (Modelo 216). No residentes sin establecimiento permanente (1999-2010) &lt;AGENCIA ESTATAL DE ADMINISTRACIÓN TRIBUTARIA (AEAT)&gt;</v>
      </c>
      <c r="F631" s="10"/>
      <c r="G631" s="10"/>
      <c r="H631" s="10" t="str">
        <f t="shared" si="32"/>
        <v xml:space="preserve"> </v>
      </c>
      <c r="I631" s="9" t="str">
        <f t="shared" si="34"/>
        <v/>
      </c>
      <c r="J631" s="10" t="str">
        <f t="shared" si="33"/>
        <v/>
      </c>
      <c r="K631" s="10"/>
      <c r="L631" s="10"/>
      <c r="M631" s="10"/>
      <c r="N631" s="10"/>
    </row>
    <row r="632" spans="1:14" ht="75">
      <c r="A632" s="10"/>
      <c r="B632" s="10"/>
      <c r="C632" s="10" t="str">
        <v>Impuesto sobre la Renta de No Residentes (Modelo 296). No Residentes sin establecimiento permanente. Resumen anual de retenciones/ ingresos a cuenta (1999-2010)</v>
      </c>
      <c r="D632" s="10" t="str">
        <v>201188</v>
      </c>
      <c r="E632" s="14" t="str">
        <v>Impuesto sobre la Renta de No Residentes (Modelo 296). No Residentes sin establecimiento permanente. Resumen anual de retenciones/ ingresos a cuenta (1999-2010) &lt;AGENCIA ESTATAL DE ADMINISTRACIÓN TRIBUTARIA (AEAT)&gt;</v>
      </c>
      <c r="F632" s="10"/>
      <c r="G632" s="10"/>
      <c r="H632" s="10" t="str">
        <f t="shared" si="32"/>
        <v xml:space="preserve"> </v>
      </c>
      <c r="I632" s="9" t="str">
        <f t="shared" si="34"/>
        <v/>
      </c>
      <c r="J632" s="10" t="str">
        <f t="shared" si="33"/>
        <v/>
      </c>
      <c r="K632" s="10"/>
      <c r="L632" s="10"/>
      <c r="M632" s="10"/>
      <c r="N632" s="10"/>
    </row>
    <row r="633" spans="1:14" ht="75">
      <c r="A633" s="10"/>
      <c r="B633" s="10"/>
      <c r="C633" s="10" t="str">
        <v>Impuesto sobre la renta de no residentes, no residentes sin establecimiento permanente. Declaración de Rentas derivadas de transmisiones de bienes inmuebles (modelo 212) (1997 – […])</v>
      </c>
      <c r="D633" s="10" t="str">
        <v>2982534</v>
      </c>
      <c r="E633" s="14" t="str">
        <v>Impuesto sobre la renta de no residentes, no residentes sin establecimiento permanente. Declaración de Rentas derivadas de transmisiones de bienes inmuebles (modelo 212) (1997 – […]) &lt;AGENCIA ESTATAL DE ADMINISTRACIÓN TRIBUTARIA (AEAT)&gt;</v>
      </c>
      <c r="F633" s="10"/>
      <c r="G633" s="10"/>
      <c r="H633" s="10" t="str">
        <f t="shared" si="32"/>
        <v xml:space="preserve"> </v>
      </c>
      <c r="I633" s="9" t="str">
        <f t="shared" si="34"/>
        <v/>
      </c>
      <c r="J633" s="10" t="str">
        <f t="shared" si="33"/>
        <v/>
      </c>
      <c r="K633" s="10"/>
      <c r="L633" s="10"/>
      <c r="M633" s="10"/>
      <c r="N633" s="10"/>
    </row>
    <row r="634" spans="1:14" ht="75">
      <c r="A634" s="10"/>
      <c r="B634" s="10"/>
      <c r="C634" s="10" t="str">
        <v>Impuesto sobre la renta de no residentes, retención en la adquisición de bienes inmuebles a no residentes sin establecimiento permanente (Modelo 211) (1992 - […])</v>
      </c>
      <c r="D634" s="10" t="str">
        <v>997864</v>
      </c>
      <c r="E634" s="14" t="str">
        <v>Impuesto sobre la renta de no residentes, retención en la adquisición de bienes inmuebles a no residentes sin establecimiento permanente (Modelo 211) (1992 - […]) &lt;AGENCIA ESTATAL DE ADMINISTRACIÓN TRIBUTARIA (AEAT)&gt;</v>
      </c>
      <c r="F634" s="10"/>
      <c r="G634" s="10"/>
      <c r="H634" s="10" t="str">
        <f t="shared" si="32"/>
        <v xml:space="preserve"> </v>
      </c>
      <c r="I634" s="9" t="str">
        <f t="shared" si="34"/>
        <v/>
      </c>
      <c r="J634" s="10" t="str">
        <f t="shared" si="33"/>
        <v/>
      </c>
      <c r="K634" s="10"/>
      <c r="L634" s="10"/>
      <c r="M634" s="10"/>
      <c r="N634" s="10"/>
    </row>
    <row r="635" spans="1:14" ht="60">
      <c r="A635" s="10"/>
      <c r="B635" s="10"/>
      <c r="C635" s="10" t="str">
        <v>Impuesto sobre la renta de no residentes. No residentes sin establecimiento permanente. Declaración colectiva (Modelo 215) (1998 - […])</v>
      </c>
      <c r="D635" s="10" t="str">
        <v>997738</v>
      </c>
      <c r="E635" s="14" t="str">
        <v>Impuesto sobre la renta de no residentes. No residentes sin establecimiento permanente. Declaración colectiva (Modelo 215) (1998 - […]) &lt;AGENCIA ESTATAL DE ADMINISTRACIÓN TRIBUTARIA (AEAT)&gt;</v>
      </c>
      <c r="F635" s="10"/>
      <c r="G635" s="10"/>
      <c r="H635" s="10" t="str">
        <f t="shared" si="32"/>
        <v xml:space="preserve"> </v>
      </c>
      <c r="I635" s="9" t="str">
        <f t="shared" si="34"/>
        <v/>
      </c>
      <c r="J635" s="10" t="str">
        <f t="shared" si="33"/>
        <v/>
      </c>
      <c r="K635" s="10"/>
      <c r="L635" s="10"/>
      <c r="M635" s="10"/>
      <c r="N635" s="10"/>
    </row>
    <row r="636" spans="1:14" ht="60">
      <c r="A636" s="10"/>
      <c r="B636" s="10"/>
      <c r="C636" s="10" t="str">
        <v>Impuesto sobre la Renta de no residentes. No residentes sin establecimiento permanente. Declaración colectiva (modelo 215) (2000 – …)</v>
      </c>
      <c r="D636" s="10" t="str">
        <v>203650</v>
      </c>
      <c r="E636" s="14" t="str">
        <v>Impuesto sobre la Renta de no residentes. No residentes sin establecimiento permanente. Declaración colectiva (modelo 215) (2000 – …) &lt;AGENCIA ESTATAL DE ADMINISTRACIÓN TRIBUTARIA (AEAT)&gt;</v>
      </c>
      <c r="F636" s="10"/>
      <c r="G636" s="10"/>
      <c r="H636" s="10" t="str">
        <f t="shared" si="32"/>
        <v xml:space="preserve"> </v>
      </c>
      <c r="I636" s="9" t="str">
        <f t="shared" si="34"/>
        <v/>
      </c>
      <c r="J636" s="10" t="str">
        <f t="shared" si="33"/>
        <v/>
      </c>
      <c r="K636" s="10"/>
      <c r="L636" s="10"/>
      <c r="M636" s="10"/>
      <c r="N636" s="10"/>
    </row>
    <row r="637" spans="1:14" ht="60">
      <c r="A637" s="10"/>
      <c r="B637" s="10"/>
      <c r="C637" s="10" t="str">
        <v>Impuesto sobre la Renta de no residentes. No residentes sin establecimiento permanente. Declaración colectiva (modelo 215) (2000-2008)</v>
      </c>
      <c r="D637" s="10" t="str">
        <v>203648</v>
      </c>
      <c r="E637" s="14" t="str">
        <v>Impuesto sobre la Renta de no residentes. No residentes sin establecimiento permanente. Declaración colectiva (modelo 215) (2000-2008) &lt;AGENCIA ESTATAL DE ADMINISTRACIÓN TRIBUTARIA (AEAT)&gt;</v>
      </c>
      <c r="F637" s="10"/>
      <c r="G637" s="10"/>
      <c r="H637" s="10" t="str">
        <f t="shared" si="32"/>
        <v xml:space="preserve"> </v>
      </c>
      <c r="I637" s="9" t="str">
        <f t="shared" si="34"/>
        <v/>
      </c>
      <c r="J637" s="10" t="str">
        <f t="shared" si="33"/>
        <v/>
      </c>
      <c r="K637" s="10"/>
      <c r="L637" s="10"/>
      <c r="M637" s="10"/>
      <c r="N637" s="10"/>
    </row>
    <row r="638" spans="1:14" ht="75">
      <c r="A638" s="10"/>
      <c r="B638" s="10"/>
      <c r="C638" s="10" t="str">
        <v>Impuesto sobre la Renta de no residentes. No residentes sin establecimiento permanente. Declaración de rentas derivadas de transmisiones de bienes inmuebles (modelo 212) (2000 – 2010)</v>
      </c>
      <c r="D638" s="10" t="str">
        <v>3015140</v>
      </c>
      <c r="E638" s="14" t="str">
        <v>Impuesto sobre la Renta de no residentes. No residentes sin establecimiento permanente. Declaración de rentas derivadas de transmisiones de bienes inmuebles (modelo 212) (2000 – 2010) &lt;AGENCIA ESTATAL DE ADMINISTRACIÓN TRIBUTARIA (AEAT)&gt;</v>
      </c>
      <c r="F638" s="10"/>
      <c r="G638" s="10"/>
      <c r="H638" s="10" t="str">
        <f t="shared" si="32"/>
        <v xml:space="preserve"> </v>
      </c>
      <c r="I638" s="9" t="str">
        <f t="shared" si="34"/>
        <v/>
      </c>
      <c r="J638" s="10" t="str">
        <f t="shared" si="33"/>
        <v/>
      </c>
      <c r="K638" s="10"/>
      <c r="L638" s="10"/>
      <c r="M638" s="10"/>
      <c r="N638" s="10"/>
    </row>
    <row r="639" spans="1:14" ht="75">
      <c r="A639" s="10"/>
      <c r="B639" s="10"/>
      <c r="C639" s="10" t="str">
        <v>Impuesto sobre la Renta de no residentes. No residentes sin establecimiento permanente. Declaración de rentas derivadas de transmisiones de bienes inmuebles (Modelo 212) (2000-2008)</v>
      </c>
      <c r="D639" s="10" t="str">
        <v>687300</v>
      </c>
      <c r="E639" s="14" t="str">
        <v>Impuesto sobre la Renta de no residentes. No residentes sin establecimiento permanente. Declaración de rentas derivadas de transmisiones de bienes inmuebles (Modelo 212) (2000-2008) &lt;AGENCIA ESTATAL DE ADMINISTRACIÓN TRIBUTARIA (AEAT)&gt;</v>
      </c>
      <c r="F639" s="10"/>
      <c r="G639" s="10"/>
      <c r="H639" s="10" t="str">
        <f t="shared" si="32"/>
        <v xml:space="preserve"> </v>
      </c>
      <c r="I639" s="9" t="str">
        <f t="shared" si="34"/>
        <v/>
      </c>
      <c r="J639" s="10" t="str">
        <f t="shared" si="33"/>
        <v/>
      </c>
      <c r="K639" s="10"/>
      <c r="L639" s="10"/>
      <c r="M639" s="10"/>
      <c r="N639" s="10"/>
    </row>
    <row r="640" spans="1:14" ht="60">
      <c r="A640" s="10"/>
      <c r="B640" s="10"/>
      <c r="C640" s="10" t="str">
        <v>Impuesto sobre la renta de no residentes. No residentes sin establecimiento permanente. Resumen anual de retenciones e ingresos a cuenta (modelo 296)</v>
      </c>
      <c r="D640" s="10" t="str">
        <v>203649</v>
      </c>
      <c r="E640" s="14" t="str">
        <v>Impuesto sobre la renta de no residentes. No residentes sin establecimiento permanente. Resumen anual de retenciones e ingresos a cuenta (modelo 296) &lt;AGENCIA ESTATAL DE ADMINISTRACIÓN TRIBUTARIA (AEAT)&gt;</v>
      </c>
      <c r="F640" s="10"/>
      <c r="G640" s="10"/>
      <c r="H640" s="10" t="str">
        <f t="shared" si="32"/>
        <v xml:space="preserve"> </v>
      </c>
      <c r="I640" s="9" t="str">
        <f t="shared" si="34"/>
        <v/>
      </c>
      <c r="J640" s="10" t="str">
        <f t="shared" si="33"/>
        <v/>
      </c>
      <c r="K640" s="10"/>
      <c r="L640" s="10"/>
      <c r="M640" s="10"/>
      <c r="N640" s="10"/>
    </row>
    <row r="641" spans="1:14" ht="75">
      <c r="A641" s="10"/>
      <c r="B641" s="10"/>
      <c r="C641" s="10" t="str">
        <v>Impuesto sobre la Renta de no residentes. Rentas obtenidas sin mediación de establecimiento permanente. Retenciones e ingresos a cuenta (modelo 216) (2000 – …)</v>
      </c>
      <c r="D641" s="10" t="str">
        <v>203652</v>
      </c>
      <c r="E641" s="14" t="str">
        <v>Impuesto sobre la Renta de no residentes. Rentas obtenidas sin mediación de establecimiento permanente. Retenciones e ingresos a cuenta (modelo 216) (2000 – …) &lt;AGENCIA ESTATAL DE ADMINISTRACIÓN TRIBUTARIA (AEAT)&gt;</v>
      </c>
      <c r="F641" s="10"/>
      <c r="G641" s="10"/>
      <c r="H641" s="10" t="str">
        <f t="shared" si="32"/>
        <v xml:space="preserve"> </v>
      </c>
      <c r="I641" s="9" t="str">
        <f t="shared" si="34"/>
        <v/>
      </c>
      <c r="J641" s="10" t="str">
        <f t="shared" si="33"/>
        <v/>
      </c>
      <c r="K641" s="10"/>
      <c r="L641" s="10"/>
      <c r="M641" s="10"/>
      <c r="N641" s="10"/>
    </row>
    <row r="642" spans="1:14" ht="75">
      <c r="A642" s="10"/>
      <c r="B642" s="10"/>
      <c r="C642" s="10" t="str">
        <v>Impuesto sobre la Renta de no Residentes. Rentas obtenidas sin mediación de establecimiento permanente. Retenciones e ingresos a cuenta (Modelo 216) (2000-2008)</v>
      </c>
      <c r="D642" s="10" t="str">
        <v>203651</v>
      </c>
      <c r="E642" s="14" t="str">
        <v>Impuesto sobre la Renta de no Residentes. Rentas obtenidas sin mediación de establecimiento permanente. Retenciones e ingresos a cuenta (Modelo 216) (2000-2008) &lt;AGENCIA ESTATAL DE ADMINISTRACIÓN TRIBUTARIA (AEAT)&gt;</v>
      </c>
      <c r="F642" s="10"/>
      <c r="G642" s="10"/>
      <c r="H642" s="10" t="str">
        <f t="shared" si="32"/>
        <v xml:space="preserve"> </v>
      </c>
      <c r="I642" s="9" t="str">
        <f t="shared" si="34"/>
        <v/>
      </c>
      <c r="J642" s="10" t="str">
        <f t="shared" si="33"/>
        <v/>
      </c>
      <c r="K642" s="10"/>
      <c r="L642" s="10"/>
      <c r="M642" s="10"/>
      <c r="N642" s="10"/>
    </row>
    <row r="643" spans="1:14" ht="75">
      <c r="A643" s="10"/>
      <c r="B643" s="10"/>
      <c r="C643" s="10" t="str">
        <v>Impuesto sobre la Renta de no residentes. Retención en la adquisición de bienes inmuebles a no residentes sin establecimiento permanente (modelo 211) (2000 – …)</v>
      </c>
      <c r="D643" s="10" t="str">
        <v>203653</v>
      </c>
      <c r="E643" s="14" t="str">
        <v>Impuesto sobre la Renta de no residentes. Retención en la adquisición de bienes inmuebles a no residentes sin establecimiento permanente (modelo 211) (2000 – …) &lt;AGENCIA ESTATAL DE ADMINISTRACIÓN TRIBUTARIA (AEAT)&gt;</v>
      </c>
      <c r="F643" s="10"/>
      <c r="G643" s="10"/>
      <c r="H643" s="10" t="str">
        <f t="shared" si="32"/>
        <v xml:space="preserve"> </v>
      </c>
      <c r="I643" s="9" t="str">
        <f t="shared" si="34"/>
        <v/>
      </c>
      <c r="J643" s="10" t="str">
        <f t="shared" si="33"/>
        <v/>
      </c>
      <c r="K643" s="10"/>
      <c r="L643" s="10"/>
      <c r="M643" s="10"/>
      <c r="N643" s="10"/>
    </row>
    <row r="644" spans="1:14" ht="75">
      <c r="A644" s="10"/>
      <c r="B644" s="10"/>
      <c r="C644" s="10" t="str">
        <v>Impuesto sobre la Renta de no residentes. Retención en la adquisición de bienes inmuebles a no residentes sin establecimiento permanente (Modelo 211) (2000-2008)</v>
      </c>
      <c r="D644" s="10" t="str">
        <v>1161262</v>
      </c>
      <c r="E644" s="14" t="str">
        <v>Impuesto sobre la Renta de no residentes. Retención en la adquisición de bienes inmuebles a no residentes sin establecimiento permanente (Modelo 211) (2000-2008) &lt;AGENCIA ESTATAL DE ADMINISTRACIÓN TRIBUTARIA (AEAT)&gt;</v>
      </c>
      <c r="F644" s="10"/>
      <c r="G644" s="10"/>
      <c r="H644" s="10" t="str">
        <f t="shared" si="32"/>
        <v xml:space="preserve"> </v>
      </c>
      <c r="I644" s="9" t="str">
        <f t="shared" si="34"/>
        <v/>
      </c>
      <c r="J644" s="10" t="str">
        <f t="shared" si="33"/>
        <v/>
      </c>
      <c r="K644" s="10"/>
      <c r="L644" s="10"/>
      <c r="M644" s="10"/>
      <c r="N644" s="10"/>
    </row>
    <row r="645" spans="1:14" ht="45">
      <c r="A645" s="10"/>
      <c r="B645" s="10"/>
      <c r="C645" s="10" t="str">
        <v>Impuesto sobre las primas de seguros. Declaración resumen anual en euros (modelo 480) (2002 – …)</v>
      </c>
      <c r="D645" s="10" t="str">
        <v>2962302</v>
      </c>
      <c r="E645" s="14" t="str">
        <v>Impuesto sobre las primas de seguros. Declaración resumen anual en euros (modelo 480) (2002 – …) &lt;AGENCIA ESTATAL DE ADMINISTRACIÓN TRIBUTARIA (AEAT)&gt;</v>
      </c>
      <c r="F645" s="10"/>
      <c r="G645" s="10"/>
      <c r="H645" s="10" t="str">
        <f t="shared" si="32"/>
        <v xml:space="preserve"> </v>
      </c>
      <c r="I645" s="9" t="str">
        <f t="shared" si="34"/>
        <v/>
      </c>
      <c r="J645" s="10" t="str">
        <f t="shared" si="33"/>
        <v/>
      </c>
      <c r="K645" s="10"/>
      <c r="L645" s="10"/>
      <c r="M645" s="10"/>
      <c r="N645" s="10"/>
    </row>
    <row r="646" spans="1:14" ht="45">
      <c r="A646" s="10"/>
      <c r="B646" s="10"/>
      <c r="C646" s="10" t="str">
        <v>Impuesto sobre los Gases Fluorados de Efecto Invernadero. Solicitud de devolución</v>
      </c>
      <c r="D646" s="10" t="str">
        <v>998034</v>
      </c>
      <c r="E646" s="14" t="str">
        <v>Impuesto sobre los Gases Fluorados de Efecto Invernadero. Solicitud de devolución &lt;AGENCIA ESTATAL DE ADMINISTRACIÓN TRIBUTARIA (AEAT)&gt;</v>
      </c>
      <c r="F646" s="10"/>
      <c r="G646" s="10"/>
      <c r="H646" s="10" t="str">
        <f t="shared" si="32"/>
        <v xml:space="preserve"> </v>
      </c>
      <c r="I646" s="9" t="str">
        <f t="shared" si="34"/>
        <v/>
      </c>
      <c r="J646" s="10" t="str">
        <f t="shared" si="33"/>
        <v/>
      </c>
      <c r="K646" s="10"/>
      <c r="L646" s="10"/>
      <c r="M646" s="10"/>
      <c r="N646" s="10"/>
    </row>
    <row r="647" spans="1:14" ht="45">
      <c r="A647" s="10"/>
      <c r="B647" s="10"/>
      <c r="C647" s="10" t="str">
        <v>Impuesto sobre Sociedades (Modelo 200). Declaración anual (1979-2010)</v>
      </c>
      <c r="D647" s="10" t="str">
        <v>997975</v>
      </c>
      <c r="E647" s="14" t="str">
        <v>Impuesto sobre Sociedades (Modelo 200). Declaración anual (1979-2010) &lt;AGENCIA ESTATAL DE ADMINISTRACIÓN TRIBUTARIA (AEAT)&gt;</v>
      </c>
      <c r="F647" s="10"/>
      <c r="G647" s="10"/>
      <c r="H647" s="10" t="str">
        <f t="shared" si="32"/>
        <v xml:space="preserve"> </v>
      </c>
      <c r="I647" s="9" t="str">
        <f t="shared" si="34"/>
        <v/>
      </c>
      <c r="J647" s="10" t="str">
        <f t="shared" si="33"/>
        <v/>
      </c>
      <c r="K647" s="10"/>
      <c r="L647" s="10"/>
      <c r="M647" s="10"/>
      <c r="N647" s="10"/>
    </row>
    <row r="648" spans="1:14" ht="75">
      <c r="A648" s="10"/>
      <c r="B648" s="10"/>
      <c r="C648" s="10" t="str">
        <v>Impuesto sobre Sociedades (Modelo 201). Declaración-  liquidación simplificada del Impuesto sobre Sociedades e Impuesto sobre la Renta de no Residentes (establecimientos permanentes) (1979-2008)</v>
      </c>
      <c r="D648" s="10" t="str">
        <v>997979</v>
      </c>
      <c r="E648" s="14" t="str">
        <v>Impuesto sobre Sociedades (Modelo 201). Declaración-  liquidación simplificada del Impuesto sobre Sociedades e Impuesto sobre la Renta de no Residentes (establecimientos permanentes) (1979-2008) &lt;AGENCIA ESTATAL DE ADMINISTRACIÓN TRIBUTARIA (AEAT)&gt;</v>
      </c>
      <c r="F648" s="10"/>
      <c r="G648" s="10"/>
      <c r="H648" s="10" t="str">
        <f t="shared" si="32"/>
        <v xml:space="preserve"> </v>
      </c>
      <c r="I648" s="9" t="str">
        <f t="shared" si="34"/>
        <v/>
      </c>
      <c r="J648" s="10" t="str">
        <f t="shared" si="33"/>
        <v/>
      </c>
      <c r="K648" s="10"/>
      <c r="L648" s="10"/>
      <c r="M648" s="10"/>
      <c r="N648" s="10"/>
    </row>
    <row r="649" spans="1:14" ht="45">
      <c r="A649" s="10"/>
      <c r="B649" s="10"/>
      <c r="C649" s="10" t="str">
        <v>Impuesto sobre Sociedades (Modelo 202). Pago fraccionado Régimen General (1984-2010)</v>
      </c>
      <c r="D649" s="10" t="str">
        <v>997978</v>
      </c>
      <c r="E649" s="14" t="str">
        <v>Impuesto sobre Sociedades (Modelo 202). Pago fraccionado Régimen General (1984-2010) &lt;AGENCIA ESTATAL DE ADMINISTRACIÓN TRIBUTARIA (AEAT)&gt;</v>
      </c>
      <c r="F649" s="10"/>
      <c r="G649" s="10"/>
      <c r="H649" s="10" t="str">
        <f t="shared" si="32"/>
        <v xml:space="preserve"> </v>
      </c>
      <c r="I649" s="9" t="str">
        <f t="shared" si="34"/>
        <v/>
      </c>
      <c r="J649" s="10" t="str">
        <f t="shared" si="33"/>
        <v/>
      </c>
      <c r="K649" s="10"/>
      <c r="L649" s="10"/>
      <c r="M649" s="10"/>
      <c r="N649" s="10"/>
    </row>
    <row r="650" spans="1:14" ht="60">
      <c r="A650" s="10"/>
      <c r="B650" s="10"/>
      <c r="C650" s="10" t="str">
        <v>Impuesto sobre Sociedades (Modelo 220). Régimen de Tributación de los Grupos de Sociedades. Documento de ingreso o devolución (1985-2010)</v>
      </c>
      <c r="D650" s="10" t="str">
        <v>997977</v>
      </c>
      <c r="E650" s="14" t="str">
        <v>Impuesto sobre Sociedades (Modelo 220). Régimen de Tributación de los Grupos de Sociedades. Documento de ingreso o devolución (1985-2010) &lt;AGENCIA ESTATAL DE ADMINISTRACIÓN TRIBUTARIA (AEAT)&gt;</v>
      </c>
      <c r="F650" s="10"/>
      <c r="G650" s="10"/>
      <c r="H650" s="10" t="str">
        <f t="shared" si="32"/>
        <v xml:space="preserve"> </v>
      </c>
      <c r="I650" s="9" t="str">
        <f t="shared" si="34"/>
        <v/>
      </c>
      <c r="J650" s="10" t="str">
        <f t="shared" si="33"/>
        <v/>
      </c>
      <c r="K650" s="10"/>
      <c r="L650" s="10"/>
      <c r="M650" s="10"/>
      <c r="N650" s="10"/>
    </row>
    <row r="651" spans="1:14" ht="60">
      <c r="A651" s="10"/>
      <c r="B651" s="10"/>
      <c r="C651" s="10" t="str">
        <v>Impuesto sobre Sociedades (Modelo 225). Sociedades Patrimoniales. Documento de ingreso o devolución (2003-2008)</v>
      </c>
      <c r="D651" s="10" t="str">
        <v>201060</v>
      </c>
      <c r="E651" s="14" t="str">
        <v>Impuesto sobre Sociedades (Modelo 225). Sociedades Patrimoniales. Documento de ingreso o devolución (2003-2008) &lt;AGENCIA ESTATAL DE ADMINISTRACIÓN TRIBUTARIA (AEAT)&gt;</v>
      </c>
      <c r="F651" s="10"/>
      <c r="G651" s="10"/>
      <c r="H651" s="10" t="str">
        <f t="shared" si="32"/>
        <v xml:space="preserve"> </v>
      </c>
      <c r="I651" s="9" t="str">
        <f t="shared" si="34"/>
        <v/>
      </c>
      <c r="J651" s="10" t="str">
        <f t="shared" si="33"/>
        <v/>
      </c>
      <c r="K651" s="10"/>
      <c r="L651" s="10"/>
      <c r="M651" s="10"/>
      <c r="N651" s="10"/>
    </row>
    <row r="652" spans="1:14" ht="45">
      <c r="A652" s="10"/>
      <c r="B652" s="10"/>
      <c r="C652" s="10" t="str">
        <v>Impuesto sobre sociedades. Declaración anual (modelo 200)</v>
      </c>
      <c r="D652" s="10" t="str">
        <v>201061</v>
      </c>
      <c r="E652" s="14" t="str">
        <v>Impuesto sobre sociedades. Declaración anual (modelo 200) &lt;AGENCIA ESTATAL DE ADMINISTRACIÓN TRIBUTARIA (AEAT)&gt;</v>
      </c>
      <c r="F652" s="10"/>
      <c r="G652" s="10"/>
      <c r="H652" s="10" t="str">
        <f t="shared" si="32"/>
        <v xml:space="preserve"> </v>
      </c>
      <c r="I652" s="9" t="str">
        <f t="shared" si="34"/>
        <v/>
      </c>
      <c r="J652" s="10" t="str">
        <f t="shared" si="33"/>
        <v/>
      </c>
      <c r="K652" s="10"/>
      <c r="L652" s="10"/>
      <c r="M652" s="10"/>
      <c r="N652" s="10"/>
    </row>
    <row r="653" spans="1:14" ht="90">
      <c r="A653" s="10"/>
      <c r="B653" s="10"/>
      <c r="C653" s="10" t="str">
        <v>Impuesto sobre sociedades. Impuesto sobre la renta de no residentes (establecimientos permanentes y entidades en régimen de atribución de rentas constituidas en el extranjero con presencia en territorio nacional). Pago fraccionado (modelo 202)</v>
      </c>
      <c r="D653" s="10" t="str">
        <v>999098</v>
      </c>
      <c r="E653" s="14" t="str">
        <v>Impuesto sobre sociedades. Impuesto sobre la renta de no residentes (establecimientos permanentes y entidades en régimen de atribución de rentas constituidas en el extranjero con presencia en territorio nacional). Pago fraccionado (modelo 202) &lt;AGENCIA ESTATAL DE ADMINISTRACIÓN TRIBUTARIA (AEAT)&gt;</v>
      </c>
      <c r="F653" s="10"/>
      <c r="G653" s="10"/>
      <c r="H653" s="10" t="str">
        <f t="shared" si="32"/>
        <v xml:space="preserve"> </v>
      </c>
      <c r="I653" s="9" t="str">
        <f t="shared" si="34"/>
        <v/>
      </c>
      <c r="J653" s="10" t="str">
        <f t="shared" si="33"/>
        <v/>
      </c>
      <c r="K653" s="10"/>
      <c r="L653" s="10"/>
      <c r="M653" s="10"/>
      <c r="N653" s="10"/>
    </row>
    <row r="654" spans="1:14" ht="60">
      <c r="A654" s="10"/>
      <c r="B654" s="10"/>
      <c r="C654" s="10" t="str">
        <v>Impuesto sobre sociedades. Régimen de tributación de los grupos de sociedades. Documento de ingreso/devolución (modelo 220)</v>
      </c>
      <c r="D654" s="10" t="str">
        <v>201559</v>
      </c>
      <c r="E654" s="14" t="str">
        <v>Impuesto sobre sociedades. Régimen de tributación de los grupos de sociedades. Documento de ingreso/devolución (modelo 220) &lt;AGENCIA ESTATAL DE ADMINISTRACIÓN TRIBUTARIA (AEAT)&gt;</v>
      </c>
      <c r="F654" s="10"/>
      <c r="G654" s="10"/>
      <c r="H654" s="10" t="str">
        <f t="shared" si="32"/>
        <v xml:space="preserve"> </v>
      </c>
      <c r="I654" s="9" t="str">
        <f t="shared" si="34"/>
        <v/>
      </c>
      <c r="J654" s="10" t="str">
        <f t="shared" si="33"/>
        <v/>
      </c>
      <c r="K654" s="10"/>
      <c r="L654" s="10"/>
      <c r="M654" s="10"/>
      <c r="N654" s="10"/>
    </row>
    <row r="655" spans="1:14" ht="60">
      <c r="A655" s="10"/>
      <c r="B655" s="10"/>
      <c r="C655" s="10" t="str">
        <v>Impuesto sobre Sucesiones y Donaciones. Autoliquidaciones Sucesiones (modelo 650) (1998 – …)</v>
      </c>
      <c r="D655" s="10" t="str">
        <v>2264439</v>
      </c>
      <c r="E655" s="14" t="str">
        <v>Impuesto sobre Sucesiones y Donaciones. Autoliquidaciones Sucesiones (modelo 650) (1998 – …) &lt;AGENCIA ESTATAL DE ADMINISTRACIÓN TRIBUTARIA (AEAT)&gt;</v>
      </c>
      <c r="F655" s="10"/>
      <c r="G655" s="10"/>
      <c r="H655" s="10" t="str">
        <f t="shared" si="32"/>
        <v xml:space="preserve"> </v>
      </c>
      <c r="I655" s="9" t="str">
        <f t="shared" si="34"/>
        <v/>
      </c>
      <c r="J655" s="10" t="str">
        <f t="shared" si="33"/>
        <v/>
      </c>
      <c r="K655" s="10"/>
      <c r="L655" s="10"/>
      <c r="M655" s="10"/>
      <c r="N655" s="10"/>
    </row>
    <row r="656" spans="1:14" ht="60">
      <c r="A656" s="10"/>
      <c r="B656" s="10"/>
      <c r="C656" s="10" t="str">
        <v>Impuesto sobre Sucesiones y Donaciones. Autoliquidaciones sucesiones (modelo 650) (1998-2008)</v>
      </c>
      <c r="D656" s="10" t="str">
        <v>998305</v>
      </c>
      <c r="E656" s="14" t="str">
        <v>Impuesto sobre Sucesiones y Donaciones. Autoliquidaciones sucesiones (modelo 650) (1998-2008) &lt;AGENCIA ESTATAL DE ADMINISTRACIÓN TRIBUTARIA (AEAT)&gt;</v>
      </c>
      <c r="F656" s="10"/>
      <c r="G656" s="10"/>
      <c r="H656" s="10" t="str">
        <f t="shared" si="32"/>
        <v xml:space="preserve"> </v>
      </c>
      <c r="I656" s="9" t="str">
        <f t="shared" si="34"/>
        <v/>
      </c>
      <c r="J656" s="10" t="str">
        <f t="shared" si="33"/>
        <v/>
      </c>
      <c r="K656" s="10"/>
      <c r="L656" s="10"/>
      <c r="M656" s="10"/>
      <c r="N656" s="10"/>
    </row>
    <row r="657" spans="1:14" ht="45">
      <c r="A657" s="10"/>
      <c r="B657" s="10"/>
      <c r="C657" s="10" t="str">
        <v>IRNR. Devolución. Procedimiento de devolución.</v>
      </c>
      <c r="D657" s="10" t="str">
        <v>997749</v>
      </c>
      <c r="E657" s="14" t="str">
        <v>IRNR. Devolución. Procedimiento de devolución. &lt;AGENCIA ESTATAL DE ADMINISTRACIÓN TRIBUTARIA (AEAT)&gt;</v>
      </c>
      <c r="F657" s="10"/>
      <c r="G657" s="10"/>
      <c r="H657" s="10" t="str">
        <f t="shared" si="32"/>
        <v xml:space="preserve"> </v>
      </c>
      <c r="I657" s="9" t="str">
        <f t="shared" si="34"/>
        <v/>
      </c>
      <c r="J657" s="10" t="str">
        <f t="shared" si="33"/>
        <v/>
      </c>
      <c r="K657" s="10"/>
      <c r="L657" s="10"/>
      <c r="M657" s="10"/>
      <c r="N657" s="10"/>
    </row>
    <row r="658" spans="1:14" ht="45">
      <c r="A658" s="10"/>
      <c r="B658" s="10"/>
      <c r="C658" s="10" t="str">
        <v>IRNR. Verificación de datos / Comprobación limitada.</v>
      </c>
      <c r="D658" s="10" t="str">
        <v>991712</v>
      </c>
      <c r="E658" s="14" t="str">
        <v>IRNR. Verificación de datos / Comprobación limitada. &lt;AGENCIA ESTATAL DE ADMINISTRACIÓN TRIBUTARIA (AEAT)&gt;</v>
      </c>
      <c r="F658" s="10"/>
      <c r="G658" s="10"/>
      <c r="H658" s="10" t="str">
        <f t="shared" si="32"/>
        <v xml:space="preserve"> </v>
      </c>
      <c r="I658" s="9" t="str">
        <f t="shared" si="34"/>
        <v/>
      </c>
      <c r="J658" s="10" t="str">
        <f t="shared" si="33"/>
        <v/>
      </c>
      <c r="K658" s="10"/>
      <c r="L658" s="10"/>
      <c r="M658" s="10"/>
      <c r="N658" s="10"/>
    </row>
    <row r="659" spans="1:14" ht="75">
      <c r="A659" s="10"/>
      <c r="B659" s="10"/>
      <c r="C659" s="10" t="str">
        <v>IRPF. Declaración de la minoración del rendimiento neto en las actividades en estimación objetiva por incendios, inundaciones, hundimientos u otras circunstancias excepcionales</v>
      </c>
      <c r="D659" s="10" t="str">
        <v>1017576</v>
      </c>
      <c r="E659" s="14" t="str">
        <v>IRPF. Declaración de la minoración del rendimiento neto en las actividades en estimación objetiva por incendios, inundaciones, hundimientos u otras circunstancias excepcionales &lt;AGENCIA ESTATAL DE ADMINISTRACIÓN TRIBUTARIA (AEAT)&gt;</v>
      </c>
      <c r="F659" s="10"/>
      <c r="G659" s="10"/>
      <c r="H659" s="10" t="str">
        <f t="shared" si="32"/>
        <v xml:space="preserve"> </v>
      </c>
      <c r="I659" s="9" t="str">
        <f t="shared" si="34"/>
        <v/>
      </c>
      <c r="J659" s="10" t="str">
        <f t="shared" si="33"/>
        <v/>
      </c>
      <c r="K659" s="10"/>
      <c r="L659" s="10"/>
      <c r="M659" s="10"/>
      <c r="N659" s="10"/>
    </row>
    <row r="660" spans="1:14" ht="90">
      <c r="A660" s="10"/>
      <c r="B660" s="10"/>
      <c r="C660" s="10" t="str">
        <v>IRPF. Devolución. Procedimiento de devolución. Régimen especial aplicable a los trabajadores desplazados a territorio español. (Modelo 151. Para contribuyentes que hayan optado por este régimen a partir de 1 de enero de 2015)</v>
      </c>
      <c r="D660" s="10" t="str">
        <v>991708</v>
      </c>
      <c r="E660" s="14" t="str">
        <v>IRPF. Devolución. Procedimiento de devolución. Régimen especial aplicable a los trabajadores desplazados a territorio español. (Modelo 151. Para contribuyentes que hayan optado por este régimen a partir de 1 de enero de 2015) &lt;AGENCIA ESTATAL DE ADMINISTRACIÓN TRIBUTARIA (AEAT)&gt;</v>
      </c>
      <c r="F660" s="10"/>
      <c r="G660" s="10"/>
      <c r="H660" s="10" t="str">
        <f t="shared" si="32"/>
        <v xml:space="preserve"> </v>
      </c>
      <c r="I660" s="9" t="str">
        <f t="shared" si="34"/>
        <v/>
      </c>
      <c r="J660" s="10" t="str">
        <f t="shared" si="33"/>
        <v/>
      </c>
      <c r="K660" s="10"/>
      <c r="L660" s="10"/>
      <c r="M660" s="10"/>
      <c r="N660" s="10"/>
    </row>
    <row r="661" spans="1:14" ht="45">
      <c r="A661" s="10"/>
      <c r="B661" s="10"/>
      <c r="C661" s="10" t="str">
        <v>IRPF. Verificación de datos / Comprobación limitada</v>
      </c>
      <c r="D661" s="10" t="str">
        <v>180061</v>
      </c>
      <c r="E661" s="14" t="str">
        <v>IRPF. Verificación de datos / Comprobación limitada &lt;AGENCIA ESTATAL DE ADMINISTRACIÓN TRIBUTARIA (AEAT)&gt;</v>
      </c>
      <c r="F661" s="10"/>
      <c r="G661" s="10"/>
      <c r="H661" s="10" t="str">
        <f t="shared" si="32"/>
        <v xml:space="preserve"> </v>
      </c>
      <c r="I661" s="9" t="str">
        <f t="shared" si="34"/>
        <v/>
      </c>
      <c r="J661" s="10" t="str">
        <f t="shared" si="33"/>
        <v/>
      </c>
      <c r="K661" s="10"/>
      <c r="L661" s="10"/>
      <c r="M661" s="10"/>
      <c r="N661" s="10"/>
    </row>
    <row r="662" spans="1:14" ht="90">
      <c r="A662" s="10"/>
      <c r="B662" s="10"/>
      <c r="C662" s="10" t="str">
        <v>IRPF. Verificación de datos / Comprobación limitada. Régimen especial aplicable a los trabajadores desplazados a territorio español. (Modelo 150. Para contribuyentes que hayan optado por este régimen con anterioridad a 1 de enero de 2015).</v>
      </c>
      <c r="D662" s="10" t="str">
        <v>1320727</v>
      </c>
      <c r="E662" s="14" t="str">
        <v>IRPF. Verificación de datos / Comprobación limitada. Régimen especial aplicable a los trabajadores desplazados a territorio español. (Modelo 150. Para contribuyentes que hayan optado por este régimen con anterioridad a 1 de enero de 2015). &lt;AGENCIA ESTATAL DE ADMINISTRACIÓN TRIBUTARIA (AEAT)&gt;</v>
      </c>
      <c r="F662" s="10"/>
      <c r="G662" s="10"/>
      <c r="H662" s="10" t="str">
        <f t="shared" si="32"/>
        <v xml:space="preserve"> </v>
      </c>
      <c r="I662" s="9" t="str">
        <f t="shared" si="34"/>
        <v/>
      </c>
      <c r="J662" s="10" t="str">
        <f t="shared" si="33"/>
        <v/>
      </c>
      <c r="K662" s="10"/>
      <c r="L662" s="10"/>
      <c r="M662" s="10"/>
      <c r="N662" s="10"/>
    </row>
    <row r="663" spans="1:14" ht="90">
      <c r="A663" s="10"/>
      <c r="B663" s="10"/>
      <c r="C663" s="10" t="str">
        <v>IRPF. Verificación de datos/comprobación limitada. Régimen especial aplicable a los trabajadores desplazados a territorio español. (Modelo 151. Para contribuyentes que hayan optado por este régimen a partir de 1 de enero de 2015).</v>
      </c>
      <c r="D663" s="10" t="str">
        <v>998228</v>
      </c>
      <c r="E663" s="14" t="str">
        <v>IRPF. Verificación de datos/comprobación limitada. Régimen especial aplicable a los trabajadores desplazados a territorio español. (Modelo 151. Para contribuyentes que hayan optado por este régimen a partir de 1 de enero de 2015). &lt;AGENCIA ESTATAL DE ADMINISTRACIÓN TRIBUTARIA (AEAT)&gt;</v>
      </c>
      <c r="F663" s="10"/>
      <c r="G663" s="10"/>
      <c r="H663" s="10" t="str">
        <f t="shared" si="32"/>
        <v xml:space="preserve"> </v>
      </c>
      <c r="I663" s="9" t="str">
        <f t="shared" si="34"/>
        <v/>
      </c>
      <c r="J663" s="10" t="str">
        <f t="shared" si="33"/>
        <v/>
      </c>
      <c r="K663" s="10"/>
      <c r="L663" s="10"/>
      <c r="M663" s="10"/>
      <c r="N663" s="10"/>
    </row>
    <row r="664" spans="1:14" ht="45">
      <c r="A664" s="10"/>
      <c r="B664" s="10"/>
      <c r="C664" s="10" t="str">
        <v>IS. Comprobación censal del índice de entidades.</v>
      </c>
      <c r="D664" s="10" t="str">
        <v>2409976</v>
      </c>
      <c r="E664" s="14" t="str">
        <v>IS. Comprobación censal del índice de entidades. &lt;AGENCIA ESTATAL DE ADMINISTRACIÓN TRIBUTARIA (AEAT)&gt;</v>
      </c>
      <c r="F664" s="10"/>
      <c r="G664" s="10"/>
      <c r="H664" s="10" t="str">
        <f t="shared" si="32"/>
        <v xml:space="preserve"> </v>
      </c>
      <c r="I664" s="9" t="str">
        <f t="shared" si="34"/>
        <v/>
      </c>
      <c r="J664" s="10" t="str">
        <f t="shared" si="33"/>
        <v/>
      </c>
      <c r="K664" s="10"/>
      <c r="L664" s="10"/>
      <c r="M664" s="10"/>
      <c r="N664" s="10"/>
    </row>
    <row r="665" spans="1:14" ht="30">
      <c r="A665" s="10"/>
      <c r="B665" s="10"/>
      <c r="C665" s="10" t="str">
        <v>IS. Devolución. Procedimiento de devolución.</v>
      </c>
      <c r="D665" s="10" t="str">
        <v>2409978</v>
      </c>
      <c r="E665" s="14" t="str">
        <v>IS. Devolución. Procedimiento de devolución. &lt;AGENCIA ESTATAL DE ADMINISTRACIÓN TRIBUTARIA (AEAT)&gt;</v>
      </c>
      <c r="F665" s="10"/>
      <c r="G665" s="10"/>
      <c r="H665" s="10" t="str">
        <f t="shared" si="32"/>
        <v xml:space="preserve"> </v>
      </c>
      <c r="I665" s="9" t="str">
        <f t="shared" si="34"/>
        <v/>
      </c>
      <c r="J665" s="10" t="str">
        <f t="shared" si="33"/>
        <v/>
      </c>
      <c r="K665" s="10"/>
      <c r="L665" s="10"/>
      <c r="M665" s="10"/>
      <c r="N665" s="10"/>
    </row>
    <row r="666" spans="1:14" ht="45">
      <c r="A666" s="10"/>
      <c r="B666" s="10"/>
      <c r="C666" s="10" t="str">
        <v>IS. Devolución. Procedimiento de devolución. Grupos.</v>
      </c>
      <c r="D666" s="10" t="str">
        <v>2409977</v>
      </c>
      <c r="E666" s="14" t="str">
        <v>IS. Devolución. Procedimiento de devolución. Grupos. &lt;AGENCIA ESTATAL DE ADMINISTRACIÓN TRIBUTARIA (AEAT)&gt;</v>
      </c>
      <c r="F666" s="10"/>
      <c r="G666" s="10"/>
      <c r="H666" s="10" t="str">
        <f t="shared" si="32"/>
        <v xml:space="preserve"> </v>
      </c>
      <c r="I666" s="9" t="str">
        <f t="shared" si="34"/>
        <v/>
      </c>
      <c r="J666" s="10" t="str">
        <f t="shared" si="33"/>
        <v/>
      </c>
      <c r="K666" s="10"/>
      <c r="L666" s="10"/>
      <c r="M666" s="10"/>
      <c r="N666" s="10"/>
    </row>
    <row r="667" spans="1:14" ht="60">
      <c r="A667" s="10"/>
      <c r="B667" s="10"/>
      <c r="C667" s="10" t="str">
        <v>IS. Inscripción, modificación o cancelación en el Registro Especial de Uniones Temporales de Empresas del Ministerio de Hacienda</v>
      </c>
      <c r="D667" s="10" t="str">
        <v>2815198</v>
      </c>
      <c r="E667" s="14" t="str">
        <v>IS. Inscripción, modificación o cancelación en el Registro Especial de Uniones Temporales de Empresas del Ministerio de Hacienda &lt;AGENCIA ESTATAL DE ADMINISTRACIÓN TRIBUTARIA (AEAT)&gt;</v>
      </c>
      <c r="F667" s="10"/>
      <c r="G667" s="10"/>
      <c r="H667" s="10" t="str">
        <f t="shared" si="32"/>
        <v xml:space="preserve"> </v>
      </c>
      <c r="I667" s="9" t="str">
        <f t="shared" si="34"/>
        <v/>
      </c>
      <c r="J667" s="10" t="str">
        <f t="shared" si="33"/>
        <v/>
      </c>
      <c r="K667" s="10"/>
      <c r="L667" s="10"/>
      <c r="M667" s="10"/>
      <c r="N667" s="10"/>
    </row>
    <row r="668" spans="1:14" ht="45">
      <c r="A668" s="10"/>
      <c r="B668" s="10"/>
      <c r="C668" s="10" t="str">
        <v>IS. Verificación de datos / Comprobación limitada.</v>
      </c>
      <c r="D668" s="10" t="str">
        <v>2815201</v>
      </c>
      <c r="E668" s="14" t="str">
        <v>IS. Verificación de datos / Comprobación limitada. &lt;AGENCIA ESTATAL DE ADMINISTRACIÓN TRIBUTARIA (AEAT)&gt;</v>
      </c>
      <c r="F668" s="10"/>
      <c r="G668" s="10"/>
      <c r="H668" s="10" t="str">
        <f t="shared" si="32"/>
        <v xml:space="preserve"> </v>
      </c>
      <c r="I668" s="9" t="str">
        <f t="shared" si="34"/>
        <v/>
      </c>
      <c r="J668" s="10" t="str">
        <f t="shared" si="33"/>
        <v/>
      </c>
      <c r="K668" s="10"/>
      <c r="L668" s="10"/>
      <c r="M668" s="10"/>
      <c r="N668" s="10"/>
    </row>
    <row r="669" spans="1:14" ht="45">
      <c r="A669" s="10"/>
      <c r="B669" s="10"/>
      <c r="C669" s="10" t="str">
        <v>IS. Verificación de datos / Comprobación limitada. Grupos.</v>
      </c>
      <c r="D669" s="10" t="str">
        <v>2409974</v>
      </c>
      <c r="E669" s="14" t="str">
        <v>IS. Verificación de datos / Comprobación limitada. Grupos. &lt;AGENCIA ESTATAL DE ADMINISTRACIÓN TRIBUTARIA (AEAT)&gt;</v>
      </c>
      <c r="F669" s="10"/>
      <c r="G669" s="10"/>
      <c r="H669" s="10" t="str">
        <f t="shared" ref="H669:H732" si="35">F669 &amp; " " &amp; G669</f>
        <v xml:space="preserve"> </v>
      </c>
      <c r="I669" s="9" t="str">
        <f t="shared" si="34"/>
        <v/>
      </c>
      <c r="J669" s="10" t="str">
        <f t="shared" si="33"/>
        <v/>
      </c>
      <c r="K669" s="10"/>
      <c r="L669" s="10"/>
      <c r="M669" s="10"/>
      <c r="N669" s="10"/>
    </row>
    <row r="670" spans="1:14" ht="30">
      <c r="A670" s="10"/>
      <c r="B670" s="10"/>
      <c r="C670" s="10" t="str">
        <v>ITE. Declaraciones (1964-1985)</v>
      </c>
      <c r="D670" s="10" t="str">
        <v>2409975</v>
      </c>
      <c r="E670" s="14" t="str">
        <v>ITE. Declaraciones (1964-1985) &lt;AGENCIA ESTATAL DE ADMINISTRACIÓN TRIBUTARIA (AEAT)&gt;</v>
      </c>
      <c r="F670" s="10"/>
      <c r="G670" s="10"/>
      <c r="H670" s="10" t="str">
        <f t="shared" si="35"/>
        <v xml:space="preserve"> </v>
      </c>
      <c r="I670" s="9" t="str">
        <f t="shared" si="34"/>
        <v/>
      </c>
      <c r="J670" s="10" t="str">
        <f t="shared" ref="J670:J733" si="36">IF(H671="", "", SUBSTITUTE(H671, I671 &amp; CHAR(32), ""))</f>
        <v/>
      </c>
      <c r="K670" s="10"/>
      <c r="L670" s="10"/>
      <c r="M670" s="10"/>
      <c r="N670" s="10"/>
    </row>
    <row r="671" spans="1:14" ht="45">
      <c r="A671" s="10"/>
      <c r="B671" s="10"/>
      <c r="C671" s="10" t="str">
        <v>ITE. Estados de recaudación de cuotas de convenios fiscales (1965-1969)</v>
      </c>
      <c r="D671" s="10" t="str">
        <v>3036692</v>
      </c>
      <c r="E671" s="14" t="str">
        <v>ITE. Estados de recaudación de cuotas de convenios fiscales (1965-1969) &lt;AGENCIA ESTATAL DE ADMINISTRACIÓN TRIBUTARIA (AEAT)&gt;</v>
      </c>
      <c r="F671" s="10"/>
      <c r="G671" s="10"/>
      <c r="H671" s="10" t="str">
        <f t="shared" si="35"/>
        <v xml:space="preserve"> </v>
      </c>
      <c r="I671" s="9" t="str">
        <f t="shared" ref="I671:I734" si="37">IF(H671="", "", TRIM(LEFT(H671, FIND(CHAR(32), H671) - 1)))</f>
        <v/>
      </c>
      <c r="J671" s="10" t="str">
        <f t="shared" si="36"/>
        <v/>
      </c>
      <c r="K671" s="10"/>
      <c r="L671" s="10"/>
      <c r="M671" s="10"/>
      <c r="N671" s="10"/>
    </row>
    <row r="672" spans="1:14" ht="45">
      <c r="A672" s="10"/>
      <c r="B672" s="10"/>
      <c r="C672" s="10" t="str">
        <v>ITE. Expedientes de devolución por ingresos indebidos (1964-1978)</v>
      </c>
      <c r="D672" s="10" t="str">
        <v>991974</v>
      </c>
      <c r="E672" s="14" t="str">
        <v>ITE. Expedientes de devolución por ingresos indebidos (1964-1978) &lt;AGENCIA ESTATAL DE ADMINISTRACIÓN TRIBUTARIA (AEAT)&gt;</v>
      </c>
      <c r="F672" s="10"/>
      <c r="G672" s="10"/>
      <c r="H672" s="10" t="str">
        <f t="shared" si="35"/>
        <v xml:space="preserve"> </v>
      </c>
      <c r="I672" s="9" t="str">
        <f t="shared" si="37"/>
        <v/>
      </c>
      <c r="J672" s="10" t="str">
        <f t="shared" si="36"/>
        <v/>
      </c>
      <c r="K672" s="10"/>
      <c r="L672" s="10"/>
      <c r="M672" s="10"/>
      <c r="N672" s="10"/>
    </row>
    <row r="673" spans="1:14" ht="45">
      <c r="A673" s="10"/>
      <c r="B673" s="10"/>
      <c r="C673" s="10" t="str">
        <v>ITE. Expedientes de liquidación de sanción y recargo de prórroga (1975-1979)</v>
      </c>
      <c r="D673" s="10" t="str">
        <v>200233</v>
      </c>
      <c r="E673" s="14" t="str">
        <v>ITE. Expedientes de liquidación de sanción y recargo de prórroga (1975-1979) &lt;AGENCIA ESTATAL DE ADMINISTRACIÓN TRIBUTARIA (AEAT)&gt;</v>
      </c>
      <c r="F673" s="10"/>
      <c r="G673" s="10"/>
      <c r="H673" s="10" t="str">
        <f t="shared" si="35"/>
        <v xml:space="preserve"> </v>
      </c>
      <c r="I673" s="9" t="str">
        <f t="shared" si="37"/>
        <v/>
      </c>
      <c r="J673" s="10" t="str">
        <f t="shared" si="36"/>
        <v/>
      </c>
      <c r="K673" s="10"/>
      <c r="L673" s="10"/>
      <c r="M673" s="10"/>
      <c r="N673" s="10"/>
    </row>
    <row r="674" spans="1:14" ht="45">
      <c r="A674" s="10"/>
      <c r="B674" s="10"/>
      <c r="C674" s="10" t="str">
        <v>ITE. Expedientes de recurso de reposición contra sanciones (1966-1969)</v>
      </c>
      <c r="D674" s="10" t="str">
        <v>991971</v>
      </c>
      <c r="E674" s="14" t="str">
        <v>ITE. Expedientes de recurso de reposición contra sanciones (1966-1969) &lt;AGENCIA ESTATAL DE ADMINISTRACIÓN TRIBUTARIA (AEAT)&gt;</v>
      </c>
      <c r="F674" s="10"/>
      <c r="G674" s="10"/>
      <c r="H674" s="10" t="str">
        <f t="shared" si="35"/>
        <v xml:space="preserve"> </v>
      </c>
      <c r="I674" s="9" t="str">
        <f t="shared" si="37"/>
        <v/>
      </c>
      <c r="J674" s="10" t="str">
        <f t="shared" si="36"/>
        <v/>
      </c>
      <c r="K674" s="10"/>
      <c r="L674" s="10"/>
      <c r="M674" s="10"/>
      <c r="N674" s="10"/>
    </row>
    <row r="675" spans="1:14" ht="45">
      <c r="A675" s="10"/>
      <c r="B675" s="10"/>
      <c r="C675" s="10" t="str">
        <v>ITE. Expedientes de recursos de reposición contra sanción y recargo de prórroga (1969-1978)</v>
      </c>
      <c r="D675" s="10" t="str">
        <v>235097</v>
      </c>
      <c r="E675" s="14" t="str">
        <v>ITE. Expedientes de recursos de reposición contra sanción y recargo de prórroga (1969-1978) &lt;AGENCIA ESTATAL DE ADMINISTRACIÓN TRIBUTARIA (AEAT)&gt;</v>
      </c>
      <c r="F675" s="10"/>
      <c r="G675" s="10"/>
      <c r="H675" s="10" t="str">
        <f t="shared" si="35"/>
        <v xml:space="preserve"> </v>
      </c>
      <c r="I675" s="9" t="str">
        <f t="shared" si="37"/>
        <v/>
      </c>
      <c r="J675" s="10" t="str">
        <f t="shared" si="36"/>
        <v/>
      </c>
      <c r="K675" s="10"/>
      <c r="L675" s="10"/>
      <c r="M675" s="10"/>
      <c r="N675" s="10"/>
    </row>
    <row r="676" spans="1:14" ht="30">
      <c r="A676" s="10"/>
      <c r="B676" s="10"/>
      <c r="C676" s="10" t="str">
        <v>ITE. Justificantes de notificaciones (1965-1985)</v>
      </c>
      <c r="D676" s="10" t="str">
        <v>235099</v>
      </c>
      <c r="E676" s="14" t="str">
        <v>ITE. Justificantes de notificaciones (1965-1985) &lt;AGENCIA ESTATAL DE ADMINISTRACIÓN TRIBUTARIA (AEAT)&gt;</v>
      </c>
      <c r="F676" s="10"/>
      <c r="G676" s="10"/>
      <c r="H676" s="10" t="str">
        <f t="shared" si="35"/>
        <v xml:space="preserve"> </v>
      </c>
      <c r="I676" s="9" t="str">
        <f t="shared" si="37"/>
        <v/>
      </c>
      <c r="J676" s="10" t="str">
        <f t="shared" si="36"/>
        <v/>
      </c>
      <c r="K676" s="10"/>
      <c r="L676" s="10"/>
      <c r="M676" s="10"/>
      <c r="N676" s="10"/>
    </row>
    <row r="677" spans="1:14" ht="30">
      <c r="A677" s="10"/>
      <c r="B677" s="10"/>
      <c r="C677" s="10" t="str">
        <v>ITE. Notificaciones de sanciones (1965-1985)</v>
      </c>
      <c r="D677" s="10" t="str">
        <v>235098</v>
      </c>
      <c r="E677" s="14" t="str">
        <v>ITE. Notificaciones de sanciones (1965-1985) &lt;AGENCIA ESTATAL DE ADMINISTRACIÓN TRIBUTARIA (AEAT)&gt;</v>
      </c>
      <c r="F677" s="10"/>
      <c r="G677" s="10"/>
      <c r="H677" s="10" t="str">
        <f t="shared" si="35"/>
        <v xml:space="preserve"> </v>
      </c>
      <c r="I677" s="9" t="str">
        <f t="shared" si="37"/>
        <v/>
      </c>
      <c r="J677" s="10" t="str">
        <f t="shared" si="36"/>
        <v/>
      </c>
      <c r="K677" s="10"/>
      <c r="L677" s="10"/>
      <c r="M677" s="10"/>
      <c r="N677" s="10"/>
    </row>
    <row r="678" spans="1:14" ht="30">
      <c r="A678" s="10"/>
      <c r="B678" s="10"/>
      <c r="C678" s="10" t="str">
        <v>ITE. Registro de Multa Fija (1970-1972)</v>
      </c>
      <c r="D678" s="10" t="str">
        <v>235102</v>
      </c>
      <c r="E678" s="14" t="str">
        <v>ITE. Registro de Multa Fija (1970-1972) &lt;AGENCIA ESTATAL DE ADMINISTRACIÓN TRIBUTARIA (AEAT)&gt;</v>
      </c>
      <c r="F678" s="10"/>
      <c r="G678" s="10"/>
      <c r="H678" s="10" t="str">
        <f t="shared" si="35"/>
        <v xml:space="preserve"> </v>
      </c>
      <c r="I678" s="9" t="str">
        <f t="shared" si="37"/>
        <v/>
      </c>
      <c r="J678" s="10" t="str">
        <f t="shared" si="36"/>
        <v/>
      </c>
      <c r="K678" s="10"/>
      <c r="L678" s="10"/>
      <c r="M678" s="10"/>
      <c r="N678" s="10"/>
    </row>
    <row r="679" spans="1:14" ht="45">
      <c r="A679" s="10"/>
      <c r="B679" s="10"/>
      <c r="C679" s="10" t="str">
        <v>ITE. Relaciones de ingresos en entidades bancarias y cajas de ahorro (1964-1968)</v>
      </c>
      <c r="D679" s="10" t="str">
        <v>991968</v>
      </c>
      <c r="E679" s="14" t="str">
        <v>ITE. Relaciones de ingresos en entidades bancarias y cajas de ahorro (1964-1968) &lt;AGENCIA ESTATAL DE ADMINISTRACIÓN TRIBUTARIA (AEAT)&gt;</v>
      </c>
      <c r="F679" s="10"/>
      <c r="G679" s="10"/>
      <c r="H679" s="10" t="str">
        <f t="shared" si="35"/>
        <v xml:space="preserve"> </v>
      </c>
      <c r="I679" s="9" t="str">
        <f t="shared" si="37"/>
        <v/>
      </c>
      <c r="J679" s="10" t="str">
        <f t="shared" si="36"/>
        <v/>
      </c>
      <c r="K679" s="10"/>
      <c r="L679" s="10"/>
      <c r="M679" s="10"/>
      <c r="N679" s="10"/>
    </row>
    <row r="680" spans="1:14" ht="45">
      <c r="A680" s="10"/>
      <c r="B680" s="10"/>
      <c r="C680" s="10" t="str">
        <v>ITE. Relaciones de redistribución de convenios provinciales notificadas (1970-1978)</v>
      </c>
      <c r="D680" s="10" t="str">
        <v>235083</v>
      </c>
      <c r="E680" s="14" t="str">
        <v>ITE. Relaciones de redistribución de convenios provinciales notificadas (1970-1978) &lt;AGENCIA ESTATAL DE ADMINISTRACIÓN TRIBUTARIA (AEAT)&gt;</v>
      </c>
      <c r="F680" s="10"/>
      <c r="G680" s="10"/>
      <c r="H680" s="10" t="str">
        <f t="shared" si="35"/>
        <v xml:space="preserve"> </v>
      </c>
      <c r="I680" s="9" t="str">
        <f t="shared" si="37"/>
        <v/>
      </c>
      <c r="J680" s="10" t="str">
        <f t="shared" si="36"/>
        <v/>
      </c>
      <c r="K680" s="10"/>
      <c r="L680" s="10"/>
      <c r="M680" s="10"/>
      <c r="N680" s="10"/>
    </row>
    <row r="681" spans="1:14" ht="30">
      <c r="A681" s="10"/>
      <c r="B681" s="10"/>
      <c r="C681" s="10" t="str">
        <v>ITE. Requerimientos (1965-1985)</v>
      </c>
      <c r="D681" s="10" t="str">
        <v>991970</v>
      </c>
      <c r="E681" s="14" t="str">
        <v>ITE. Requerimientos (1965-1985) &lt;AGENCIA ESTATAL DE ADMINISTRACIÓN TRIBUTARIA (AEAT)&gt;</v>
      </c>
      <c r="F681" s="10"/>
      <c r="G681" s="10"/>
      <c r="H681" s="10" t="str">
        <f t="shared" si="35"/>
        <v xml:space="preserve"> </v>
      </c>
      <c r="I681" s="9" t="str">
        <f t="shared" si="37"/>
        <v/>
      </c>
      <c r="J681" s="10" t="str">
        <f t="shared" si="36"/>
        <v/>
      </c>
      <c r="K681" s="10"/>
      <c r="L681" s="10"/>
      <c r="M681" s="10"/>
      <c r="N681" s="10"/>
    </row>
    <row r="682" spans="1:14" ht="30">
      <c r="A682" s="10"/>
      <c r="B682" s="10"/>
      <c r="C682" s="10" t="str">
        <v>IVA. Devolución. Procedimiento de devolución.</v>
      </c>
      <c r="D682" s="10" t="str">
        <v>991969</v>
      </c>
      <c r="E682" s="14" t="str">
        <v>IVA. Devolución. Procedimiento de devolución. &lt;AGENCIA ESTATAL DE ADMINISTRACIÓN TRIBUTARIA (AEAT)&gt;</v>
      </c>
      <c r="F682" s="10"/>
      <c r="G682" s="10"/>
      <c r="H682" s="10" t="str">
        <f t="shared" si="35"/>
        <v xml:space="preserve"> </v>
      </c>
      <c r="I682" s="9" t="str">
        <f t="shared" si="37"/>
        <v/>
      </c>
      <c r="J682" s="10" t="str">
        <f t="shared" si="36"/>
        <v/>
      </c>
      <c r="K682" s="10"/>
      <c r="L682" s="10"/>
      <c r="M682" s="10"/>
      <c r="N682" s="10"/>
    </row>
    <row r="683" spans="1:14" ht="45">
      <c r="A683" s="10"/>
      <c r="B683" s="10"/>
      <c r="C683" s="10" t="str">
        <v>IVA. Devolución. Procedimiento de devolución. Autoliquidaciones.</v>
      </c>
      <c r="D683" s="10" t="str">
        <v>2082575</v>
      </c>
      <c r="E683" s="14" t="str">
        <v>IVA. Devolución. Procedimiento de devolución. Autoliquidaciones. &lt;AGENCIA ESTATAL DE ADMINISTRACIÓN TRIBUTARIA (AEAT)&gt;</v>
      </c>
      <c r="F683" s="10"/>
      <c r="G683" s="10"/>
      <c r="H683" s="10" t="str">
        <f t="shared" si="35"/>
        <v xml:space="preserve"> </v>
      </c>
      <c r="I683" s="9" t="str">
        <f t="shared" si="37"/>
        <v/>
      </c>
      <c r="J683" s="10" t="str">
        <f t="shared" si="36"/>
        <v/>
      </c>
      <c r="K683" s="10"/>
      <c r="L683" s="10"/>
      <c r="M683" s="10"/>
      <c r="N683" s="10"/>
    </row>
    <row r="684" spans="1:14" ht="45">
      <c r="A684" s="10"/>
      <c r="B684" s="10"/>
      <c r="C684" s="10" t="str">
        <v>IVA. Devolución. Procedimiento de devolución. Grupos de entidades.</v>
      </c>
      <c r="D684" s="10" t="str">
        <v>171230</v>
      </c>
      <c r="E684" s="14" t="str">
        <v>IVA. Devolución. Procedimiento de devolución. Grupos de entidades. &lt;AGENCIA ESTATAL DE ADMINISTRACIÓN TRIBUTARIA (AEAT)&gt;</v>
      </c>
      <c r="F684" s="10"/>
      <c r="G684" s="10"/>
      <c r="H684" s="10" t="str">
        <f t="shared" si="35"/>
        <v xml:space="preserve"> </v>
      </c>
      <c r="I684" s="9" t="str">
        <f t="shared" si="37"/>
        <v/>
      </c>
      <c r="J684" s="10" t="str">
        <f t="shared" si="36"/>
        <v/>
      </c>
      <c r="K684" s="10"/>
      <c r="L684" s="10"/>
      <c r="M684" s="10"/>
      <c r="N684" s="10"/>
    </row>
    <row r="685" spans="1:14" ht="45">
      <c r="A685" s="10"/>
      <c r="B685" s="10"/>
      <c r="C685" s="10" t="str">
        <v>IVA. Devolución. Procedimiento de devolución. No periódicas.</v>
      </c>
      <c r="D685" s="10" t="str">
        <v>175260</v>
      </c>
      <c r="E685" s="14" t="str">
        <v>IVA. Devolución. Procedimiento de devolución. No periódicas. &lt;AGENCIA ESTATAL DE ADMINISTRACIÓN TRIBUTARIA (AEAT)&gt;</v>
      </c>
      <c r="F685" s="10"/>
      <c r="G685" s="10"/>
      <c r="H685" s="10" t="str">
        <f t="shared" si="35"/>
        <v xml:space="preserve"> </v>
      </c>
      <c r="I685" s="9" t="str">
        <f t="shared" si="37"/>
        <v/>
      </c>
      <c r="J685" s="10" t="str">
        <f t="shared" si="36"/>
        <v/>
      </c>
      <c r="K685" s="10"/>
      <c r="L685" s="10"/>
      <c r="M685" s="10"/>
      <c r="N685" s="10"/>
    </row>
    <row r="686" spans="1:14" ht="30">
      <c r="A686" s="10"/>
      <c r="B686" s="10"/>
      <c r="C686" s="10" t="str">
        <v>IVA. Libros registro de IVA. SII.</v>
      </c>
      <c r="D686" s="10" t="str">
        <v>171220</v>
      </c>
      <c r="E686" s="14" t="str">
        <v>IVA. Libros registro de IVA. SII. &lt;AGENCIA ESTATAL DE ADMINISTRACIÓN TRIBUTARIA (AEAT)&gt;</v>
      </c>
      <c r="F686" s="10"/>
      <c r="G686" s="10"/>
      <c r="H686" s="10" t="str">
        <f t="shared" si="35"/>
        <v xml:space="preserve"> </v>
      </c>
      <c r="I686" s="9" t="str">
        <f t="shared" si="37"/>
        <v/>
      </c>
      <c r="J686" s="10" t="str">
        <f t="shared" si="36"/>
        <v/>
      </c>
      <c r="K686" s="10"/>
      <c r="L686" s="10"/>
      <c r="M686" s="10"/>
      <c r="N686" s="10"/>
    </row>
    <row r="687" spans="1:14" ht="75">
      <c r="A687" s="10"/>
      <c r="B687" s="10"/>
      <c r="C687" s="10" t="str">
        <v>IVA. Reconocimiento de la exención del IVA en entregas de bienes a organismos reconocidos para su exportación fuera de la C.E. en el marco de sus actividades humanitarias, caritativas o educativas.</v>
      </c>
      <c r="D687" s="10" t="str">
        <v>2408742</v>
      </c>
      <c r="E687" s="14" t="str">
        <v>IVA. Reconocimiento de la exención del IVA en entregas de bienes a organismos reconocidos para su exportación fuera de la C.E. en el marco de sus actividades humanitarias, caritativas o educativas. &lt;AGENCIA ESTATAL DE ADMINISTRACIÓN TRIBUTARIA (AEAT)&gt;</v>
      </c>
      <c r="F687" s="10"/>
      <c r="G687" s="10"/>
      <c r="H687" s="10" t="str">
        <f t="shared" si="35"/>
        <v xml:space="preserve"> </v>
      </c>
      <c r="I687" s="9" t="str">
        <f t="shared" si="37"/>
        <v/>
      </c>
      <c r="J687" s="10" t="str">
        <f t="shared" si="36"/>
        <v/>
      </c>
      <c r="K687" s="10"/>
      <c r="L687" s="10"/>
      <c r="M687" s="10"/>
      <c r="N687" s="10"/>
    </row>
    <row r="688" spans="1:14" ht="45">
      <c r="A688" s="10"/>
      <c r="B688" s="10"/>
      <c r="C688" s="10" t="str">
        <v>IVA. Reconocimiento de un régimen de deducción común al conjunto de sectores diferenciados.</v>
      </c>
      <c r="D688" s="10" t="str">
        <v>171320</v>
      </c>
      <c r="E688" s="14" t="str">
        <v>IVA. Reconocimiento de un régimen de deducción común al conjunto de sectores diferenciados. &lt;AGENCIA ESTATAL DE ADMINISTRACIÓN TRIBUTARIA (AEAT)&gt;</v>
      </c>
      <c r="F688" s="10"/>
      <c r="G688" s="10"/>
      <c r="H688" s="10" t="str">
        <f t="shared" si="35"/>
        <v xml:space="preserve"> </v>
      </c>
      <c r="I688" s="9" t="str">
        <f t="shared" si="37"/>
        <v/>
      </c>
      <c r="J688" s="10" t="str">
        <f t="shared" si="36"/>
        <v/>
      </c>
      <c r="K688" s="10"/>
      <c r="L688" s="10"/>
      <c r="M688" s="10"/>
      <c r="N688" s="10"/>
    </row>
    <row r="689" spans="1:14" ht="30">
      <c r="A689" s="10"/>
      <c r="B689" s="10"/>
      <c r="C689" s="10" t="str">
        <v>IVA. Regularización por falta de presentación.</v>
      </c>
      <c r="D689" s="10" t="str">
        <v>2349916</v>
      </c>
      <c r="E689" s="14" t="str">
        <v>IVA. Regularización por falta de presentación. &lt;AGENCIA ESTATAL DE ADMINISTRACIÓN TRIBUTARIA (AEAT)&gt;</v>
      </c>
      <c r="F689" s="10"/>
      <c r="G689" s="10"/>
      <c r="H689" s="10" t="str">
        <f t="shared" si="35"/>
        <v xml:space="preserve"> </v>
      </c>
      <c r="I689" s="9" t="str">
        <f t="shared" si="37"/>
        <v/>
      </c>
      <c r="J689" s="10" t="str">
        <f t="shared" si="36"/>
        <v/>
      </c>
      <c r="K689" s="10"/>
      <c r="L689" s="10"/>
      <c r="M689" s="10"/>
      <c r="N689" s="10"/>
    </row>
    <row r="690" spans="1:14" ht="45">
      <c r="A690" s="10"/>
      <c r="B690" s="10"/>
      <c r="C690" s="10" t="str">
        <v>IVA. Verificación de datos / Comprobación limitada.</v>
      </c>
      <c r="D690" s="10" t="str">
        <v>171200</v>
      </c>
      <c r="E690" s="14" t="str">
        <v>IVA. Verificación de datos / Comprobación limitada. &lt;AGENCIA ESTATAL DE ADMINISTRACIÓN TRIBUTARIA (AEAT)&gt;</v>
      </c>
      <c r="F690" s="10"/>
      <c r="G690" s="10"/>
      <c r="H690" s="10" t="str">
        <f t="shared" si="35"/>
        <v xml:space="preserve"> </v>
      </c>
      <c r="I690" s="9" t="str">
        <f t="shared" si="37"/>
        <v/>
      </c>
      <c r="J690" s="10" t="str">
        <f t="shared" si="36"/>
        <v/>
      </c>
      <c r="K690" s="10"/>
      <c r="L690" s="10"/>
      <c r="M690" s="10"/>
      <c r="N690" s="10"/>
    </row>
    <row r="691" spans="1:14" ht="45">
      <c r="A691" s="10"/>
      <c r="B691" s="10"/>
      <c r="C691" s="10" t="str">
        <v>IVA. Verificación de datos / Comprobación limitada. Autoliquidaciones.</v>
      </c>
      <c r="D691" s="10" t="str">
        <v>175273</v>
      </c>
      <c r="E691" s="14" t="str">
        <v>IVA. Verificación de datos / Comprobación limitada. Autoliquidaciones. &lt;AGENCIA ESTATAL DE ADMINISTRACIÓN TRIBUTARIA (AEAT)&gt;</v>
      </c>
      <c r="F691" s="10"/>
      <c r="G691" s="10"/>
      <c r="H691" s="10" t="str">
        <f t="shared" si="35"/>
        <v xml:space="preserve"> </v>
      </c>
      <c r="I691" s="9" t="str">
        <f t="shared" si="37"/>
        <v/>
      </c>
      <c r="J691" s="10" t="str">
        <f t="shared" si="36"/>
        <v/>
      </c>
      <c r="K691" s="10"/>
      <c r="L691" s="10"/>
      <c r="M691" s="10"/>
      <c r="N691" s="10"/>
    </row>
    <row r="692" spans="1:14" ht="45">
      <c r="A692" s="10"/>
      <c r="B692" s="10"/>
      <c r="C692" s="10" t="str">
        <v>IVA. Verificación de datos / Comprobación limitada. Grupos de entidades.</v>
      </c>
      <c r="D692" s="10" t="str">
        <v>998241</v>
      </c>
      <c r="E692" s="14" t="str">
        <v>IVA. Verificación de datos / Comprobación limitada. Grupos de entidades. &lt;AGENCIA ESTATAL DE ADMINISTRACIÓN TRIBUTARIA (AEAT)&gt;</v>
      </c>
      <c r="F692" s="10"/>
      <c r="G692" s="10"/>
      <c r="H692" s="10" t="str">
        <f t="shared" si="35"/>
        <v xml:space="preserve"> </v>
      </c>
      <c r="I692" s="9" t="str">
        <f t="shared" si="37"/>
        <v/>
      </c>
      <c r="J692" s="10" t="str">
        <f t="shared" si="36"/>
        <v/>
      </c>
      <c r="K692" s="10"/>
      <c r="L692" s="10"/>
      <c r="M692" s="10"/>
      <c r="N692" s="10"/>
    </row>
    <row r="693" spans="1:14" ht="45">
      <c r="A693" s="10"/>
      <c r="B693" s="10"/>
      <c r="C693" s="10" t="str">
        <v>IVA. Verificación de datos / Comprobación limitada. No periódicas.</v>
      </c>
      <c r="D693" s="10" t="str">
        <v>991990</v>
      </c>
      <c r="E693" s="14" t="str">
        <v>IVA. Verificación de datos / Comprobación limitada. No periódicas. &lt;AGENCIA ESTATAL DE ADMINISTRACIÓN TRIBUTARIA (AEAT)&gt;</v>
      </c>
      <c r="F693" s="10"/>
      <c r="G693" s="10"/>
      <c r="H693" s="10" t="str">
        <f t="shared" si="35"/>
        <v xml:space="preserve"> </v>
      </c>
      <c r="I693" s="9" t="str">
        <f t="shared" si="37"/>
        <v/>
      </c>
      <c r="J693" s="10" t="str">
        <f t="shared" si="36"/>
        <v/>
      </c>
      <c r="K693" s="10"/>
      <c r="L693" s="10"/>
      <c r="M693" s="10"/>
      <c r="N693" s="10"/>
    </row>
    <row r="694" spans="1:14" ht="45">
      <c r="A694" s="10"/>
      <c r="B694" s="10"/>
      <c r="C694" s="10" t="str">
        <v>Justificación del estatuto comunitario de las mercancías.</v>
      </c>
      <c r="D694" s="10" t="str">
        <v>992017</v>
      </c>
      <c r="E694" s="14" t="str">
        <v>Justificación del estatuto comunitario de las mercancías. &lt;AGENCIA ESTATAL DE ADMINISTRACIÓN TRIBUTARIA (AEAT)&gt;</v>
      </c>
      <c r="F694" s="10"/>
      <c r="G694" s="10"/>
      <c r="H694" s="10" t="str">
        <f t="shared" si="35"/>
        <v xml:space="preserve"> </v>
      </c>
      <c r="I694" s="9" t="str">
        <f t="shared" si="37"/>
        <v/>
      </c>
      <c r="J694" s="10" t="str">
        <f t="shared" si="36"/>
        <v/>
      </c>
      <c r="K694" s="10"/>
      <c r="L694" s="10"/>
      <c r="M694" s="10"/>
      <c r="N694" s="10"/>
    </row>
    <row r="695" spans="1:14" ht="30">
      <c r="A695" s="10"/>
      <c r="B695" s="10"/>
      <c r="C695" s="10" t="str">
        <v>Libre designación</v>
      </c>
      <c r="D695" s="10" t="str">
        <v>992022, 
998958</v>
      </c>
      <c r="E695" s="14" t="str">
        <v>Libre designación &lt;AGENCIA ESTATAL DE ADMINISTRACIÓN TRIBUTARIA (AEAT)&gt;</v>
      </c>
      <c r="F695" s="10"/>
      <c r="G695" s="10"/>
      <c r="H695" s="10" t="str">
        <f t="shared" si="35"/>
        <v xml:space="preserve"> </v>
      </c>
      <c r="I695" s="9" t="str">
        <f t="shared" si="37"/>
        <v/>
      </c>
      <c r="J695" s="10" t="str">
        <f t="shared" si="36"/>
        <v/>
      </c>
      <c r="K695" s="10"/>
      <c r="L695" s="10"/>
      <c r="M695" s="10"/>
      <c r="N695" s="10"/>
    </row>
    <row r="696" spans="1:14" ht="45">
      <c r="A696" s="10"/>
      <c r="B696" s="10"/>
      <c r="C696" s="10" t="str">
        <v>Licencia fiscal de actividades comerciales e industriales. Modelos 280/289/281/881 (1980 - 1991)</v>
      </c>
      <c r="D696" s="10" t="str">
        <v>225040</v>
      </c>
      <c r="E696" s="14" t="str">
        <v>Licencia fiscal de actividades comerciales e industriales. Modelos 280/289/281/881 (1980 - 1991) &lt;AGENCIA ESTATAL DE ADMINISTRACIÓN TRIBUTARIA (AEAT)&gt;</v>
      </c>
      <c r="F696" s="10"/>
      <c r="G696" s="10"/>
      <c r="H696" s="10" t="str">
        <f t="shared" si="35"/>
        <v xml:space="preserve"> </v>
      </c>
      <c r="I696" s="9" t="str">
        <f t="shared" si="37"/>
        <v/>
      </c>
      <c r="J696" s="10" t="str">
        <f t="shared" si="36"/>
        <v/>
      </c>
      <c r="K696" s="10"/>
      <c r="L696" s="10"/>
      <c r="M696" s="10"/>
      <c r="N696" s="10"/>
    </row>
    <row r="697" spans="1:14" ht="45">
      <c r="A697" s="10"/>
      <c r="B697" s="10"/>
      <c r="C697" s="10" t="str">
        <v>Licencia fiscal de actividades profesionales. Modelos 230/239/830 (1980 - 1991)</v>
      </c>
      <c r="D697" s="10" t="str">
        <v>687754</v>
      </c>
      <c r="E697" s="14" t="str">
        <v>Licencia fiscal de actividades profesionales. Modelos 230/239/830 (1980 - 1991) &lt;AGENCIA ESTATAL DE ADMINISTRACIÓN TRIBUTARIA (AEAT)&gt;</v>
      </c>
      <c r="F697" s="10"/>
      <c r="G697" s="10"/>
      <c r="H697" s="10" t="str">
        <f t="shared" si="35"/>
        <v xml:space="preserve"> </v>
      </c>
      <c r="I697" s="9" t="str">
        <f t="shared" si="37"/>
        <v/>
      </c>
      <c r="J697" s="10" t="str">
        <f t="shared" si="36"/>
        <v/>
      </c>
      <c r="K697" s="10"/>
      <c r="L697" s="10"/>
      <c r="M697" s="10"/>
      <c r="N697" s="10"/>
    </row>
    <row r="698" spans="1:14" ht="30">
      <c r="A698" s="10"/>
      <c r="B698" s="10"/>
      <c r="C698" s="10" t="str">
        <v>Licencias de Actividad Precursores</v>
      </c>
      <c r="D698" s="10" t="str">
        <v>687755</v>
      </c>
      <c r="E698" s="14" t="str">
        <v>Licencias de Actividad Precursores &lt;AGENCIA ESTATAL DE ADMINISTRACIÓN TRIBUTARIA (AEAT)&gt;</v>
      </c>
      <c r="F698" s="10"/>
      <c r="G698" s="10"/>
      <c r="H698" s="10" t="str">
        <f t="shared" si="35"/>
        <v xml:space="preserve"> </v>
      </c>
      <c r="I698" s="9" t="str">
        <f t="shared" si="37"/>
        <v/>
      </c>
      <c r="J698" s="10" t="str">
        <f t="shared" si="36"/>
        <v/>
      </c>
      <c r="K698" s="10"/>
      <c r="L698" s="10"/>
      <c r="M698" s="10"/>
      <c r="N698" s="10"/>
    </row>
    <row r="699" spans="1:14" ht="60">
      <c r="A699" s="10"/>
      <c r="B699" s="10"/>
      <c r="C699" s="10" t="str">
        <v>Liquidación de intereses de demora por inicio del periodo ejecutivo de pago de deudas tributarias (1991 - […])</v>
      </c>
      <c r="D699" s="10" t="str">
        <v>3015704</v>
      </c>
      <c r="E699" s="14" t="str">
        <v>Liquidación de intereses de demora por inicio del periodo ejecutivo de pago de deudas tributarias (1991 - […]) &lt;AGENCIA ESTATAL DE ADMINISTRACIÓN TRIBUTARIA (AEAT)&gt;</v>
      </c>
      <c r="F699" s="10"/>
      <c r="G699" s="10"/>
      <c r="H699" s="10" t="str">
        <f t="shared" si="35"/>
        <v xml:space="preserve"> </v>
      </c>
      <c r="I699" s="9" t="str">
        <f t="shared" si="37"/>
        <v/>
      </c>
      <c r="J699" s="10" t="str">
        <f t="shared" si="36"/>
        <v/>
      </c>
      <c r="K699" s="10"/>
      <c r="L699" s="10"/>
      <c r="M699" s="10"/>
      <c r="N699" s="10"/>
    </row>
    <row r="700" spans="1:14" ht="45">
      <c r="A700" s="10"/>
      <c r="B700" s="10"/>
      <c r="C700" s="10" t="str">
        <v>Liquidación de recargos por presentación fuera de plazo de declaraciones y autoliquidaciones</v>
      </c>
      <c r="D700" s="10" t="str">
        <v>201455</v>
      </c>
      <c r="E700" s="14" t="str">
        <v>Liquidación de recargos por presentación fuera de plazo de declaraciones y autoliquidaciones &lt;AGENCIA ESTATAL DE ADMINISTRACIÓN TRIBUTARIA (AEAT)&gt;</v>
      </c>
      <c r="F700" s="10"/>
      <c r="G700" s="10"/>
      <c r="H700" s="10" t="str">
        <f t="shared" si="35"/>
        <v xml:space="preserve"> </v>
      </c>
      <c r="I700" s="9" t="str">
        <f t="shared" si="37"/>
        <v/>
      </c>
      <c r="J700" s="10" t="str">
        <f t="shared" si="36"/>
        <v/>
      </c>
      <c r="K700" s="10"/>
      <c r="L700" s="10"/>
      <c r="M700" s="10"/>
      <c r="N700" s="10"/>
    </row>
    <row r="701" spans="1:14" ht="60">
      <c r="A701" s="10"/>
      <c r="B701" s="10"/>
      <c r="C701" s="10" t="str">
        <v>Liquidaciones complementarias y provisionales de comprobación o investigación (Modelo 92 y 92 bis) (24/05/1933-09/03/1959)</v>
      </c>
      <c r="D701" s="10" t="str">
        <v>993356</v>
      </c>
      <c r="E701" s="14" t="str">
        <v>Liquidaciones complementarias y provisionales de comprobación o investigación (Modelo 92 y 92 bis) (24/05/1933-09/03/1959) &lt;AGENCIA ESTATAL DE ADMINISTRACIÓN TRIBUTARIA (AEAT)&gt;</v>
      </c>
      <c r="F701" s="10"/>
      <c r="G701" s="10"/>
      <c r="H701" s="10" t="str">
        <f t="shared" si="35"/>
        <v xml:space="preserve"> </v>
      </c>
      <c r="I701" s="9" t="str">
        <f t="shared" si="37"/>
        <v/>
      </c>
      <c r="J701" s="10" t="str">
        <f t="shared" si="36"/>
        <v/>
      </c>
      <c r="K701" s="10"/>
      <c r="L701" s="10"/>
      <c r="M701" s="10"/>
      <c r="N701" s="10"/>
    </row>
    <row r="702" spans="1:14" ht="60">
      <c r="A702" s="10"/>
      <c r="B702" s="10"/>
      <c r="C702" s="10" t="str">
        <v>Liquidaciones de intereses de demora IRPF: Retenciones del Trabajo Personal (Modelo 110) (27/12/1985-31/12/1991)</v>
      </c>
      <c r="D702" s="10" t="str">
        <v>991991</v>
      </c>
      <c r="E702" s="14" t="str">
        <v>Liquidaciones de intereses de demora IRPF: Retenciones del Trabajo Personal (Modelo 110) (27/12/1985-31/12/1991) &lt;AGENCIA ESTATAL DE ADMINISTRACIÓN TRIBUTARIA (AEAT)&gt;</v>
      </c>
      <c r="F702" s="10"/>
      <c r="G702" s="10"/>
      <c r="H702" s="10" t="str">
        <f t="shared" si="35"/>
        <v xml:space="preserve"> </v>
      </c>
      <c r="I702" s="9" t="str">
        <f t="shared" si="37"/>
        <v/>
      </c>
      <c r="J702" s="10" t="str">
        <f t="shared" si="36"/>
        <v/>
      </c>
      <c r="K702" s="10"/>
      <c r="L702" s="10"/>
      <c r="M702" s="10"/>
      <c r="N702" s="10"/>
    </row>
    <row r="703" spans="1:14" ht="45">
      <c r="A703" s="10"/>
      <c r="B703" s="10"/>
      <c r="C703" s="10" t="str">
        <v>Liquidaciones provisionales (Modelo R-002) (08/10/1968-31/12/1978)</v>
      </c>
      <c r="D703" s="10" t="str">
        <v>999238</v>
      </c>
      <c r="E703" s="14" t="str">
        <v>Liquidaciones provisionales (Modelo R-002) (08/10/1968-31/12/1978) &lt;AGENCIA ESTATAL DE ADMINISTRACIÓN TRIBUTARIA (AEAT)&gt;</v>
      </c>
      <c r="F703" s="10"/>
      <c r="G703" s="10"/>
      <c r="H703" s="10" t="str">
        <f t="shared" si="35"/>
        <v xml:space="preserve"> </v>
      </c>
      <c r="I703" s="9" t="str">
        <f t="shared" si="37"/>
        <v/>
      </c>
      <c r="J703" s="10" t="str">
        <f t="shared" si="36"/>
        <v/>
      </c>
      <c r="K703" s="10"/>
      <c r="L703" s="10"/>
      <c r="M703" s="10"/>
      <c r="N703" s="10"/>
    </row>
    <row r="704" spans="1:14" ht="45">
      <c r="A704" s="10"/>
      <c r="B704" s="10"/>
      <c r="C704" s="10" t="str">
        <v>Liquidaciones Técnicas (Modelo R-001) (08/10/1968-31/12/1978)</v>
      </c>
      <c r="D704" s="10" t="str">
        <v>687714</v>
      </c>
      <c r="E704" s="14" t="str">
        <v>Liquidaciones Técnicas (Modelo R-001) (08/10/1968-31/12/1978) &lt;AGENCIA ESTATAL DE ADMINISTRACIÓN TRIBUTARIA (AEAT)&gt;</v>
      </c>
      <c r="F704" s="10"/>
      <c r="G704" s="10"/>
      <c r="H704" s="10" t="str">
        <f t="shared" si="35"/>
        <v xml:space="preserve"> </v>
      </c>
      <c r="I704" s="9" t="str">
        <f t="shared" si="37"/>
        <v/>
      </c>
      <c r="J704" s="10" t="str">
        <f t="shared" si="36"/>
        <v/>
      </c>
      <c r="K704" s="10"/>
      <c r="L704" s="10"/>
      <c r="M704" s="10"/>
      <c r="N704" s="10"/>
    </row>
    <row r="705" spans="1:14" ht="45">
      <c r="A705" s="10"/>
      <c r="B705" s="10"/>
      <c r="C705" s="10" t="str">
        <v>Liquidaciones Técnicas (Modelo R-001) (08/10/1968-31/12/1978)</v>
      </c>
      <c r="D705" s="10" t="str">
        <v>687783</v>
      </c>
      <c r="E705" s="14" t="str">
        <v>Liquidaciones Técnicas (Modelo R-001) (08/10/1968-31/12/1978) &lt;AGENCIA ESTATAL DE ADMINISTRACIÓN TRIBUTARIA (AEAT)&gt;</v>
      </c>
      <c r="F705" s="10"/>
      <c r="G705" s="10"/>
      <c r="H705" s="10" t="str">
        <f t="shared" si="35"/>
        <v xml:space="preserve"> </v>
      </c>
      <c r="I705" s="9" t="str">
        <f t="shared" si="37"/>
        <v/>
      </c>
      <c r="J705" s="10" t="str">
        <f t="shared" si="36"/>
        <v/>
      </c>
      <c r="K705" s="10"/>
      <c r="L705" s="10"/>
      <c r="M705" s="10"/>
      <c r="N705" s="10"/>
    </row>
    <row r="706" spans="1:14" ht="45">
      <c r="A706" s="10"/>
      <c r="B706" s="10"/>
      <c r="C706" s="10" t="str">
        <v>Listados de situación de los lotes (21/03/1985-31/12/1991)</v>
      </c>
      <c r="D706" s="10" t="str">
        <v>687759, 687756</v>
      </c>
      <c r="E706" s="14" t="str">
        <v>Listados de situación de los lotes (21/03/1985-31/12/1991) &lt;AGENCIA ESTATAL DE ADMINISTRACIÓN TRIBUTARIA (AEAT)&gt;</v>
      </c>
      <c r="F706" s="10"/>
      <c r="G706" s="10"/>
      <c r="H706" s="10" t="str">
        <f t="shared" si="35"/>
        <v xml:space="preserve"> </v>
      </c>
      <c r="I706" s="9" t="str">
        <f t="shared" si="37"/>
        <v/>
      </c>
      <c r="J706" s="10" t="str">
        <f t="shared" si="36"/>
        <v/>
      </c>
      <c r="K706" s="10"/>
      <c r="L706" s="10"/>
      <c r="M706" s="10"/>
      <c r="N706" s="10"/>
    </row>
    <row r="707" spans="1:14" ht="45">
      <c r="A707" s="10"/>
      <c r="B707" s="10"/>
      <c r="C707" s="10" t="str">
        <v>LUJO. Acuerdos de concesión y anulación de números de permiso para gravar en origen (1942-1985)</v>
      </c>
      <c r="D707" s="10" t="str">
        <v>991491</v>
      </c>
      <c r="E707" s="14" t="str">
        <v>LUJO. Acuerdos de concesión y anulación de números de permiso para gravar en origen (1942-1985) &lt;AGENCIA ESTATAL DE ADMINISTRACIÓN TRIBUTARIA (AEAT)&gt;</v>
      </c>
      <c r="F707" s="10"/>
      <c r="G707" s="10"/>
      <c r="H707" s="10" t="str">
        <f t="shared" si="35"/>
        <v xml:space="preserve"> </v>
      </c>
      <c r="I707" s="9" t="str">
        <f t="shared" si="37"/>
        <v/>
      </c>
      <c r="J707" s="10" t="str">
        <f t="shared" si="36"/>
        <v/>
      </c>
      <c r="K707" s="10"/>
      <c r="L707" s="10"/>
      <c r="M707" s="10"/>
      <c r="N707" s="10"/>
    </row>
    <row r="708" spans="1:14" ht="45">
      <c r="A708" s="10"/>
      <c r="B708" s="10"/>
      <c r="C708" s="10" t="str">
        <v>LUJO. Certificado de remisión de contraídos a Intervención (1958-1965)</v>
      </c>
      <c r="D708" s="10" t="str">
        <v>991510</v>
      </c>
      <c r="E708" s="14" t="str">
        <v>LUJO. Certificado de remisión de contraídos a Intervención (1958-1965) &lt;AGENCIA ESTATAL DE ADMINISTRACIÓN TRIBUTARIA (AEAT)&gt;</v>
      </c>
      <c r="F708" s="10"/>
      <c r="G708" s="10"/>
      <c r="H708" s="10" t="str">
        <f t="shared" si="35"/>
        <v xml:space="preserve"> </v>
      </c>
      <c r="I708" s="9" t="str">
        <f t="shared" si="37"/>
        <v/>
      </c>
      <c r="J708" s="10" t="str">
        <f t="shared" si="36"/>
        <v/>
      </c>
      <c r="K708" s="10"/>
      <c r="L708" s="10"/>
      <c r="M708" s="10"/>
      <c r="N708" s="10"/>
    </row>
    <row r="709" spans="1:14" ht="45">
      <c r="A709" s="10"/>
      <c r="B709" s="10"/>
      <c r="C709" s="10" t="str">
        <v>LUJO. Certificados de identificación y valoración de automóviles (1961-1970)</v>
      </c>
      <c r="D709" s="10" t="str">
        <v>991509</v>
      </c>
      <c r="E709" s="14" t="str">
        <v>LUJO. Certificados de identificación y valoración de automóviles (1961-1970) &lt;AGENCIA ESTATAL DE ADMINISTRACIÓN TRIBUTARIA (AEAT)&gt;</v>
      </c>
      <c r="F709" s="10"/>
      <c r="G709" s="10"/>
      <c r="H709" s="10" t="str">
        <f t="shared" si="35"/>
        <v xml:space="preserve"> </v>
      </c>
      <c r="I709" s="9" t="str">
        <f t="shared" si="37"/>
        <v/>
      </c>
      <c r="J709" s="10" t="str">
        <f t="shared" si="36"/>
        <v/>
      </c>
      <c r="K709" s="10"/>
      <c r="L709" s="10"/>
      <c r="M709" s="10"/>
      <c r="N709" s="10"/>
    </row>
    <row r="710" spans="1:14" ht="45">
      <c r="A710" s="10"/>
      <c r="B710" s="10"/>
      <c r="C710" s="10" t="str">
        <v>LUJO. Comunicaciones del Gobierno Civil por vedados y acotados de caza (1958-1976)</v>
      </c>
      <c r="D710" s="10" t="str">
        <v>991517</v>
      </c>
      <c r="E710" s="14" t="str">
        <v>LUJO. Comunicaciones del Gobierno Civil por vedados y acotados de caza (1958-1976) &lt;AGENCIA ESTATAL DE ADMINISTRACIÓN TRIBUTARIA (AEAT)&gt;</v>
      </c>
      <c r="F710" s="10"/>
      <c r="G710" s="10"/>
      <c r="H710" s="10" t="str">
        <f t="shared" si="35"/>
        <v xml:space="preserve"> </v>
      </c>
      <c r="I710" s="9" t="str">
        <f t="shared" si="37"/>
        <v/>
      </c>
      <c r="J710" s="10" t="str">
        <f t="shared" si="36"/>
        <v/>
      </c>
      <c r="K710" s="10"/>
      <c r="L710" s="10"/>
      <c r="M710" s="10"/>
      <c r="N710" s="10"/>
    </row>
    <row r="711" spans="1:14" ht="45">
      <c r="A711" s="10"/>
      <c r="B711" s="10"/>
      <c r="C711" s="10" t="str">
        <v>LUJO. Declaraciones de alta y baja de vedados y acotados de caza (1958-1976)</v>
      </c>
      <c r="D711" s="10" t="str">
        <v>991535</v>
      </c>
      <c r="E711" s="14" t="str">
        <v>LUJO. Declaraciones de alta y baja de vedados y acotados de caza (1958-1976) &lt;AGENCIA ESTATAL DE ADMINISTRACIÓN TRIBUTARIA (AEAT)&gt;</v>
      </c>
      <c r="F711" s="10"/>
      <c r="G711" s="10"/>
      <c r="H711" s="10" t="str">
        <f t="shared" si="35"/>
        <v xml:space="preserve"> </v>
      </c>
      <c r="I711" s="9" t="str">
        <f t="shared" si="37"/>
        <v/>
      </c>
      <c r="J711" s="10" t="str">
        <f t="shared" si="36"/>
        <v/>
      </c>
      <c r="K711" s="10"/>
      <c r="L711" s="10"/>
      <c r="M711" s="10"/>
      <c r="N711" s="10"/>
    </row>
    <row r="712" spans="1:14" ht="45">
      <c r="A712" s="10"/>
      <c r="B712" s="10"/>
      <c r="C712" s="10" t="str">
        <v>LUJO. Declaraciones de baja de Cédulas de Identificación fiscal (1959-1980)</v>
      </c>
      <c r="D712" s="10" t="str">
        <v>991534</v>
      </c>
      <c r="E712" s="14" t="str">
        <v>LUJO. Declaraciones de baja de Cédulas de Identificación fiscal (1959-1980) &lt;AGENCIA ESTATAL DE ADMINISTRACIÓN TRIBUTARIA (AEAT)&gt;</v>
      </c>
      <c r="F712" s="10"/>
      <c r="G712" s="10"/>
      <c r="H712" s="10" t="str">
        <f t="shared" si="35"/>
        <v xml:space="preserve"> </v>
      </c>
      <c r="I712" s="9" t="str">
        <f t="shared" si="37"/>
        <v/>
      </c>
      <c r="J712" s="10" t="str">
        <f t="shared" si="36"/>
        <v/>
      </c>
      <c r="K712" s="10"/>
      <c r="L712" s="10"/>
      <c r="M712" s="10"/>
      <c r="N712" s="10"/>
    </row>
    <row r="713" spans="1:14" ht="45">
      <c r="A713" s="10"/>
      <c r="B713" s="10"/>
      <c r="C713" s="10" t="str">
        <v>LUJO. Declaraciones juradas de compra-venta de vehículos (1943-1974)</v>
      </c>
      <c r="D713" s="10" t="str">
        <v>991536</v>
      </c>
      <c r="E713" s="14" t="str">
        <v>LUJO. Declaraciones juradas de compra-venta de vehículos (1943-1974) &lt;AGENCIA ESTATAL DE ADMINISTRACIÓN TRIBUTARIA (AEAT)&gt;</v>
      </c>
      <c r="F713" s="10"/>
      <c r="G713" s="10"/>
      <c r="H713" s="10" t="str">
        <f t="shared" si="35"/>
        <v xml:space="preserve"> </v>
      </c>
      <c r="I713" s="9" t="str">
        <f t="shared" si="37"/>
        <v/>
      </c>
      <c r="J713" s="10" t="str">
        <f t="shared" si="36"/>
        <v/>
      </c>
      <c r="K713" s="10"/>
      <c r="L713" s="10"/>
      <c r="M713" s="10"/>
      <c r="N713" s="10"/>
    </row>
    <row r="714" spans="1:14" ht="45">
      <c r="A714" s="10"/>
      <c r="B714" s="10"/>
      <c r="C714" s="10" t="str">
        <v>LUJO. Declaraciones por tenencia de vehículos (1958-1970)</v>
      </c>
      <c r="D714" s="10" t="str">
        <v>2083211</v>
      </c>
      <c r="E714" s="14" t="str">
        <v>LUJO. Declaraciones por tenencia de vehículos (1958-1970) &lt;AGENCIA ESTATAL DE ADMINISTRACIÓN TRIBUTARIA (AEAT)&gt;</v>
      </c>
      <c r="F714" s="10"/>
      <c r="G714" s="10"/>
      <c r="H714" s="10" t="str">
        <f t="shared" si="35"/>
        <v xml:space="preserve"> </v>
      </c>
      <c r="I714" s="9" t="str">
        <f t="shared" si="37"/>
        <v/>
      </c>
      <c r="J714" s="10" t="str">
        <f t="shared" si="36"/>
        <v/>
      </c>
      <c r="K714" s="10"/>
      <c r="L714" s="10"/>
      <c r="M714" s="10"/>
      <c r="N714" s="10"/>
    </row>
    <row r="715" spans="1:14" ht="45">
      <c r="A715" s="10"/>
      <c r="B715" s="10"/>
      <c r="C715" s="10" t="str">
        <v>LUJO. Declaraciones-autoliquidaciones conjuntas por adquisición de vehículos usados (1982-1985)</v>
      </c>
      <c r="D715" s="10" t="str">
        <v>998286</v>
      </c>
      <c r="E715" s="14" t="str">
        <v>LUJO. Declaraciones-autoliquidaciones conjuntas por adquisición de vehículos usados (1982-1985) &lt;AGENCIA ESTATAL DE ADMINISTRACIÓN TRIBUTARIA (AEAT)&gt;</v>
      </c>
      <c r="F715" s="10"/>
      <c r="G715" s="10"/>
      <c r="H715" s="10" t="str">
        <f t="shared" si="35"/>
        <v xml:space="preserve"> </v>
      </c>
      <c r="I715" s="9" t="str">
        <f t="shared" si="37"/>
        <v/>
      </c>
      <c r="J715" s="10" t="str">
        <f t="shared" si="36"/>
        <v/>
      </c>
      <c r="K715" s="10"/>
      <c r="L715" s="10"/>
      <c r="M715" s="10"/>
      <c r="N715" s="10"/>
    </row>
    <row r="716" spans="1:14" ht="45">
      <c r="A716" s="10"/>
      <c r="B716" s="10"/>
      <c r="C716" s="10" t="str">
        <v>LUJO. Declaraciones-autoliquidaciones por adquisición de vehículos nuevos (1970-1985)</v>
      </c>
      <c r="D716" s="10" t="str">
        <v>3267531</v>
      </c>
      <c r="E716" s="14" t="str">
        <v>LUJO. Declaraciones-autoliquidaciones por adquisición de vehículos nuevos (1970-1985) &lt;AGENCIA ESTATAL DE ADMINISTRACIÓN TRIBUTARIA (AEAT)&gt;</v>
      </c>
      <c r="F716" s="10"/>
      <c r="G716" s="10"/>
      <c r="H716" s="10" t="str">
        <f t="shared" si="35"/>
        <v xml:space="preserve"> </v>
      </c>
      <c r="I716" s="9" t="str">
        <f t="shared" si="37"/>
        <v/>
      </c>
      <c r="J716" s="10" t="str">
        <f t="shared" si="36"/>
        <v/>
      </c>
      <c r="K716" s="10"/>
      <c r="L716" s="10"/>
      <c r="M716" s="10"/>
      <c r="N716" s="10"/>
    </row>
    <row r="717" spans="1:14" ht="45">
      <c r="A717" s="10"/>
      <c r="B717" s="10"/>
      <c r="C717" s="10" t="str">
        <v>LUJO. Declaraciones-autoliquidaciones por compra-venta de vehículos usados (1974-1982)</v>
      </c>
      <c r="D717" s="10" t="str">
        <v>206188</v>
      </c>
      <c r="E717" s="14" t="str">
        <v>LUJO. Declaraciones-autoliquidaciones por compra-venta de vehículos usados (1974-1982) &lt;AGENCIA ESTATAL DE ADMINISTRACIÓN TRIBUTARIA (AEAT)&gt;</v>
      </c>
      <c r="F717" s="10"/>
      <c r="G717" s="10"/>
      <c r="H717" s="10" t="str">
        <f t="shared" si="35"/>
        <v xml:space="preserve"> </v>
      </c>
      <c r="I717" s="9" t="str">
        <f t="shared" si="37"/>
        <v/>
      </c>
      <c r="J717" s="10" t="str">
        <f t="shared" si="36"/>
        <v/>
      </c>
      <c r="K717" s="10"/>
      <c r="L717" s="10"/>
      <c r="M717" s="10"/>
      <c r="N717" s="10"/>
    </row>
    <row r="718" spans="1:14" ht="30">
      <c r="A718" s="10"/>
      <c r="B718" s="10"/>
      <c r="C718" s="10" t="str">
        <v>LUJO. Declaraciones-liquidaciones (1942-1985)</v>
      </c>
      <c r="D718" s="10" t="str">
        <v>998287</v>
      </c>
      <c r="E718" s="14" t="str">
        <v>LUJO. Declaraciones-liquidaciones (1942-1985) &lt;AGENCIA ESTATAL DE ADMINISTRACIÓN TRIBUTARIA (AEAT)&gt;</v>
      </c>
      <c r="F718" s="10"/>
      <c r="G718" s="10"/>
      <c r="H718" s="10" t="str">
        <f t="shared" si="35"/>
        <v xml:space="preserve"> </v>
      </c>
      <c r="I718" s="9" t="str">
        <f t="shared" si="37"/>
        <v/>
      </c>
      <c r="J718" s="10" t="str">
        <f t="shared" si="36"/>
        <v/>
      </c>
      <c r="K718" s="10"/>
      <c r="L718" s="10"/>
      <c r="M718" s="10"/>
      <c r="N718" s="10"/>
    </row>
    <row r="719" spans="1:14" ht="45">
      <c r="A719" s="10"/>
      <c r="B719" s="10"/>
      <c r="C719" s="10" t="str">
        <v>LUJO. Expedientes de exención de vehículos para uso industrial y taxi (1942-1985)</v>
      </c>
      <c r="D719" s="10" t="str">
        <v>287844</v>
      </c>
      <c r="E719" s="14" t="str">
        <v>LUJO. Expedientes de exención de vehículos para uso industrial y taxi (1942-1985) &lt;AGENCIA ESTATAL DE ADMINISTRACIÓN TRIBUTARIA (AEAT)&gt;</v>
      </c>
      <c r="F719" s="10"/>
      <c r="G719" s="10"/>
      <c r="H719" s="10" t="str">
        <f t="shared" si="35"/>
        <v xml:space="preserve"> </v>
      </c>
      <c r="I719" s="9" t="str">
        <f t="shared" si="37"/>
        <v/>
      </c>
      <c r="J719" s="10" t="str">
        <f t="shared" si="36"/>
        <v/>
      </c>
      <c r="K719" s="10"/>
      <c r="L719" s="10"/>
      <c r="M719" s="10"/>
      <c r="N719" s="10"/>
    </row>
    <row r="720" spans="1:14" ht="45">
      <c r="A720" s="10"/>
      <c r="B720" s="10"/>
      <c r="C720" s="10" t="str">
        <v>LUJO. Expedientes de exención en adquisición de vehículos usados (1964-1985)</v>
      </c>
      <c r="D720" s="10" t="str">
        <v>2240776</v>
      </c>
      <c r="E720" s="14" t="str">
        <v>LUJO. Expedientes de exención en adquisición de vehículos usados (1964-1985) &lt;AGENCIA ESTATAL DE ADMINISTRACIÓN TRIBUTARIA (AEAT)&gt;</v>
      </c>
      <c r="F720" s="10"/>
      <c r="G720" s="10"/>
      <c r="H720" s="10" t="str">
        <f t="shared" si="35"/>
        <v xml:space="preserve"> </v>
      </c>
      <c r="I720" s="9" t="str">
        <f t="shared" si="37"/>
        <v/>
      </c>
      <c r="J720" s="10" t="str">
        <f t="shared" si="36"/>
        <v/>
      </c>
      <c r="K720" s="10"/>
      <c r="L720" s="10"/>
      <c r="M720" s="10"/>
      <c r="N720" s="10"/>
    </row>
    <row r="721" spans="1:14" ht="45">
      <c r="A721" s="10"/>
      <c r="B721" s="10"/>
      <c r="C721" s="10" t="str">
        <v>LUJO. Fichas estadísticas de autoliquidaciones por tenencia y disfrute de automóviles (1970-1980)</v>
      </c>
      <c r="D721" s="10" t="str">
        <v>991580</v>
      </c>
      <c r="E721" s="14" t="str">
        <v>LUJO. Fichas estadísticas de autoliquidaciones por tenencia y disfrute de automóviles (1970-1980) &lt;AGENCIA ESTATAL DE ADMINISTRACIÓN TRIBUTARIA (AEAT)&gt;</v>
      </c>
      <c r="F721" s="10"/>
      <c r="G721" s="10"/>
      <c r="H721" s="10" t="str">
        <f t="shared" si="35"/>
        <v xml:space="preserve"> </v>
      </c>
      <c r="I721" s="9" t="str">
        <f t="shared" si="37"/>
        <v/>
      </c>
      <c r="J721" s="10" t="str">
        <f t="shared" si="36"/>
        <v/>
      </c>
      <c r="K721" s="10"/>
      <c r="L721" s="10"/>
      <c r="M721" s="10"/>
      <c r="N721" s="10"/>
    </row>
    <row r="722" spans="1:14" ht="45">
      <c r="A722" s="10"/>
      <c r="B722" s="10"/>
      <c r="C722" s="10" t="str">
        <v>LUJO. Notificaciones a censados de su inclusión en convenios (1957-1978)</v>
      </c>
      <c r="D722" s="10" t="str">
        <v>991758</v>
      </c>
      <c r="E722" s="14" t="str">
        <v>LUJO. Notificaciones a censados de su inclusión en convenios (1957-1978) &lt;AGENCIA ESTATAL DE ADMINISTRACIÓN TRIBUTARIA (AEAT)&gt;</v>
      </c>
      <c r="F722" s="10"/>
      <c r="G722" s="10"/>
      <c r="H722" s="10" t="str">
        <f t="shared" si="35"/>
        <v xml:space="preserve"> </v>
      </c>
      <c r="I722" s="9" t="str">
        <f t="shared" si="37"/>
        <v/>
      </c>
      <c r="J722" s="10" t="str">
        <f t="shared" si="36"/>
        <v/>
      </c>
      <c r="K722" s="10"/>
      <c r="L722" s="10"/>
      <c r="M722" s="10"/>
      <c r="N722" s="10"/>
    </row>
    <row r="723" spans="1:14" ht="45">
      <c r="A723" s="10"/>
      <c r="B723" s="10"/>
      <c r="C723" s="10" t="str">
        <v>LUJO. Notificaciones a los propietarios de vehículos (1958-1970)</v>
      </c>
      <c r="D723" s="10" t="str">
        <v>993174, 172560, 172550, 172520, 172510, 993317, 993319, 204775, 204776, 204779, 993320, 1998424, 993318, 206162</v>
      </c>
      <c r="E723" s="14" t="str">
        <v>LUJO. Notificaciones a los propietarios de vehículos (1958-1970) &lt;AGENCIA ESTATAL DE ADMINISTRACIÓN TRIBUTARIA (AEAT)&gt;</v>
      </c>
      <c r="F723" s="10"/>
      <c r="G723" s="10"/>
      <c r="H723" s="10" t="str">
        <f t="shared" si="35"/>
        <v xml:space="preserve"> </v>
      </c>
      <c r="I723" s="9" t="str">
        <f t="shared" si="37"/>
        <v/>
      </c>
      <c r="J723" s="10" t="str">
        <f t="shared" si="36"/>
        <v/>
      </c>
      <c r="K723" s="10"/>
      <c r="L723" s="10"/>
      <c r="M723" s="10"/>
      <c r="N723" s="10"/>
    </row>
    <row r="724" spans="1:14" ht="45">
      <c r="A724" s="10"/>
      <c r="B724" s="10"/>
      <c r="C724" s="10" t="str">
        <v>LUJO. Notificaciones de cuota por convenio a los censados (1957-1978)</v>
      </c>
      <c r="D724" s="10" t="str">
        <v>687721</v>
      </c>
      <c r="E724" s="14" t="str">
        <v>LUJO. Notificaciones de cuota por convenio a los censados (1957-1978) &lt;AGENCIA ESTATAL DE ADMINISTRACIÓN TRIBUTARIA (AEAT)&gt;</v>
      </c>
      <c r="F724" s="10"/>
      <c r="G724" s="10"/>
      <c r="H724" s="10" t="str">
        <f t="shared" si="35"/>
        <v xml:space="preserve"> </v>
      </c>
      <c r="I724" s="9" t="str">
        <f t="shared" si="37"/>
        <v/>
      </c>
      <c r="J724" s="10" t="str">
        <f t="shared" si="36"/>
        <v/>
      </c>
      <c r="K724" s="10"/>
      <c r="L724" s="10"/>
      <c r="M724" s="10"/>
      <c r="N724" s="10"/>
    </row>
    <row r="725" spans="1:14" ht="45">
      <c r="A725" s="10"/>
      <c r="B725" s="10"/>
      <c r="C725" s="10" t="str">
        <v>LUJO. Notificaciones de liquidaciones por vedados y acotados de caza (1958-1976)</v>
      </c>
      <c r="D725" s="10" t="str">
        <v>2328523</v>
      </c>
      <c r="E725" s="14" t="str">
        <v>LUJO. Notificaciones de liquidaciones por vedados y acotados de caza (1958-1976) &lt;AGENCIA ESTATAL DE ADMINISTRACIÓN TRIBUTARIA (AEAT)&gt;</v>
      </c>
      <c r="F725" s="10"/>
      <c r="G725" s="10"/>
      <c r="H725" s="10" t="str">
        <f t="shared" si="35"/>
        <v xml:space="preserve"> </v>
      </c>
      <c r="I725" s="9" t="str">
        <f t="shared" si="37"/>
        <v/>
      </c>
      <c r="J725" s="10" t="str">
        <f t="shared" si="36"/>
        <v/>
      </c>
      <c r="K725" s="10"/>
      <c r="L725" s="10"/>
      <c r="M725" s="10"/>
      <c r="N725" s="10"/>
    </row>
    <row r="726" spans="1:14" ht="45">
      <c r="A726" s="10"/>
      <c r="B726" s="10"/>
      <c r="C726" s="10" t="str">
        <v>LUJO. Notificaciones-liquidaciones por fincas de recreo (1958-1979)</v>
      </c>
      <c r="D726" s="10" t="str">
        <v>2328521</v>
      </c>
      <c r="E726" s="14" t="str">
        <v>LUJO. Notificaciones-liquidaciones por fincas de recreo (1958-1979) &lt;AGENCIA ESTATAL DE ADMINISTRACIÓN TRIBUTARIA (AEAT)&gt;</v>
      </c>
      <c r="F726" s="10"/>
      <c r="G726" s="10"/>
      <c r="H726" s="10" t="str">
        <f t="shared" si="35"/>
        <v xml:space="preserve"> </v>
      </c>
      <c r="I726" s="9" t="str">
        <f t="shared" si="37"/>
        <v/>
      </c>
      <c r="J726" s="10" t="str">
        <f t="shared" si="36"/>
        <v/>
      </c>
      <c r="K726" s="10"/>
      <c r="L726" s="10"/>
      <c r="M726" s="10"/>
      <c r="N726" s="10"/>
    </row>
    <row r="727" spans="1:14" ht="45">
      <c r="A727" s="10"/>
      <c r="B727" s="10"/>
      <c r="C727" s="10" t="str">
        <v>LUJO. Notificaciones-liquidaciones por tenencia y disfrute de vehículos (1958-1970)</v>
      </c>
      <c r="D727" s="10" t="str">
        <v>212157</v>
      </c>
      <c r="E727" s="14" t="str">
        <v>LUJO. Notificaciones-liquidaciones por tenencia y disfrute de vehículos (1958-1970) &lt;AGENCIA ESTATAL DE ADMINISTRACIÓN TRIBUTARIA (AEAT)&gt;</v>
      </c>
      <c r="F727" s="10"/>
      <c r="G727" s="10"/>
      <c r="H727" s="10" t="str">
        <f t="shared" si="35"/>
        <v xml:space="preserve"> </v>
      </c>
      <c r="I727" s="9" t="str">
        <f t="shared" si="37"/>
        <v/>
      </c>
      <c r="J727" s="10" t="str">
        <f t="shared" si="36"/>
        <v/>
      </c>
      <c r="K727" s="10"/>
      <c r="L727" s="10"/>
      <c r="M727" s="10"/>
      <c r="N727" s="10"/>
    </row>
    <row r="728" spans="1:14" ht="45">
      <c r="A728" s="10"/>
      <c r="B728" s="10"/>
      <c r="C728" s="10" t="str">
        <v>LUJO. Partes de altas y bajas de liquidaciones (1958-1985)</v>
      </c>
      <c r="D728" s="10" t="str">
        <v>201900</v>
      </c>
      <c r="E728" s="14" t="str">
        <v>LUJO. Partes de altas y bajas de liquidaciones (1958-1985) &lt;AGENCIA ESTATAL DE ADMINISTRACIÓN TRIBUTARIA (AEAT)&gt;</v>
      </c>
      <c r="F728" s="10"/>
      <c r="G728" s="10"/>
      <c r="H728" s="10" t="str">
        <f t="shared" si="35"/>
        <v xml:space="preserve"> </v>
      </c>
      <c r="I728" s="9" t="str">
        <f t="shared" si="37"/>
        <v/>
      </c>
      <c r="J728" s="10" t="str">
        <f t="shared" si="36"/>
        <v/>
      </c>
      <c r="K728" s="10"/>
      <c r="L728" s="10"/>
      <c r="M728" s="10"/>
      <c r="N728" s="10"/>
    </row>
    <row r="729" spans="1:14" ht="30">
      <c r="A729" s="10"/>
      <c r="B729" s="10"/>
      <c r="C729" s="10" t="str">
        <v>LUJO. Partes diarios de ingresos (1943-1985)</v>
      </c>
      <c r="D729" s="10" t="str">
        <v>202580</v>
      </c>
      <c r="E729" s="14" t="str">
        <v>LUJO. Partes diarios de ingresos (1943-1985) &lt;AGENCIA ESTATAL DE ADMINISTRACIÓN TRIBUTARIA (AEAT)&gt;</v>
      </c>
      <c r="F729" s="10"/>
      <c r="G729" s="10"/>
      <c r="H729" s="10" t="str">
        <f t="shared" si="35"/>
        <v xml:space="preserve"> </v>
      </c>
      <c r="I729" s="9" t="str">
        <f t="shared" si="37"/>
        <v/>
      </c>
      <c r="J729" s="10" t="str">
        <f t="shared" si="36"/>
        <v/>
      </c>
      <c r="K729" s="10"/>
      <c r="L729" s="10"/>
      <c r="M729" s="10"/>
      <c r="N729" s="10"/>
    </row>
    <row r="730" spans="1:14" ht="45">
      <c r="A730" s="10"/>
      <c r="B730" s="10"/>
      <c r="C730" s="10" t="str">
        <v>LUJO. Partes mensuales de gestión de convenios (partes verdes) (1958-1978)</v>
      </c>
      <c r="D730" s="10" t="str">
        <v>287967</v>
      </c>
      <c r="E730" s="14" t="str">
        <v>LUJO. Partes mensuales de gestión de convenios (partes verdes) (1958-1978) &lt;AGENCIA ESTATAL DE ADMINISTRACIÓN TRIBUTARIA (AEAT)&gt;</v>
      </c>
      <c r="F730" s="10"/>
      <c r="G730" s="10"/>
      <c r="H730" s="10" t="str">
        <f t="shared" si="35"/>
        <v xml:space="preserve"> </v>
      </c>
      <c r="I730" s="9" t="str">
        <f t="shared" si="37"/>
        <v/>
      </c>
      <c r="J730" s="10" t="str">
        <f t="shared" si="36"/>
        <v/>
      </c>
      <c r="K730" s="10"/>
      <c r="L730" s="10"/>
      <c r="M730" s="10"/>
      <c r="N730" s="10"/>
    </row>
    <row r="731" spans="1:14" ht="45">
      <c r="A731" s="10"/>
      <c r="B731" s="10"/>
      <c r="C731" s="10" t="str">
        <v>LUJO. Partes mensuales de gestión de la Oficina Liquidadora (1958-1985)</v>
      </c>
      <c r="D731" s="10" t="str">
        <v>212160</v>
      </c>
      <c r="E731" s="14" t="str">
        <v>LUJO. Partes mensuales de gestión de la Oficina Liquidadora (1958-1985) &lt;AGENCIA ESTATAL DE ADMINISTRACIÓN TRIBUTARIA (AEAT)&gt;</v>
      </c>
      <c r="F731" s="10"/>
      <c r="G731" s="10"/>
      <c r="H731" s="10" t="str">
        <f t="shared" si="35"/>
        <v xml:space="preserve"> </v>
      </c>
      <c r="I731" s="9" t="str">
        <f t="shared" si="37"/>
        <v/>
      </c>
      <c r="J731" s="10" t="str">
        <f t="shared" si="36"/>
        <v/>
      </c>
      <c r="K731" s="10"/>
      <c r="L731" s="10"/>
      <c r="M731" s="10"/>
      <c r="N731" s="10"/>
    </row>
    <row r="732" spans="1:14" ht="45">
      <c r="A732" s="10"/>
      <c r="B732" s="10"/>
      <c r="C732" s="10" t="str">
        <v>LUJO. Relación nominal de funcionarios (1965-1985)</v>
      </c>
      <c r="D732" s="10" t="str">
        <v>202912</v>
      </c>
      <c r="E732" s="14" t="str">
        <v>LUJO. Relación nominal de funcionarios (1965-1985) &lt;AGENCIA ESTATAL DE ADMINISTRACIÓN TRIBUTARIA (AEAT)&gt;</v>
      </c>
      <c r="F732" s="10"/>
      <c r="G732" s="10"/>
      <c r="H732" s="10" t="str">
        <f t="shared" si="35"/>
        <v xml:space="preserve"> </v>
      </c>
      <c r="I732" s="9" t="str">
        <f t="shared" si="37"/>
        <v/>
      </c>
      <c r="J732" s="10" t="str">
        <f t="shared" si="36"/>
        <v/>
      </c>
      <c r="K732" s="10"/>
      <c r="L732" s="10"/>
      <c r="M732" s="10"/>
      <c r="N732" s="10"/>
    </row>
    <row r="733" spans="1:14" ht="45">
      <c r="A733" s="10"/>
      <c r="B733" s="10"/>
      <c r="C733" s="10" t="str">
        <v>LUJO. Relaciones de altas y bajas de vedados y acotados de caza para Intervención (1958-1976)</v>
      </c>
      <c r="D733" s="10" t="str">
        <v>181010</v>
      </c>
      <c r="E733" s="14" t="str">
        <v>LUJO. Relaciones de altas y bajas de vedados y acotados de caza para Intervención (1958-1976) &lt;AGENCIA ESTATAL DE ADMINISTRACIÓN TRIBUTARIA (AEAT)&gt;</v>
      </c>
      <c r="F733" s="10"/>
      <c r="G733" s="10"/>
      <c r="H733" s="10" t="str">
        <f t="shared" ref="H733:H796" si="38">F733 &amp; " " &amp; G733</f>
        <v xml:space="preserve"> </v>
      </c>
      <c r="I733" s="9" t="str">
        <f t="shared" si="37"/>
        <v/>
      </c>
      <c r="J733" s="10" t="str">
        <f t="shared" si="36"/>
        <v/>
      </c>
      <c r="K733" s="10"/>
      <c r="L733" s="10"/>
      <c r="M733" s="10"/>
      <c r="N733" s="10"/>
    </row>
    <row r="734" spans="1:14" ht="45">
      <c r="A734" s="10"/>
      <c r="B734" s="10"/>
      <c r="C734" s="10" t="str">
        <v>LUJO. Relaciones de declaraciones ingresadas por automóviles (1942-1985)</v>
      </c>
      <c r="D734" s="10" t="str">
        <v>991600</v>
      </c>
      <c r="E734" s="14" t="str">
        <v>LUJO. Relaciones de declaraciones ingresadas por automóviles (1942-1985) &lt;AGENCIA ESTATAL DE ADMINISTRACIÓN TRIBUTARIA (AEAT)&gt;</v>
      </c>
      <c r="F734" s="10"/>
      <c r="G734" s="10"/>
      <c r="H734" s="10" t="str">
        <f t="shared" si="38"/>
        <v xml:space="preserve"> </v>
      </c>
      <c r="I734" s="9" t="str">
        <f t="shared" si="37"/>
        <v/>
      </c>
      <c r="J734" s="10" t="str">
        <f t="shared" ref="J734:J797" si="39">IF(H735="", "", SUBSTITUTE(H735, I735 &amp; CHAR(32), ""))</f>
        <v/>
      </c>
      <c r="K734" s="10"/>
      <c r="L734" s="10"/>
      <c r="M734" s="10"/>
      <c r="N734" s="10"/>
    </row>
    <row r="735" spans="1:14" ht="45">
      <c r="A735" s="10"/>
      <c r="B735" s="10"/>
      <c r="C735" s="10" t="str">
        <v>LUJO. Relaciones de numeración de matrículas (1958-1980)</v>
      </c>
      <c r="D735" s="10" t="str">
        <v>201576</v>
      </c>
      <c r="E735" s="14" t="str">
        <v>LUJO. Relaciones de numeración de matrículas (1958-1980) &lt;AGENCIA ESTATAL DE ADMINISTRACIÓN TRIBUTARIA (AEAT)&gt;</v>
      </c>
      <c r="F735" s="10"/>
      <c r="G735" s="10"/>
      <c r="H735" s="10" t="str">
        <f t="shared" si="38"/>
        <v xml:space="preserve"> </v>
      </c>
      <c r="I735" s="9" t="str">
        <f t="shared" ref="I735:I798" si="40">IF(H735="", "", TRIM(LEFT(H735, FIND(CHAR(32), H735) - 1)))</f>
        <v/>
      </c>
      <c r="J735" s="10" t="str">
        <f t="shared" si="39"/>
        <v/>
      </c>
      <c r="K735" s="10"/>
      <c r="L735" s="10"/>
      <c r="M735" s="10"/>
      <c r="N735" s="10"/>
    </row>
    <row r="736" spans="1:14" ht="45">
      <c r="A736" s="10"/>
      <c r="B736" s="10"/>
      <c r="C736" s="10" t="str">
        <v>LUJO. Relaciones de Vehículos valorados (1965-1985)</v>
      </c>
      <c r="D736" s="10" t="str">
        <v>991697</v>
      </c>
      <c r="E736" s="14" t="str">
        <v>LUJO. Relaciones de Vehículos valorados (1965-1985) &lt;AGENCIA ESTATAL DE ADMINISTRACIÓN TRIBUTARIA (AEAT)&gt;</v>
      </c>
      <c r="F736" s="10"/>
      <c r="G736" s="10"/>
      <c r="H736" s="10" t="str">
        <f t="shared" si="38"/>
        <v xml:space="preserve"> </v>
      </c>
      <c r="I736" s="9" t="str">
        <f t="shared" si="40"/>
        <v/>
      </c>
      <c r="J736" s="10" t="str">
        <f t="shared" si="39"/>
        <v/>
      </c>
      <c r="K736" s="10"/>
      <c r="L736" s="10"/>
      <c r="M736" s="10"/>
      <c r="N736" s="10"/>
    </row>
    <row r="737" spans="1:14" ht="45">
      <c r="A737" s="10"/>
      <c r="B737" s="10"/>
      <c r="C737" s="10" t="str">
        <v>LUJO. Relaciones de Vehículos vendidos (1955-1985)</v>
      </c>
      <c r="D737" s="10" t="str">
        <v>1523399</v>
      </c>
      <c r="E737" s="14" t="str">
        <v>LUJO. Relaciones de Vehículos vendidos (1955-1985) &lt;AGENCIA ESTATAL DE ADMINISTRACIÓN TRIBUTARIA (AEAT)&gt;</v>
      </c>
      <c r="F737" s="10"/>
      <c r="G737" s="10"/>
      <c r="H737" s="10" t="str">
        <f t="shared" si="38"/>
        <v xml:space="preserve"> </v>
      </c>
      <c r="I737" s="9" t="str">
        <f t="shared" si="40"/>
        <v/>
      </c>
      <c r="J737" s="10" t="str">
        <f t="shared" si="39"/>
        <v/>
      </c>
      <c r="K737" s="10"/>
      <c r="L737" s="10"/>
      <c r="M737" s="10"/>
      <c r="N737" s="10"/>
    </row>
    <row r="738" spans="1:14" ht="45">
      <c r="A738" s="10"/>
      <c r="B738" s="10"/>
      <c r="C738" s="10" t="str">
        <v>LUJO. Requerimientos a propietarios de vedados y acotados de caza (1958-1976)</v>
      </c>
      <c r="D738" s="10" t="str">
        <v>201568</v>
      </c>
      <c r="E738" s="14" t="str">
        <v>LUJO. Requerimientos a propietarios de vedados y acotados de caza (1958-1976) &lt;AGENCIA ESTATAL DE ADMINISTRACIÓN TRIBUTARIA (AEAT)&gt;</v>
      </c>
      <c r="F738" s="10"/>
      <c r="G738" s="10"/>
      <c r="H738" s="10" t="str">
        <f t="shared" si="38"/>
        <v xml:space="preserve"> </v>
      </c>
      <c r="I738" s="9" t="str">
        <f t="shared" si="40"/>
        <v/>
      </c>
      <c r="J738" s="10" t="str">
        <f t="shared" si="39"/>
        <v/>
      </c>
      <c r="K738" s="10"/>
      <c r="L738" s="10"/>
      <c r="M738" s="10"/>
      <c r="N738" s="10"/>
    </row>
    <row r="739" spans="1:14" ht="45">
      <c r="A739" s="10"/>
      <c r="B739" s="10"/>
      <c r="C739" s="10" t="str">
        <v>LUJO. Resumen mensual de datos estadísticos (1943-1985)</v>
      </c>
      <c r="D739" s="10" t="str">
        <v>201064</v>
      </c>
      <c r="E739" s="14" t="str">
        <v>LUJO. Resumen mensual de datos estadísticos (1943-1985) &lt;AGENCIA ESTATAL DE ADMINISTRACIÓN TRIBUTARIA (AEAT)&gt;</v>
      </c>
      <c r="F739" s="10"/>
      <c r="G739" s="10"/>
      <c r="H739" s="10" t="str">
        <f t="shared" si="38"/>
        <v xml:space="preserve"> </v>
      </c>
      <c r="I739" s="9" t="str">
        <f t="shared" si="40"/>
        <v/>
      </c>
      <c r="J739" s="10" t="str">
        <f t="shared" si="39"/>
        <v/>
      </c>
      <c r="K739" s="10"/>
      <c r="L739" s="10"/>
      <c r="M739" s="10"/>
      <c r="N739" s="10"/>
    </row>
    <row r="740" spans="1:14" ht="30">
      <c r="A740" s="10"/>
      <c r="B740" s="10"/>
      <c r="C740" s="10" t="str">
        <v>Manifiestos de carga</v>
      </c>
      <c r="D740" s="10" t="str">
        <v>201572</v>
      </c>
      <c r="E740" s="14" t="str">
        <v>Manifiestos de carga &lt;AGENCIA ESTATAL DE ADMINISTRACIÓN TRIBUTARIA (AEAT)&gt;</v>
      </c>
      <c r="F740" s="10"/>
      <c r="G740" s="10"/>
      <c r="H740" s="10" t="str">
        <f t="shared" si="38"/>
        <v xml:space="preserve"> </v>
      </c>
      <c r="I740" s="9" t="str">
        <f t="shared" si="40"/>
        <v/>
      </c>
      <c r="J740" s="10" t="str">
        <f t="shared" si="39"/>
        <v/>
      </c>
      <c r="K740" s="10"/>
      <c r="L740" s="10"/>
      <c r="M740" s="10"/>
      <c r="N740" s="10"/>
    </row>
    <row r="741" spans="1:14" ht="45">
      <c r="A741" s="10"/>
      <c r="B741" s="10"/>
      <c r="C741" s="10" t="str">
        <v>MINERVA: Análisis de riesgos de conflicto de interés</v>
      </c>
      <c r="D741" s="10" t="str">
        <v>991979</v>
      </c>
      <c r="E741" s="14" t="str">
        <v>MINERVA: Análisis de riesgos de conflicto de interés &lt;AGENCIA ESTATAL DE ADMINISTRACIÓN TRIBUTARIA (AEAT)&gt;</v>
      </c>
      <c r="F741" s="10"/>
      <c r="G741" s="10"/>
      <c r="H741" s="10" t="str">
        <f t="shared" si="38"/>
        <v xml:space="preserve"> </v>
      </c>
      <c r="I741" s="9" t="str">
        <f t="shared" si="40"/>
        <v/>
      </c>
      <c r="J741" s="10" t="str">
        <f t="shared" si="39"/>
        <v/>
      </c>
      <c r="K741" s="10"/>
      <c r="L741" s="10"/>
      <c r="M741" s="10"/>
      <c r="N741" s="10"/>
    </row>
    <row r="742" spans="1:14" ht="30">
      <c r="A742" s="10"/>
      <c r="B742" s="10"/>
      <c r="C742" s="10" t="str">
        <v>Mis documentos pendientes de firma</v>
      </c>
      <c r="D742" s="10" t="str">
        <v>750554</v>
      </c>
      <c r="E742" s="14" t="str">
        <v>Mis documentos pendientes de firma &lt;AGENCIA ESTATAL DE ADMINISTRACIÓN TRIBUTARIA (AEAT)&gt;</v>
      </c>
      <c r="F742" s="10"/>
      <c r="G742" s="10"/>
      <c r="H742" s="10" t="str">
        <f t="shared" si="38"/>
        <v xml:space="preserve"> </v>
      </c>
      <c r="I742" s="9" t="str">
        <f t="shared" si="40"/>
        <v/>
      </c>
      <c r="J742" s="10" t="str">
        <f t="shared" si="39"/>
        <v/>
      </c>
      <c r="K742" s="10"/>
      <c r="L742" s="10"/>
      <c r="M742" s="10"/>
      <c r="N742" s="10"/>
    </row>
    <row r="743" spans="1:14" ht="30">
      <c r="A743" s="10"/>
      <c r="B743" s="10"/>
      <c r="C743" s="10" t="str">
        <v>Modelo 01. Solicitud de certificados (1998 - […])</v>
      </c>
      <c r="D743" s="10" t="str">
        <v>993494</v>
      </c>
      <c r="E743" s="14" t="str">
        <v>Modelo 01. Solicitud de certificados (1998 - […]) &lt;AGENCIA ESTATAL DE ADMINISTRACIÓN TRIBUTARIA (AEAT)&gt;</v>
      </c>
      <c r="F743" s="10"/>
      <c r="G743" s="10"/>
      <c r="H743" s="10" t="str">
        <f t="shared" si="38"/>
        <v xml:space="preserve"> </v>
      </c>
      <c r="I743" s="9" t="str">
        <f t="shared" si="40"/>
        <v/>
      </c>
      <c r="J743" s="10" t="str">
        <f t="shared" si="39"/>
        <v/>
      </c>
      <c r="K743" s="10"/>
      <c r="L743" s="10"/>
      <c r="M743" s="10"/>
      <c r="N743" s="10"/>
    </row>
    <row r="744" spans="1:14" ht="45">
      <c r="A744" s="10"/>
      <c r="B744" s="10"/>
      <c r="C744" s="10" t="str">
        <v>Modelo 01C.- Solicitud de certificado de contratistas y subcontratistas (2003- {…})</v>
      </c>
      <c r="D744" s="10" t="str">
        <v>703379</v>
      </c>
      <c r="E744" s="14" t="str">
        <v>Modelo 01C.- Solicitud de certificado de contratistas y subcontratistas (2003- {…}) &lt;AGENCIA ESTATAL DE ADMINISTRACIÓN TRIBUTARIA (AEAT)&gt;</v>
      </c>
      <c r="F744" s="10"/>
      <c r="G744" s="10"/>
      <c r="H744" s="10" t="str">
        <f t="shared" si="38"/>
        <v xml:space="preserve"> </v>
      </c>
      <c r="I744" s="9" t="str">
        <f t="shared" si="40"/>
        <v/>
      </c>
      <c r="J744" s="10" t="str">
        <f t="shared" si="39"/>
        <v/>
      </c>
      <c r="K744" s="10"/>
      <c r="L744" s="10"/>
      <c r="M744" s="10"/>
      <c r="N744" s="10"/>
    </row>
    <row r="745" spans="1:14" ht="60">
      <c r="A745" s="10"/>
      <c r="B745" s="10"/>
      <c r="C745" s="10" t="str">
        <v>Modelo 030.- Censo de obligados tributarios. Declaración censal de alta, cambio de domicilio y/o de variación de datos personales (2003- {…})</v>
      </c>
      <c r="D745" s="10" t="str">
        <v>750604</v>
      </c>
      <c r="E745" s="14" t="str">
        <v>Modelo 030.- Censo de obligados tributarios. Declaración censal de alta, cambio de domicilio y/o de variación de datos personales (2003- {…}) &lt;AGENCIA ESTATAL DE ADMINISTRACIÓN TRIBUTARIA (AEAT)&gt;</v>
      </c>
      <c r="F745" s="10"/>
      <c r="G745" s="10"/>
      <c r="H745" s="10" t="str">
        <f t="shared" si="38"/>
        <v xml:space="preserve"> </v>
      </c>
      <c r="I745" s="9" t="str">
        <f t="shared" si="40"/>
        <v/>
      </c>
      <c r="J745" s="10" t="str">
        <f t="shared" si="39"/>
        <v/>
      </c>
      <c r="K745" s="10"/>
      <c r="L745" s="10"/>
      <c r="M745" s="10"/>
      <c r="N745" s="10"/>
    </row>
    <row r="746" spans="1:14" ht="60">
      <c r="A746" s="10"/>
      <c r="B746" s="10"/>
      <c r="C746" s="10" t="str">
        <v>Modelo 031.- Impuesto sobre el Valor Añadido. Disposición Transitoria Segunda de la Ley 30/85 (1986- 1992)</v>
      </c>
      <c r="D746" s="10" t="str">
        <v>1986989</v>
      </c>
      <c r="E746" s="14" t="str">
        <v>Modelo 031.- Impuesto sobre el Valor Añadido. Disposición Transitoria Segunda de la Ley 30/85 (1986- 1992) &lt;AGENCIA ESTATAL DE ADMINISTRACIÓN TRIBUTARIA (AEAT)&gt;</v>
      </c>
      <c r="F746" s="10"/>
      <c r="G746" s="10"/>
      <c r="H746" s="10" t="str">
        <f t="shared" si="38"/>
        <v xml:space="preserve"> </v>
      </c>
      <c r="I746" s="9" t="str">
        <f t="shared" si="40"/>
        <v/>
      </c>
      <c r="J746" s="10" t="str">
        <f t="shared" si="39"/>
        <v/>
      </c>
      <c r="K746" s="10"/>
      <c r="L746" s="10"/>
      <c r="M746" s="10"/>
      <c r="N746" s="10"/>
    </row>
    <row r="747" spans="1:14" ht="60">
      <c r="A747" s="10"/>
      <c r="B747" s="10"/>
      <c r="C747" s="10" t="str">
        <v>Modelo 032.- Impuesto sobre el Valor Añadido. Deducciones en el régimen transitorio (1986- 1992)</v>
      </c>
      <c r="D747" s="10" t="str">
        <v>3017142</v>
      </c>
      <c r="E747" s="14" t="str">
        <v>Modelo 032.- Impuesto sobre el Valor Añadido. Deducciones en el régimen transitorio (1986- 1992) &lt;AGENCIA ESTATAL DE ADMINISTRACIÓN TRIBUTARIA (AEAT)&gt;</v>
      </c>
      <c r="F747" s="10"/>
      <c r="G747" s="10"/>
      <c r="H747" s="10" t="str">
        <f t="shared" si="38"/>
        <v xml:space="preserve"> </v>
      </c>
      <c r="I747" s="9" t="str">
        <f t="shared" si="40"/>
        <v/>
      </c>
      <c r="J747" s="10" t="str">
        <f t="shared" si="39"/>
        <v/>
      </c>
      <c r="K747" s="10"/>
      <c r="L747" s="10"/>
      <c r="M747" s="10"/>
      <c r="N747" s="10"/>
    </row>
    <row r="748" spans="1:14" ht="60">
      <c r="A748" s="10"/>
      <c r="B748" s="10"/>
      <c r="C748" s="10" t="str">
        <v>Modelo 033.- Impuesto sobre el Valor Añadido. Declaración previa (artículo 77 Real Decreto 2.028/1985)  (1986- 1990)</v>
      </c>
      <c r="D748" s="10" t="str">
        <v>201574</v>
      </c>
      <c r="E748" s="14" t="str">
        <v>Modelo 033.- Impuesto sobre el Valor Añadido. Declaración previa (artículo 77 Real Decreto 2.028/1985)  (1986- 1990) &lt;AGENCIA ESTATAL DE ADMINISTRACIÓN TRIBUTARIA (AEAT)&gt;</v>
      </c>
      <c r="F748" s="10"/>
      <c r="G748" s="10"/>
      <c r="H748" s="10" t="str">
        <f t="shared" si="38"/>
        <v xml:space="preserve"> </v>
      </c>
      <c r="I748" s="9" t="str">
        <f t="shared" si="40"/>
        <v/>
      </c>
      <c r="J748" s="10" t="str">
        <f t="shared" si="39"/>
        <v/>
      </c>
      <c r="K748" s="10"/>
      <c r="L748" s="10"/>
      <c r="M748" s="10"/>
      <c r="N748" s="10"/>
    </row>
    <row r="749" spans="1:14" ht="45">
      <c r="A749" s="10"/>
      <c r="B749" s="10"/>
      <c r="C749" s="10" t="str">
        <v>Modelo 034.- Impuesto sobre el Valor Añadido. Registro de Exportadores (1986- 1990)</v>
      </c>
      <c r="D749" s="10" t="str">
        <v>201575</v>
      </c>
      <c r="E749" s="14" t="str">
        <v>Modelo 034.- Impuesto sobre el Valor Añadido. Registro de Exportadores (1986- 1990) &lt;AGENCIA ESTATAL DE ADMINISTRACIÓN TRIBUTARIA (AEAT)&gt;</v>
      </c>
      <c r="F749" s="10"/>
      <c r="G749" s="10"/>
      <c r="H749" s="10" t="str">
        <f t="shared" si="38"/>
        <v xml:space="preserve"> </v>
      </c>
      <c r="I749" s="9" t="str">
        <f t="shared" si="40"/>
        <v/>
      </c>
      <c r="J749" s="10" t="str">
        <f t="shared" si="39"/>
        <v/>
      </c>
      <c r="K749" s="10"/>
      <c r="L749" s="10"/>
      <c r="M749" s="10"/>
      <c r="N749" s="10"/>
    </row>
    <row r="750" spans="1:14" ht="60">
      <c r="A750" s="10"/>
      <c r="B750" s="10"/>
      <c r="C750" s="10" t="str">
        <v>Modelo 038- Declaración Informativa. Relación de operaciones realizadas por entidades inscritas en Registros públicos (2000- 2013)</v>
      </c>
      <c r="D750" s="10" t="str">
        <v>991981</v>
      </c>
      <c r="E750" s="14" t="str">
        <v>Modelo 038- Declaración Informativa. Relación de operaciones realizadas por entidades inscritas en Registros públicos (2000- 2013) &lt;AGENCIA ESTATAL DE ADMINISTRACIÓN TRIBUTARIA (AEAT)&gt;</v>
      </c>
      <c r="F750" s="10"/>
      <c r="G750" s="10"/>
      <c r="H750" s="10" t="str">
        <f t="shared" si="38"/>
        <v xml:space="preserve"> </v>
      </c>
      <c r="I750" s="9" t="str">
        <f t="shared" si="40"/>
        <v/>
      </c>
      <c r="J750" s="10" t="str">
        <f t="shared" si="39"/>
        <v/>
      </c>
      <c r="K750" s="10"/>
      <c r="L750" s="10"/>
      <c r="M750" s="10"/>
      <c r="N750" s="10"/>
    </row>
    <row r="751" spans="1:14" ht="60">
      <c r="A751" s="10"/>
      <c r="B751" s="10"/>
      <c r="C751" s="10" t="str">
        <v>Modelo 039.- Comunicación de datos relativa al régimen especial del grupo de entidades en el IVA (2007- 2008)</v>
      </c>
      <c r="D751" s="10" t="str">
        <v>998033</v>
      </c>
      <c r="E751" s="14" t="str">
        <v>Modelo 039.- Comunicación de datos relativa al régimen especial del grupo de entidades en el IVA (2007- 2008) &lt;AGENCIA ESTATAL DE ADMINISTRACIÓN TRIBUTARIA (AEAT)&gt;</v>
      </c>
      <c r="F751" s="10"/>
      <c r="G751" s="10"/>
      <c r="H751" s="10" t="str">
        <f t="shared" si="38"/>
        <v xml:space="preserve"> </v>
      </c>
      <c r="I751" s="9" t="str">
        <f t="shared" si="40"/>
        <v/>
      </c>
      <c r="J751" s="10" t="str">
        <f t="shared" si="39"/>
        <v/>
      </c>
      <c r="K751" s="10"/>
      <c r="L751" s="10"/>
      <c r="M751" s="10"/>
      <c r="N751" s="10"/>
    </row>
    <row r="752" spans="1:14" ht="90">
      <c r="A752" s="10"/>
      <c r="B752" s="10"/>
      <c r="C752" s="10" t="str">
        <v>Modelo 04.- Solicitud del derecho al reconocimiento del tipo reducido del IVA al 4 por ciento en las operaciones relativas a vehículos destinados al transporte de personas con discapacidad en sillas de ruedas o con movilidad reducida</v>
      </c>
      <c r="D752" s="10" t="str">
        <v>998062</v>
      </c>
      <c r="E752" s="14" t="str">
        <v>Modelo 04.- Solicitud del derecho al reconocimiento del tipo reducido del IVA al 4 por ciento en las operaciones relativas a vehículos destinados al transporte de personas con discapacidad en sillas de ruedas o con movilidad reducida &lt;AGENCIA ESTATAL DE ADMINISTRACIÓN TRIBUTARIA (AEAT)&gt;</v>
      </c>
      <c r="F752" s="10"/>
      <c r="G752" s="10"/>
      <c r="H752" s="10" t="str">
        <f t="shared" si="38"/>
        <v xml:space="preserve"> </v>
      </c>
      <c r="I752" s="9" t="str">
        <f t="shared" si="40"/>
        <v/>
      </c>
      <c r="J752" s="10" t="str">
        <f t="shared" si="39"/>
        <v/>
      </c>
      <c r="K752" s="10"/>
      <c r="L752" s="10"/>
      <c r="M752" s="10"/>
      <c r="N752" s="10"/>
    </row>
    <row r="753" spans="1:14" ht="45">
      <c r="A753" s="10"/>
      <c r="B753" s="10"/>
      <c r="C753" s="10" t="str">
        <v>Modelo 040. Registros de Operadores de Plataforma.</v>
      </c>
      <c r="D753" s="10" t="str">
        <v>998045</v>
      </c>
      <c r="E753" s="14" t="str">
        <v>Modelo 040. Registros de Operadores de Plataforma. &lt;AGENCIA ESTATAL DE ADMINISTRACIÓN TRIBUTARIA (AEAT)&gt;</v>
      </c>
      <c r="F753" s="10"/>
      <c r="G753" s="10"/>
      <c r="H753" s="10" t="str">
        <f t="shared" si="38"/>
        <v xml:space="preserve"> </v>
      </c>
      <c r="I753" s="9" t="str">
        <f t="shared" si="40"/>
        <v/>
      </c>
      <c r="J753" s="10" t="str">
        <f t="shared" si="39"/>
        <v/>
      </c>
      <c r="K753" s="10"/>
      <c r="L753" s="10"/>
      <c r="M753" s="10"/>
      <c r="N753" s="10"/>
    </row>
    <row r="754" spans="1:14" ht="45">
      <c r="A754" s="10"/>
      <c r="B754" s="10"/>
      <c r="C754" s="10" t="str">
        <v>Modelo 043.- Tasa fiscal sobre el juego. Salas de bingo. Solicitud liquidación (1993- {…})</v>
      </c>
      <c r="D754" s="10" t="str">
        <v>998084</v>
      </c>
      <c r="E754" s="14" t="str">
        <v>Modelo 043.- Tasa fiscal sobre el juego. Salas de bingo. Solicitud liquidación (1993- {…}) &lt;AGENCIA ESTATAL DE ADMINISTRACIÓN TRIBUTARIA (AEAT)&gt;</v>
      </c>
      <c r="F754" s="10"/>
      <c r="G754" s="10"/>
      <c r="H754" s="10" t="str">
        <f t="shared" si="38"/>
        <v xml:space="preserve"> </v>
      </c>
      <c r="I754" s="9" t="str">
        <f t="shared" si="40"/>
        <v/>
      </c>
      <c r="J754" s="10" t="str">
        <f t="shared" si="39"/>
        <v/>
      </c>
      <c r="K754" s="10"/>
      <c r="L754" s="10"/>
      <c r="M754" s="10"/>
      <c r="N754" s="10"/>
    </row>
    <row r="755" spans="1:14" ht="45">
      <c r="A755" s="10"/>
      <c r="B755" s="10"/>
      <c r="C755" s="10" t="str">
        <v>Modelo 044.- Tasa fiscal sobre el juego. Casas de juego (1985- {…})</v>
      </c>
      <c r="D755" s="10" t="str">
        <v>998058</v>
      </c>
      <c r="E755" s="14" t="str">
        <v>Modelo 044.- Tasa fiscal sobre el juego. Casas de juego (1985- {…}) &lt;AGENCIA ESTATAL DE ADMINISTRACIÓN TRIBUTARIA (AEAT)&gt;</v>
      </c>
      <c r="F755" s="10"/>
      <c r="G755" s="10"/>
      <c r="H755" s="10" t="str">
        <f t="shared" si="38"/>
        <v xml:space="preserve"> </v>
      </c>
      <c r="I755" s="9" t="str">
        <f t="shared" si="40"/>
        <v/>
      </c>
      <c r="J755" s="10" t="str">
        <f t="shared" si="39"/>
        <v/>
      </c>
      <c r="K755" s="10"/>
      <c r="L755" s="10"/>
      <c r="M755" s="10"/>
      <c r="N755" s="10"/>
    </row>
    <row r="756" spans="1:14" ht="60">
      <c r="A756" s="10"/>
      <c r="B756" s="10"/>
      <c r="C756" s="10" t="str">
        <v>Modelo 045.- Tasa fiscal sobre el juego. Máquinas o aparatos automáticos. Declaraciónliquidación  (1991- {…})</v>
      </c>
      <c r="D756" s="10" t="str">
        <v>998119</v>
      </c>
      <c r="E756" s="14" t="str">
        <v>Modelo 045.- Tasa fiscal sobre el juego. Máquinas o aparatos automáticos. Declaraciónliquidación  (1991- {…}) &lt;AGENCIA ESTATAL DE ADMINISTRACIÓN TRIBUTARIA (AEAT)&gt;</v>
      </c>
      <c r="F756" s="10"/>
      <c r="G756" s="10"/>
      <c r="H756" s="10" t="str">
        <f t="shared" si="38"/>
        <v xml:space="preserve"> </v>
      </c>
      <c r="I756" s="9" t="str">
        <f t="shared" si="40"/>
        <v/>
      </c>
      <c r="J756" s="10" t="str">
        <f t="shared" si="39"/>
        <v/>
      </c>
      <c r="K756" s="10"/>
      <c r="L756" s="10"/>
      <c r="M756" s="10"/>
      <c r="N756" s="10"/>
    </row>
    <row r="757" spans="1:14" ht="75">
      <c r="A757" s="10"/>
      <c r="B757" s="10"/>
      <c r="C757" s="10" t="str">
        <v>Modelo 06.- Declaración del Impuesto Especial sobre Determinados Medios de Transporte, exenciones y no sujeciones sin reconocimiento previo (2006- {…})</v>
      </c>
      <c r="D757" s="10" t="str">
        <v>998029</v>
      </c>
      <c r="E757" s="14" t="str">
        <v>Modelo 06.- Declaración del Impuesto Especial sobre Determinados Medios de Transporte, exenciones y no sujeciones sin reconocimiento previo (2006- {…}) &lt;AGENCIA ESTATAL DE ADMINISTRACIÓN TRIBUTARIA (AEAT)&gt;</v>
      </c>
      <c r="F757" s="10"/>
      <c r="G757" s="10"/>
      <c r="H757" s="10" t="str">
        <f t="shared" si="38"/>
        <v xml:space="preserve"> </v>
      </c>
      <c r="I757" s="9" t="str">
        <f t="shared" si="40"/>
        <v/>
      </c>
      <c r="J757" s="10" t="str">
        <f t="shared" si="39"/>
        <v/>
      </c>
      <c r="K757" s="10"/>
      <c r="L757" s="10"/>
      <c r="M757" s="10"/>
      <c r="N757" s="10"/>
    </row>
    <row r="758" spans="1:14" ht="60">
      <c r="A758" s="10"/>
      <c r="B758" s="10"/>
      <c r="C758" s="10" t="str">
        <v>Modelo 102.- Documento de ingreso o devolución de la declaración del Impuesto sobre la Renta de las Personas Físicas. Segundo plazo  (1991- {…})</v>
      </c>
      <c r="D758" s="10" t="str">
        <v>998063</v>
      </c>
      <c r="E758" s="14" t="str">
        <v>Modelo 102.- Documento de ingreso o devolución de la declaración del Impuesto sobre la Renta de las Personas Físicas. Segundo plazo  (1991- {…}) &lt;AGENCIA ESTATAL DE ADMINISTRACIÓN TRIBUTARIA (AEAT)&gt;</v>
      </c>
      <c r="F758" s="10"/>
      <c r="G758" s="10"/>
      <c r="H758" s="10" t="str">
        <f t="shared" si="38"/>
        <v xml:space="preserve"> </v>
      </c>
      <c r="I758" s="9" t="str">
        <f t="shared" si="40"/>
        <v/>
      </c>
      <c r="J758" s="10" t="str">
        <f t="shared" si="39"/>
        <v/>
      </c>
      <c r="K758" s="10"/>
      <c r="L758" s="10"/>
      <c r="M758" s="10"/>
      <c r="N758" s="10"/>
    </row>
    <row r="759" spans="1:14" ht="90">
      <c r="A759" s="10"/>
      <c r="B759" s="10"/>
      <c r="C759" s="10" t="str">
        <v>Modelo 111.- Retenciones e ingresos a cuenta. Rendimientos del trabajo y de actividades económicas, premios y determinadas ganancias patrimoniales e imputaciones de Renta. Autoliquidación (1992- {…})</v>
      </c>
      <c r="D759" s="10" t="str">
        <v>997833</v>
      </c>
      <c r="E759" s="14" t="str">
        <v>Modelo 111.- Retenciones e ingresos a cuenta. Rendimientos del trabajo y de actividades económicas, premios y determinadas ganancias patrimoniales e imputaciones de Renta. Autoliquidación (1992- {…}) &lt;AGENCIA ESTATAL DE ADMINISTRACIÓN TRIBUTARIA (AEAT)&gt;</v>
      </c>
      <c r="F759" s="10"/>
      <c r="G759" s="10"/>
      <c r="H759" s="10" t="str">
        <f t="shared" si="38"/>
        <v xml:space="preserve"> </v>
      </c>
      <c r="I759" s="9" t="str">
        <f t="shared" si="40"/>
        <v/>
      </c>
      <c r="J759" s="10" t="str">
        <f t="shared" si="39"/>
        <v/>
      </c>
      <c r="K759" s="10"/>
      <c r="L759" s="10"/>
      <c r="M759" s="10"/>
      <c r="N759" s="10"/>
    </row>
    <row r="760" spans="1:14" ht="90">
      <c r="A760" s="10"/>
      <c r="B760" s="10"/>
      <c r="C760" s="10" t="str">
        <v>Modelo 113. Comunicación de datos relativos a  las ganancias patrimoniales por cambio de residencia cuando se produzca a  otro Estado Miembro de la Unión Europea o del Espacio Económico Europeo con efectivo intercambio de información tributaria.</v>
      </c>
      <c r="D760" s="10" t="str">
        <v>991962</v>
      </c>
      <c r="E760" s="14" t="str">
        <v>Modelo 113. Comunicación de datos relativos a  las ganancias patrimoniales por cambio de residencia cuando se produzca a  otro Estado Miembro de la Unión Europea o del Espacio Económico Europeo con efectivo intercambio de información tributaria. &lt;AGENCIA ESTATAL DE ADMINISTRACIÓN TRIBUTARIA (AEAT)&gt;</v>
      </c>
      <c r="F760" s="10"/>
      <c r="G760" s="10"/>
      <c r="H760" s="10" t="str">
        <f t="shared" si="38"/>
        <v xml:space="preserve"> </v>
      </c>
      <c r="I760" s="9" t="str">
        <f t="shared" si="40"/>
        <v/>
      </c>
      <c r="J760" s="10" t="str">
        <f t="shared" si="39"/>
        <v/>
      </c>
      <c r="K760" s="10"/>
      <c r="L760" s="10"/>
      <c r="M760" s="10"/>
      <c r="N760" s="10"/>
    </row>
    <row r="761" spans="1:14" ht="90">
      <c r="A761" s="10"/>
      <c r="B761" s="10"/>
      <c r="C761" s="10" t="str">
        <v>Modelo 122.- Impuesto sobre la Renta de las Personas Físicas. Deducciones por familia numerosa, por personas con discapacidad a cargo o por ascendiente con dos hijos separado legalmente o sin vínculo matrimonial. Regularización del derecho a la deducción</v>
      </c>
      <c r="D761" s="10" t="str">
        <v>202288</v>
      </c>
      <c r="E761" s="14" t="str">
        <v>Modelo 122.- Impuesto sobre la Renta de las Personas Físicas. Deducciones por familia numerosa, por personas con discapacidad a cargo o por ascendiente con dos hijos separado legalmente o sin vínculo matrimonial. Regularización del derecho a la deducción &lt;AGENCIA ESTATAL DE ADMINISTRACIÓN TRIBUTARIA (AEAT)&gt;</v>
      </c>
      <c r="F761" s="10"/>
      <c r="G761" s="10"/>
      <c r="H761" s="10" t="str">
        <f t="shared" si="38"/>
        <v xml:space="preserve"> </v>
      </c>
      <c r="I761" s="9" t="str">
        <f t="shared" si="40"/>
        <v/>
      </c>
      <c r="J761" s="10" t="str">
        <f t="shared" si="39"/>
        <v/>
      </c>
      <c r="K761" s="10"/>
      <c r="L761" s="10"/>
      <c r="M761" s="10"/>
      <c r="N761" s="10"/>
    </row>
    <row r="762" spans="1:14" ht="60">
      <c r="A762" s="10"/>
      <c r="B762" s="10"/>
      <c r="C762" s="10" t="str">
        <v>Modelo 131.- IRPF. Empresarios y profesionales en Estimación Objetiva. Pago fraccionado (1992- {…})</v>
      </c>
      <c r="D762" s="10" t="str">
        <v>991980</v>
      </c>
      <c r="E762" s="14" t="str">
        <v>Modelo 131.- IRPF. Empresarios y profesionales en Estimación Objetiva. Pago fraccionado (1992- {…}) &lt;AGENCIA ESTATAL DE ADMINISTRACIÓN TRIBUTARIA (AEAT)&gt;</v>
      </c>
      <c r="F762" s="10"/>
      <c r="G762" s="10"/>
      <c r="H762" s="10" t="str">
        <f t="shared" si="38"/>
        <v xml:space="preserve"> </v>
      </c>
      <c r="I762" s="9" t="str">
        <f t="shared" si="40"/>
        <v/>
      </c>
      <c r="J762" s="10" t="str">
        <f t="shared" si="39"/>
        <v/>
      </c>
      <c r="K762" s="10"/>
      <c r="L762" s="10"/>
      <c r="M762" s="10"/>
      <c r="N762" s="10"/>
    </row>
    <row r="763" spans="1:14" ht="75">
      <c r="A763" s="10"/>
      <c r="B763" s="10"/>
      <c r="C763" s="10" t="str">
        <v>Modelo 136.- Impuesto sobre la Renta de las Personas Físicas e Impuesto sobre la Renta de no Residentes. Gravamen especial sobre los premios de determinadas loterías y apuestas. Autoliquidación (2013- {…})</v>
      </c>
      <c r="D763" s="10" t="str">
        <v>991699</v>
      </c>
      <c r="E763" s="14" t="str">
        <v>Modelo 136.- Impuesto sobre la Renta de las Personas Físicas e Impuesto sobre la Renta de no Residentes. Gravamen especial sobre los premios de determinadas loterías y apuestas. Autoliquidación (2013- {…}) &lt;AGENCIA ESTATAL DE ADMINISTRACIÓN TRIBUTARIA (AEAT)&gt;</v>
      </c>
      <c r="F763" s="10"/>
      <c r="G763" s="10"/>
      <c r="H763" s="10" t="str">
        <f t="shared" si="38"/>
        <v xml:space="preserve"> </v>
      </c>
      <c r="I763" s="9" t="str">
        <f t="shared" si="40"/>
        <v/>
      </c>
      <c r="J763" s="10" t="str">
        <f t="shared" si="39"/>
        <v/>
      </c>
      <c r="K763" s="10"/>
      <c r="L763" s="10"/>
      <c r="M763" s="10"/>
      <c r="N763" s="10"/>
    </row>
    <row r="764" spans="1:14" ht="60">
      <c r="A764" s="10"/>
      <c r="B764" s="10"/>
      <c r="C764" s="10" t="str">
        <v>Modelo 140.- IRPF. Deducción por maternidad. Solicitud del abono anticipado y comunicación de variaciones (2003- {…})</v>
      </c>
      <c r="D764" s="10" t="str">
        <v>202921</v>
      </c>
      <c r="E764" s="14" t="str">
        <v>Modelo 140.- IRPF. Deducción por maternidad. Solicitud del abono anticipado y comunicación de variaciones (2003- {…}) &lt;AGENCIA ESTATAL DE ADMINISTRACIÓN TRIBUTARIA (AEAT)&gt;</v>
      </c>
      <c r="F764" s="10"/>
      <c r="G764" s="10"/>
      <c r="H764" s="10" t="str">
        <f t="shared" si="38"/>
        <v xml:space="preserve"> </v>
      </c>
      <c r="I764" s="9" t="str">
        <f t="shared" si="40"/>
        <v/>
      </c>
      <c r="J764" s="10" t="str">
        <f t="shared" si="39"/>
        <v/>
      </c>
      <c r="K764" s="10"/>
      <c r="L764" s="10"/>
      <c r="M764" s="10"/>
      <c r="N764" s="10"/>
    </row>
    <row r="765" spans="1:14" ht="45">
      <c r="A765" s="10"/>
      <c r="B765" s="10"/>
      <c r="C765" s="10" t="str">
        <v>Modelo 141.- Solicitud del pago único por nacimiento o adopción de hijos (2007- {…})</v>
      </c>
      <c r="D765" s="10" t="str">
        <v>202922</v>
      </c>
      <c r="E765" s="14" t="str">
        <v>Modelo 141.- Solicitud del pago único por nacimiento o adopción de hijos (2007- {…}) &lt;AGENCIA ESTATAL DE ADMINISTRACIÓN TRIBUTARIA (AEAT)&gt;</v>
      </c>
      <c r="F765" s="10"/>
      <c r="G765" s="10"/>
      <c r="H765" s="10" t="str">
        <f t="shared" si="38"/>
        <v xml:space="preserve"> </v>
      </c>
      <c r="I765" s="9" t="str">
        <f t="shared" si="40"/>
        <v/>
      </c>
      <c r="J765" s="10" t="str">
        <f t="shared" si="39"/>
        <v/>
      </c>
      <c r="K765" s="10"/>
      <c r="L765" s="10"/>
      <c r="M765" s="10"/>
      <c r="N765" s="10"/>
    </row>
    <row r="766" spans="1:14" ht="60">
      <c r="A766" s="10"/>
      <c r="B766" s="10"/>
      <c r="C766" s="10" t="str">
        <v>Modelo 143.- IRPF. Abono anticipado deducción de familia numerosa, por ascendiente con dos hijos o por personas con discapacidad a cargo (2015- {…})</v>
      </c>
      <c r="D766" s="10" t="str">
        <v>2409251</v>
      </c>
      <c r="E766" s="14" t="str">
        <v>Modelo 143.- IRPF. Abono anticipado deducción de familia numerosa, por ascendiente con dos hijos o por personas con discapacidad a cargo (2015- {…}) &lt;AGENCIA ESTATAL DE ADMINISTRACIÓN TRIBUTARIA (AEAT)&gt;</v>
      </c>
      <c r="F766" s="10"/>
      <c r="G766" s="10"/>
      <c r="H766" s="10" t="str">
        <f t="shared" si="38"/>
        <v xml:space="preserve"> </v>
      </c>
      <c r="I766" s="9" t="str">
        <f t="shared" si="40"/>
        <v/>
      </c>
      <c r="J766" s="10" t="str">
        <f t="shared" si="39"/>
        <v/>
      </c>
      <c r="K766" s="10"/>
      <c r="L766" s="10"/>
      <c r="M766" s="10"/>
      <c r="N766" s="10"/>
    </row>
    <row r="767" spans="1:14" ht="45">
      <c r="A767" s="10"/>
      <c r="B767" s="10"/>
      <c r="C767" s="10" t="str">
        <v>Modelo 145. IRPF. Retenciones sobre rendimientos del trabajo. Comunicación de datos al pagador.</v>
      </c>
      <c r="D767" s="10" t="str">
        <v>995018</v>
      </c>
      <c r="E767" s="14" t="str">
        <v>Modelo 145. IRPF. Retenciones sobre rendimientos del trabajo. Comunicación de datos al pagador. &lt;AGENCIA ESTATAL DE ADMINISTRACIÓN TRIBUTARIA (AEAT)&gt;</v>
      </c>
      <c r="F767" s="10"/>
      <c r="G767" s="10"/>
      <c r="H767" s="10" t="str">
        <f t="shared" si="38"/>
        <v xml:space="preserve"> </v>
      </c>
      <c r="I767" s="9" t="str">
        <f t="shared" si="40"/>
        <v/>
      </c>
      <c r="J767" s="10" t="str">
        <f t="shared" si="39"/>
        <v/>
      </c>
      <c r="K767" s="10"/>
      <c r="L767" s="10"/>
      <c r="M767" s="10"/>
      <c r="N767" s="10"/>
    </row>
    <row r="768" spans="1:14" ht="60">
      <c r="A768" s="10"/>
      <c r="B768" s="10"/>
      <c r="C768" s="10" t="str">
        <v>Modelo 146.- IRPF. Pensionistas con dos o más pagadores. Solicitud de determinación del importe de las retenciones (2003- {…})</v>
      </c>
      <c r="D768" s="10" t="str">
        <v>277068</v>
      </c>
      <c r="E768" s="14" t="str">
        <v>Modelo 146.- IRPF. Pensionistas con dos o más pagadores. Solicitud de determinación del importe de las retenciones (2003- {…}) &lt;AGENCIA ESTATAL DE ADMINISTRACIÓN TRIBUTARIA (AEAT)&gt;</v>
      </c>
      <c r="F768" s="10"/>
      <c r="G768" s="10"/>
      <c r="H768" s="10" t="str">
        <f t="shared" si="38"/>
        <v xml:space="preserve"> </v>
      </c>
      <c r="I768" s="9" t="str">
        <f t="shared" si="40"/>
        <v/>
      </c>
      <c r="J768" s="10" t="str">
        <f t="shared" si="39"/>
        <v/>
      </c>
      <c r="K768" s="10"/>
      <c r="L768" s="10"/>
      <c r="M768" s="10"/>
      <c r="N768" s="10"/>
    </row>
    <row r="769" spans="1:14" ht="60">
      <c r="A769" s="10"/>
      <c r="B769" s="10"/>
      <c r="C769" s="10" t="str">
        <v>Modelo 147.- IRPF. Comunicación del desplazamiento a territorio español efectuado por trabajadores por cuenta ajena (2003- {…})</v>
      </c>
      <c r="D769" s="10" t="str">
        <v>202059</v>
      </c>
      <c r="E769" s="14" t="str">
        <v>Modelo 147.- IRPF. Comunicación del desplazamiento a territorio español efectuado por trabajadores por cuenta ajena (2003- {…}) &lt;AGENCIA ESTATAL DE ADMINISTRACIÓN TRIBUTARIA (AEAT)&gt;</v>
      </c>
      <c r="F769" s="10"/>
      <c r="G769" s="10"/>
      <c r="H769" s="10" t="str">
        <f t="shared" si="38"/>
        <v xml:space="preserve"> </v>
      </c>
      <c r="I769" s="9" t="str">
        <f t="shared" si="40"/>
        <v/>
      </c>
      <c r="J769" s="10" t="str">
        <f t="shared" si="39"/>
        <v/>
      </c>
      <c r="K769" s="10"/>
      <c r="L769" s="10"/>
      <c r="M769" s="10"/>
      <c r="N769" s="10"/>
    </row>
    <row r="770" spans="1:14" ht="75">
      <c r="A770" s="10"/>
      <c r="B770" s="10"/>
      <c r="C770" s="10" t="str">
        <v>Modelo 149.- IRPF. Régimen especial aplicable a los trabajadores desplazados a territorio español. Comunicación de la opción, renuncia o exclusión (2005- 2015)</v>
      </c>
      <c r="D770" s="10" t="str">
        <v>223861</v>
      </c>
      <c r="E770" s="14" t="str">
        <v>Modelo 149.- IRPF. Régimen especial aplicable a los trabajadores desplazados a territorio español. Comunicación de la opción, renuncia o exclusión (2005- 2015) &lt;AGENCIA ESTATAL DE ADMINISTRACIÓN TRIBUTARIA (AEAT)&gt;</v>
      </c>
      <c r="F770" s="10"/>
      <c r="G770" s="10"/>
      <c r="H770" s="10" t="str">
        <f t="shared" si="38"/>
        <v xml:space="preserve"> </v>
      </c>
      <c r="I770" s="9" t="str">
        <f t="shared" si="40"/>
        <v/>
      </c>
      <c r="J770" s="10" t="str">
        <f t="shared" si="39"/>
        <v/>
      </c>
      <c r="K770" s="10"/>
      <c r="L770" s="10"/>
      <c r="M770" s="10"/>
      <c r="N770" s="10"/>
    </row>
    <row r="771" spans="1:14" ht="75">
      <c r="A771" s="10"/>
      <c r="B771" s="10"/>
      <c r="C771" s="10" t="str">
        <v>Modelo 150.- IRPF. Régimen especial aplicable a los trabajadores desplazados a territorio español. (Para contribuyentes que hayan optado por este régimen con anterioridad a 1 de enero de 2015) (2015- {…})</v>
      </c>
      <c r="D771" s="10" t="str">
        <v>1985037</v>
      </c>
      <c r="E771" s="14" t="str">
        <v>Modelo 150.- IRPF. Régimen especial aplicable a los trabajadores desplazados a territorio español. (Para contribuyentes que hayan optado por este régimen con anterioridad a 1 de enero de 2015) (2015- {…}) &lt;AGENCIA ESTATAL DE ADMINISTRACIÓN TRIBUTARIA (AEAT)&gt;</v>
      </c>
      <c r="F771" s="10"/>
      <c r="G771" s="10"/>
      <c r="H771" s="10" t="str">
        <f t="shared" si="38"/>
        <v xml:space="preserve"> </v>
      </c>
      <c r="I771" s="9" t="str">
        <f t="shared" si="40"/>
        <v/>
      </c>
      <c r="J771" s="10" t="str">
        <f t="shared" si="39"/>
        <v/>
      </c>
      <c r="K771" s="10"/>
      <c r="L771" s="10"/>
      <c r="M771" s="10"/>
      <c r="N771" s="10"/>
    </row>
    <row r="772" spans="1:14" ht="60">
      <c r="A772" s="10"/>
      <c r="B772" s="10"/>
      <c r="C772" s="10" t="str">
        <v>Modelo 151. Declaración del Impuesto sobre la Renta de las Personas Físicas del régimen especial aplicable a los trabajadores desplazados a territorio español.</v>
      </c>
      <c r="D772" s="10" t="str">
        <v>203072, 203073</v>
      </c>
      <c r="E772" s="14" t="str">
        <v>Modelo 151. Declaración del Impuesto sobre la Renta de las Personas Físicas del régimen especial aplicable a los trabajadores desplazados a territorio español. &lt;AGENCIA ESTATAL DE ADMINISTRACIÓN TRIBUTARIA (AEAT)&gt;</v>
      </c>
      <c r="F772" s="10"/>
      <c r="G772" s="10"/>
      <c r="H772" s="10" t="str">
        <f t="shared" si="38"/>
        <v xml:space="preserve"> </v>
      </c>
      <c r="I772" s="9" t="str">
        <f t="shared" si="40"/>
        <v/>
      </c>
      <c r="J772" s="10" t="str">
        <f t="shared" si="39"/>
        <v/>
      </c>
      <c r="K772" s="10"/>
      <c r="L772" s="10"/>
      <c r="M772" s="10"/>
      <c r="N772" s="10"/>
    </row>
    <row r="773" spans="1:14" ht="45">
      <c r="A773" s="10"/>
      <c r="B773" s="10"/>
      <c r="C773" s="10" t="str">
        <v>Modelo 159. Declaración Informativa. Declaración anual de consumo de energía eléctrica.</v>
      </c>
      <c r="D773" s="10" t="str">
        <v>993325, 993327, 993326, 993354, 993355, 2241496, 998675</v>
      </c>
      <c r="E773" s="14" t="str">
        <v>Modelo 159. Declaración Informativa. Declaración anual de consumo de energía eléctrica. &lt;AGENCIA ESTATAL DE ADMINISTRACIÓN TRIBUTARIA (AEAT)&gt;</v>
      </c>
      <c r="F773" s="10"/>
      <c r="G773" s="10"/>
      <c r="H773" s="10" t="str">
        <f t="shared" si="38"/>
        <v xml:space="preserve"> </v>
      </c>
      <c r="I773" s="9" t="str">
        <f t="shared" si="40"/>
        <v/>
      </c>
      <c r="J773" s="10" t="str">
        <f t="shared" si="39"/>
        <v/>
      </c>
      <c r="K773" s="10"/>
      <c r="L773" s="10"/>
      <c r="M773" s="10"/>
      <c r="N773" s="10"/>
    </row>
    <row r="774" spans="1:14" ht="60">
      <c r="A774" s="10"/>
      <c r="B774" s="10"/>
      <c r="C774" s="10" t="str">
        <v>Modelo 165. Declaración Informativa de certificaciones individuales emitidas a los socios o partícipes de entidades de nueva o reciente creación.</v>
      </c>
      <c r="D774" s="10" t="str">
        <v>993321, 993322, 993323, 993324, 998564</v>
      </c>
      <c r="E774" s="14" t="str">
        <v>Modelo 165. Declaración Informativa de certificaciones individuales emitidas a los socios o partícipes de entidades de nueva o reciente creación. &lt;AGENCIA ESTATAL DE ADMINISTRACIÓN TRIBUTARIA (AEAT)&gt;</v>
      </c>
      <c r="F774" s="10"/>
      <c r="G774" s="10"/>
      <c r="H774" s="10" t="str">
        <f t="shared" si="38"/>
        <v xml:space="preserve"> </v>
      </c>
      <c r="I774" s="9" t="str">
        <f t="shared" si="40"/>
        <v/>
      </c>
      <c r="J774" s="10" t="str">
        <f t="shared" si="39"/>
        <v/>
      </c>
      <c r="K774" s="10"/>
      <c r="L774" s="10"/>
      <c r="M774" s="10"/>
      <c r="N774" s="10"/>
    </row>
    <row r="775" spans="1:14" ht="75">
      <c r="A775" s="10"/>
      <c r="B775" s="10"/>
      <c r="C775" s="10" t="str">
        <v>Modelo 170. Declaración Informativa. Declaración anual de las operaciones realizadas por los empresarios o profesionales adheridos al sistema de gestión de cobros a través de tarjetas de crédito o de débito.</v>
      </c>
      <c r="D775" s="10" t="str">
        <v>200400</v>
      </c>
      <c r="E775" s="14" t="str">
        <v>Modelo 170. Declaración Informativa. Declaración anual de las operaciones realizadas por los empresarios o profesionales adheridos al sistema de gestión de cobros a través de tarjetas de crédito o de débito. &lt;AGENCIA ESTATAL DE ADMINISTRACIÓN TRIBUTARIA (AEAT)&gt;</v>
      </c>
      <c r="F775" s="10"/>
      <c r="G775" s="10"/>
      <c r="H775" s="10" t="str">
        <f t="shared" si="38"/>
        <v xml:space="preserve"> </v>
      </c>
      <c r="I775" s="9" t="str">
        <f t="shared" si="40"/>
        <v/>
      </c>
      <c r="J775" s="10" t="str">
        <f t="shared" si="39"/>
        <v/>
      </c>
      <c r="K775" s="10"/>
      <c r="L775" s="10"/>
      <c r="M775" s="10"/>
      <c r="N775" s="10"/>
    </row>
    <row r="776" spans="1:14" ht="60">
      <c r="A776" s="10"/>
      <c r="B776" s="10"/>
      <c r="C776" s="10" t="str">
        <v>Modelo 171. Declaración Informativa. Declaración anual de imposiciones, disposiciones de fondos y de los cobros de cualquier documento.</v>
      </c>
      <c r="D776" s="10" t="str">
        <v>200401</v>
      </c>
      <c r="E776" s="14" t="str">
        <v>Modelo 171. Declaración Informativa. Declaración anual de imposiciones, disposiciones de fondos y de los cobros de cualquier documento. &lt;AGENCIA ESTATAL DE ADMINISTRACIÓN TRIBUTARIA (AEAT)&gt;</v>
      </c>
      <c r="F776" s="10"/>
      <c r="G776" s="10"/>
      <c r="H776" s="10" t="str">
        <f t="shared" si="38"/>
        <v xml:space="preserve"> </v>
      </c>
      <c r="I776" s="9" t="str">
        <f t="shared" si="40"/>
        <v/>
      </c>
      <c r="J776" s="10" t="str">
        <f t="shared" si="39"/>
        <v/>
      </c>
      <c r="K776" s="10"/>
      <c r="L776" s="10"/>
      <c r="M776" s="10"/>
      <c r="N776" s="10"/>
    </row>
    <row r="777" spans="1:14" ht="45">
      <c r="A777" s="10"/>
      <c r="B777" s="10"/>
      <c r="C777" s="10" t="str">
        <v>Modelo 172. Declaración informativa sobre saldos en monedas virtuales</v>
      </c>
      <c r="D777" s="10" t="str">
        <v>2409258</v>
      </c>
      <c r="E777" s="14" t="str">
        <v>Modelo 172. Declaración informativa sobre saldos en monedas virtuales &lt;AGENCIA ESTATAL DE ADMINISTRACIÓN TRIBUTARIA (AEAT)&gt;</v>
      </c>
      <c r="F777" s="10"/>
      <c r="G777" s="10"/>
      <c r="H777" s="10" t="str">
        <f t="shared" si="38"/>
        <v xml:space="preserve"> </v>
      </c>
      <c r="I777" s="9" t="str">
        <f t="shared" si="40"/>
        <v/>
      </c>
      <c r="J777" s="10" t="str">
        <f t="shared" si="39"/>
        <v/>
      </c>
      <c r="K777" s="10"/>
      <c r="L777" s="10"/>
      <c r="M777" s="10"/>
      <c r="N777" s="10"/>
    </row>
    <row r="778" spans="1:14" ht="45">
      <c r="A778" s="10"/>
      <c r="B778" s="10"/>
      <c r="C778" s="10" t="str">
        <v>Modelo 173. Declaración informativa sobre operaciones con monedas virtuales</v>
      </c>
      <c r="D778" s="10" t="str">
        <v>991960</v>
      </c>
      <c r="E778" s="14" t="str">
        <v>Modelo 173. Declaración informativa sobre operaciones con monedas virtuales &lt;AGENCIA ESTATAL DE ADMINISTRACIÓN TRIBUTARIA (AEAT)&gt;</v>
      </c>
      <c r="F778" s="10"/>
      <c r="G778" s="10"/>
      <c r="H778" s="10" t="str">
        <f t="shared" si="38"/>
        <v xml:space="preserve"> </v>
      </c>
      <c r="I778" s="9" t="str">
        <f t="shared" si="40"/>
        <v/>
      </c>
      <c r="J778" s="10" t="str">
        <f t="shared" si="39"/>
        <v/>
      </c>
      <c r="K778" s="10"/>
      <c r="L778" s="10"/>
      <c r="M778" s="10"/>
      <c r="N778" s="10"/>
    </row>
    <row r="779" spans="1:14" ht="45">
      <c r="A779" s="10"/>
      <c r="B779" s="10"/>
      <c r="C779" s="10" t="str">
        <v>Modelo 179. Declaración informativa anual de la cesión de uso de viviendas con fines turísticos</v>
      </c>
      <c r="D779" s="10" t="str">
        <v>200402</v>
      </c>
      <c r="E779" s="14" t="str">
        <v>Modelo 179. Declaración informativa anual de la cesión de uso de viviendas con fines turísticos &lt;AGENCIA ESTATAL DE ADMINISTRACIÓN TRIBUTARIA (AEAT)&gt;</v>
      </c>
      <c r="F779" s="10"/>
      <c r="G779" s="10"/>
      <c r="H779" s="10" t="str">
        <f t="shared" si="38"/>
        <v xml:space="preserve"> </v>
      </c>
      <c r="I779" s="9" t="str">
        <f t="shared" si="40"/>
        <v/>
      </c>
      <c r="J779" s="10" t="str">
        <f t="shared" si="39"/>
        <v/>
      </c>
      <c r="K779" s="10"/>
      <c r="L779" s="10"/>
      <c r="M779" s="10"/>
      <c r="N779" s="10"/>
    </row>
    <row r="780" spans="1:14" ht="75">
      <c r="A780" s="10"/>
      <c r="B780" s="10"/>
      <c r="C780" s="10" t="str">
        <v>Modelo 180. Declaración Informativa.  Retenciones e ingresos a cuenta. Rendimientos procedentes del arrendamiento de inmuebles urbanos. Resumen anual.</v>
      </c>
      <c r="D780" s="10" t="str">
        <v>998150, 998151</v>
      </c>
      <c r="E780" s="14" t="str">
        <v>Modelo 180. Declaración Informativa.  Retenciones e ingresos a cuenta. Rendimientos procedentes del arrendamiento de inmuebles urbanos. Resumen anual. &lt;AGENCIA ESTATAL DE ADMINISTRACIÓN TRIBUTARIA (AEAT)&gt;</v>
      </c>
      <c r="F780" s="10"/>
      <c r="G780" s="10"/>
      <c r="H780" s="10" t="str">
        <f t="shared" si="38"/>
        <v xml:space="preserve"> </v>
      </c>
      <c r="I780" s="9" t="str">
        <f t="shared" si="40"/>
        <v/>
      </c>
      <c r="J780" s="10" t="str">
        <f t="shared" si="39"/>
        <v/>
      </c>
      <c r="K780" s="10"/>
      <c r="L780" s="10"/>
      <c r="M780" s="10"/>
      <c r="N780" s="10"/>
    </row>
    <row r="781" spans="1:14" ht="60">
      <c r="A781" s="10"/>
      <c r="B781" s="10"/>
      <c r="C781" s="10" t="str">
        <v>Modelo 185. Declaración Informativa. Declaración informativa mensual de los órganos y entidades gestores de la Seguridad Social y Mutualidades.</v>
      </c>
      <c r="D781" s="10" t="str">
        <v>998149</v>
      </c>
      <c r="E781" s="14" t="str">
        <v>Modelo 185. Declaración Informativa. Declaración informativa mensual de los órganos y entidades gestores de la Seguridad Social y Mutualidades. &lt;AGENCIA ESTATAL DE ADMINISTRACIÓN TRIBUTARIA (AEAT)&gt;</v>
      </c>
      <c r="F781" s="10"/>
      <c r="G781" s="10"/>
      <c r="H781" s="10" t="str">
        <f t="shared" si="38"/>
        <v xml:space="preserve"> </v>
      </c>
      <c r="I781" s="9" t="str">
        <f t="shared" si="40"/>
        <v/>
      </c>
      <c r="J781" s="10" t="str">
        <f t="shared" si="39"/>
        <v/>
      </c>
      <c r="K781" s="10"/>
      <c r="L781" s="10"/>
      <c r="M781" s="10"/>
      <c r="N781" s="10"/>
    </row>
    <row r="782" spans="1:14" ht="60">
      <c r="A782" s="10"/>
      <c r="B782" s="10"/>
      <c r="C782" s="10" t="str">
        <v>Modelo 186. Declaración Informativa. Suministro de información relativa a nacimientos y defunciones.</v>
      </c>
      <c r="D782" s="10" t="str">
        <v>998153</v>
      </c>
      <c r="E782" s="14" t="str">
        <v>Modelo 186. Declaración Informativa. Suministro de información relativa a nacimientos y defunciones. &lt;AGENCIA ESTATAL DE ADMINISTRACIÓN TRIBUTARIA (AEAT)&gt;</v>
      </c>
      <c r="F782" s="10"/>
      <c r="G782" s="10"/>
      <c r="H782" s="10" t="str">
        <f t="shared" si="38"/>
        <v xml:space="preserve"> </v>
      </c>
      <c r="I782" s="9" t="str">
        <f t="shared" si="40"/>
        <v/>
      </c>
      <c r="J782" s="10" t="str">
        <f t="shared" si="39"/>
        <v/>
      </c>
      <c r="K782" s="10"/>
      <c r="L782" s="10"/>
      <c r="M782" s="10"/>
      <c r="N782" s="10"/>
    </row>
    <row r="783" spans="1:14" ht="45">
      <c r="A783" s="10"/>
      <c r="B783" s="10"/>
      <c r="C783" s="10" t="str">
        <v>Modelo 189. Declaración Informativa. Valores, seguros y rentas. Declaración anual.</v>
      </c>
      <c r="D783" s="10" t="str">
        <v>1977421</v>
      </c>
      <c r="E783" s="14" t="str">
        <v>Modelo 189. Declaración Informativa. Valores, seguros y rentas. Declaración anual. &lt;AGENCIA ESTATAL DE ADMINISTRACIÓN TRIBUTARIA (AEAT)&gt;</v>
      </c>
      <c r="F783" s="10"/>
      <c r="G783" s="10"/>
      <c r="H783" s="10" t="str">
        <f t="shared" si="38"/>
        <v xml:space="preserve"> </v>
      </c>
      <c r="I783" s="9" t="str">
        <f t="shared" si="40"/>
        <v/>
      </c>
      <c r="J783" s="10" t="str">
        <f t="shared" si="39"/>
        <v/>
      </c>
      <c r="K783" s="10"/>
      <c r="L783" s="10"/>
      <c r="M783" s="10"/>
      <c r="N783" s="10"/>
    </row>
    <row r="784" spans="1:14" ht="45">
      <c r="A784" s="10"/>
      <c r="B784" s="10"/>
      <c r="C784" s="10" t="str">
        <v>Modelo 192.- Declaración Informativa. Operaciones con Letras del Tesoro. Declaración anual (1994- 2013)</v>
      </c>
      <c r="D784" s="10"/>
      <c r="E784" s="14" t="str">
        <v>Modelo 192.- Declaración Informativa. Operaciones con Letras del Tesoro. Declaración anual (1994- 2013) &lt;AGENCIA ESTATAL DE ADMINISTRACIÓN TRIBUTARIA (AEAT)&gt;</v>
      </c>
      <c r="F784" s="10"/>
      <c r="G784" s="10"/>
      <c r="H784" s="10" t="str">
        <f t="shared" si="38"/>
        <v xml:space="preserve"> </v>
      </c>
      <c r="I784" s="9" t="str">
        <f t="shared" si="40"/>
        <v/>
      </c>
      <c r="J784" s="10" t="str">
        <f t="shared" si="39"/>
        <v/>
      </c>
      <c r="K784" s="10"/>
      <c r="L784" s="10"/>
      <c r="M784" s="10"/>
      <c r="N784" s="10"/>
    </row>
    <row r="785" spans="1:14" ht="90">
      <c r="A785" s="10"/>
      <c r="B785" s="10"/>
      <c r="C785" s="10" t="str">
        <v>Modelo 194.- Declaración Informativa. Retenciones e ingresos a cuenta del IRPF, IS e IRNR (establecimientos permanentes) sobre rendimientos del capital mobiliario y rentas derivadas de la transmisión, amortización, reembolso, canje o conversión de cualqui</v>
      </c>
      <c r="D785" s="10"/>
      <c r="E785" s="14" t="str">
        <v>Modelo 194.- Declaración Informativa. Retenciones e ingresos a cuenta del IRPF, IS e IRNR (establecimientos permanentes) sobre rendimientos del capital mobiliario y rentas derivadas de la transmisión, amortización, reembolso, canje o conversión de cualqui &lt;AGENCIA ESTATAL DE ADMINISTRACIÓN TRIBUTARIA (AEAT)&gt;</v>
      </c>
      <c r="F785" s="10"/>
      <c r="G785" s="10"/>
      <c r="H785" s="10" t="str">
        <f t="shared" si="38"/>
        <v xml:space="preserve"> </v>
      </c>
      <c r="I785" s="9" t="str">
        <f t="shared" si="40"/>
        <v/>
      </c>
      <c r="J785" s="10" t="str">
        <f t="shared" si="39"/>
        <v/>
      </c>
      <c r="K785" s="10"/>
      <c r="L785" s="10"/>
      <c r="M785" s="10"/>
      <c r="N785" s="10"/>
    </row>
    <row r="786" spans="1:14" ht="60">
      <c r="A786" s="10"/>
      <c r="B786" s="10"/>
      <c r="C786" s="10" t="str">
        <v>Modelo 199.- Declaración Informativa. Declaración anual de identificación de las operaciones con cheques de las Entidades de Crédito (1994- 2013)</v>
      </c>
      <c r="D786" s="10"/>
      <c r="E786" s="14" t="str">
        <v>Modelo 199.- Declaración Informativa. Declaración anual de identificación de las operaciones con cheques de las Entidades de Crédito (1994- 2013) &lt;AGENCIA ESTATAL DE ADMINISTRACIÓN TRIBUTARIA (AEAT)&gt;</v>
      </c>
      <c r="F786" s="10"/>
      <c r="G786" s="10"/>
      <c r="H786" s="10" t="str">
        <f t="shared" si="38"/>
        <v xml:space="preserve"> </v>
      </c>
      <c r="I786" s="9" t="str">
        <f t="shared" si="40"/>
        <v/>
      </c>
      <c r="J786" s="10" t="str">
        <f t="shared" si="39"/>
        <v/>
      </c>
      <c r="K786" s="10"/>
      <c r="L786" s="10"/>
      <c r="M786" s="10"/>
      <c r="N786" s="10"/>
    </row>
    <row r="787" spans="1:14" ht="90">
      <c r="A787" s="10"/>
      <c r="B787" s="10"/>
      <c r="C787" s="10" t="str">
        <v>Modelo 206.- Declaración del Impuesto sobre Sociedades e Impuesto sobre la Renta de no Residentes (establecimientos permanentes y entidades en régimen de atribución de rentas constituidas en el extranjero con presencia en territorio español). Documentos d</v>
      </c>
      <c r="D787" s="10"/>
      <c r="E787" s="14" t="str">
        <v>Modelo 206.- Declaración del Impuesto sobre Sociedades e Impuesto sobre la Renta de no Residentes (establecimientos permanentes y entidades en régimen de atribución de rentas constituidas en el extranjero con presencia en territorio español). Documentos d &lt;AGENCIA ESTATAL DE ADMINISTRACIÓN TRIBUTARIA (AEAT)&gt;</v>
      </c>
      <c r="F787" s="10"/>
      <c r="G787" s="10"/>
      <c r="H787" s="10" t="str">
        <f t="shared" si="38"/>
        <v xml:space="preserve"> </v>
      </c>
      <c r="I787" s="9" t="str">
        <f t="shared" si="40"/>
        <v/>
      </c>
      <c r="J787" s="10" t="str">
        <f t="shared" si="39"/>
        <v/>
      </c>
      <c r="K787" s="10"/>
      <c r="L787" s="10"/>
      <c r="M787" s="10"/>
      <c r="N787" s="10"/>
    </row>
    <row r="788" spans="1:14" ht="30">
      <c r="A788" s="10"/>
      <c r="B788" s="10"/>
      <c r="C788" s="10" t="str">
        <v>Modelo 217. Gravamen especial SOCIMI</v>
      </c>
      <c r="D788" s="10"/>
      <c r="E788" s="14" t="str">
        <v>Modelo 217. Gravamen especial SOCIMI &lt;AGENCIA ESTATAL DE ADMINISTRACIÓN TRIBUTARIA (AEAT)&gt;</v>
      </c>
      <c r="F788" s="10"/>
      <c r="G788" s="10"/>
      <c r="H788" s="10" t="str">
        <f t="shared" si="38"/>
        <v xml:space="preserve"> </v>
      </c>
      <c r="I788" s="9" t="str">
        <f t="shared" si="40"/>
        <v/>
      </c>
      <c r="J788" s="10" t="str">
        <f t="shared" si="39"/>
        <v/>
      </c>
      <c r="K788" s="10"/>
      <c r="L788" s="10"/>
      <c r="M788" s="10"/>
      <c r="N788" s="10"/>
    </row>
    <row r="789" spans="1:14" ht="60">
      <c r="A789" s="10"/>
      <c r="B789" s="10"/>
      <c r="C789" s="10" t="str">
        <v>Modelo 221. Prestación patrimonial por conversión de activos por impuesto diferido en crédito exigible frente a la Administración tributaria.</v>
      </c>
      <c r="D789" s="10"/>
      <c r="E789" s="14" t="str">
        <v>Modelo 221. Prestación patrimonial por conversión de activos por impuesto diferido en crédito exigible frente a la Administración tributaria. &lt;AGENCIA ESTATAL DE ADMINISTRACIÓN TRIBUTARIA (AEAT)&gt;</v>
      </c>
      <c r="F789" s="10"/>
      <c r="G789" s="10"/>
      <c r="H789" s="10" t="str">
        <f t="shared" si="38"/>
        <v xml:space="preserve"> </v>
      </c>
      <c r="I789" s="9" t="str">
        <f t="shared" si="40"/>
        <v/>
      </c>
      <c r="J789" s="10" t="str">
        <f t="shared" si="39"/>
        <v/>
      </c>
      <c r="K789" s="10"/>
      <c r="L789" s="10"/>
      <c r="M789" s="10"/>
      <c r="N789" s="10"/>
    </row>
    <row r="790" spans="1:14" ht="60">
      <c r="A790" s="10"/>
      <c r="B790" s="10"/>
      <c r="C790" s="10" t="str">
        <v>Modelo 222.- Impuesto sobre Sociedades. Régimen de consolidación fiscal. Pago fraccionado (2002- 2013)</v>
      </c>
      <c r="D790" s="10"/>
      <c r="E790" s="14" t="str">
        <v>Modelo 222.- Impuesto sobre Sociedades. Régimen de consolidación fiscal. Pago fraccionado (2002- 2013) &lt;AGENCIA ESTATAL DE ADMINISTRACIÓN TRIBUTARIA (AEAT)&gt;</v>
      </c>
      <c r="F790" s="10"/>
      <c r="G790" s="10"/>
      <c r="H790" s="10" t="str">
        <f t="shared" si="38"/>
        <v xml:space="preserve"> </v>
      </c>
      <c r="I790" s="9" t="str">
        <f t="shared" si="40"/>
        <v/>
      </c>
      <c r="J790" s="10" t="str">
        <f t="shared" si="39"/>
        <v/>
      </c>
      <c r="K790" s="10"/>
      <c r="L790" s="10"/>
      <c r="M790" s="10"/>
      <c r="N790" s="10"/>
    </row>
    <row r="791" spans="1:14" ht="90">
      <c r="A791" s="10"/>
      <c r="B791" s="10"/>
      <c r="C791" s="10" t="str">
        <v>Modelo 226.- Solicitud de aplicación del régimen opcional para contribuyentes personas físicas residentes en otros Estados miembros de la Unión Europea o del Espacio Económico Europeo con efectivo intercambio de información tributaria (2000- {…})</v>
      </c>
      <c r="D791" s="10"/>
      <c r="E791" s="14" t="str">
        <v>Modelo 226.- Solicitud de aplicación del régimen opcional para contribuyentes personas físicas residentes en otros Estados miembros de la Unión Europea o del Espacio Económico Europeo con efectivo intercambio de información tributaria (2000- {…}) &lt;AGENCIA ESTATAL DE ADMINISTRACIÓN TRIBUTARIA (AEAT)&gt;</v>
      </c>
      <c r="F791" s="10"/>
      <c r="G791" s="10"/>
      <c r="H791" s="10" t="str">
        <f t="shared" si="38"/>
        <v xml:space="preserve"> </v>
      </c>
      <c r="I791" s="9" t="str">
        <f t="shared" si="40"/>
        <v/>
      </c>
      <c r="J791" s="10" t="str">
        <f t="shared" si="39"/>
        <v/>
      </c>
      <c r="K791" s="10"/>
      <c r="L791" s="10"/>
      <c r="M791" s="10"/>
      <c r="N791" s="10"/>
    </row>
    <row r="792" spans="1:14" ht="90">
      <c r="A792" s="10"/>
      <c r="B792" s="10"/>
      <c r="C792" s="10" t="str">
        <v>Modelo 228.- Solicitud de devolución por exención por reinversión en vivienda habitual para contribuyentes de la Unión Europea y del Espacio Económico Europeo con efectivo intercambio de información tributaria  (2015- {…})</v>
      </c>
      <c r="D792" s="10"/>
      <c r="E792" s="14" t="str">
        <v>Modelo 228.- Solicitud de devolución por exención por reinversión en vivienda habitual para contribuyentes de la Unión Europea y del Espacio Económico Europeo con efectivo intercambio de información tributaria  (2015- {…}) &lt;AGENCIA ESTATAL DE ADMINISTRACIÓN TRIBUTARIA (AEAT)&gt;</v>
      </c>
      <c r="F792" s="10"/>
      <c r="G792" s="10"/>
      <c r="H792" s="10" t="str">
        <f t="shared" si="38"/>
        <v xml:space="preserve"> </v>
      </c>
      <c r="I792" s="9" t="str">
        <f t="shared" si="40"/>
        <v/>
      </c>
      <c r="J792" s="10" t="str">
        <f t="shared" si="39"/>
        <v/>
      </c>
      <c r="K792" s="10"/>
      <c r="L792" s="10"/>
      <c r="M792" s="10"/>
      <c r="N792" s="10"/>
    </row>
    <row r="793" spans="1:14" ht="45">
      <c r="A793" s="10"/>
      <c r="B793" s="10"/>
      <c r="C793" s="10" t="str">
        <v>Modelo 231. Declaración Informativa.  Declaración de información país por país (CBC/DAC4)</v>
      </c>
      <c r="D793" s="10"/>
      <c r="E793" s="14" t="str">
        <v>Modelo 231. Declaración Informativa.  Declaración de información país por país (CBC/DAC4) &lt;AGENCIA ESTATAL DE ADMINISTRACIÓN TRIBUTARIA (AEAT)&gt;</v>
      </c>
      <c r="F793" s="10"/>
      <c r="G793" s="10"/>
      <c r="H793" s="10" t="str">
        <f t="shared" si="38"/>
        <v xml:space="preserve"> </v>
      </c>
      <c r="I793" s="9" t="str">
        <f t="shared" si="40"/>
        <v/>
      </c>
      <c r="J793" s="10" t="str">
        <f t="shared" si="39"/>
        <v/>
      </c>
      <c r="K793" s="10"/>
      <c r="L793" s="10"/>
      <c r="M793" s="10"/>
      <c r="N793" s="10"/>
    </row>
    <row r="794" spans="1:14" ht="75">
      <c r="A794" s="10"/>
      <c r="B794" s="10"/>
      <c r="C794" s="10" t="str">
        <v>Modelo 232. Declaración informativa de operaciones vinculadas y de operaciones y situaciones relacionadas con países o territorios calificados como paraísos fiscales</v>
      </c>
      <c r="D794" s="10"/>
      <c r="E794" s="14" t="str">
        <v>Modelo 232. Declaración informativa de operaciones vinculadas y de operaciones y situaciones relacionadas con países o territorios calificados como paraísos fiscales &lt;AGENCIA ESTATAL DE ADMINISTRACIÓN TRIBUTARIA (AEAT)&gt;</v>
      </c>
      <c r="F794" s="10"/>
      <c r="G794" s="10"/>
      <c r="H794" s="10" t="str">
        <f t="shared" si="38"/>
        <v xml:space="preserve"> </v>
      </c>
      <c r="I794" s="9" t="str">
        <f t="shared" si="40"/>
        <v/>
      </c>
      <c r="J794" s="10" t="str">
        <f t="shared" si="39"/>
        <v/>
      </c>
      <c r="K794" s="10"/>
      <c r="L794" s="10"/>
      <c r="M794" s="10"/>
      <c r="N794" s="10"/>
    </row>
    <row r="795" spans="1:14" ht="60">
      <c r="A795" s="10"/>
      <c r="B795" s="10"/>
      <c r="C795" s="10" t="str">
        <v>Modelo 233. Declaración informativa por gastos en guarderías o centros de educación infantil autorizados.</v>
      </c>
      <c r="D795" s="10"/>
      <c r="E795" s="14" t="str">
        <v>Modelo 233. Declaración informativa por gastos en guarderías o centros de educación infantil autorizados. &lt;AGENCIA ESTATAL DE ADMINISTRACIÓN TRIBUTARIA (AEAT)&gt;</v>
      </c>
      <c r="F795" s="10"/>
      <c r="G795" s="10"/>
      <c r="H795" s="10" t="str">
        <f t="shared" si="38"/>
        <v xml:space="preserve"> </v>
      </c>
      <c r="I795" s="9" t="str">
        <f t="shared" si="40"/>
        <v/>
      </c>
      <c r="J795" s="10" t="str">
        <f t="shared" si="39"/>
        <v/>
      </c>
      <c r="K795" s="10"/>
      <c r="L795" s="10"/>
      <c r="M795" s="10"/>
      <c r="N795" s="10"/>
    </row>
    <row r="796" spans="1:14" ht="45">
      <c r="A796" s="10"/>
      <c r="B796" s="10"/>
      <c r="C796" s="10" t="str">
        <v>Modelo 234.  Declaración informativa de mecanismos transfronterizos</v>
      </c>
      <c r="D796" s="10"/>
      <c r="E796" s="14" t="str">
        <v>Modelo 234.  Declaración informativa de mecanismos transfronterizos &lt;AGENCIA ESTATAL DE ADMINISTRACIÓN TRIBUTARIA (AEAT)&gt;</v>
      </c>
      <c r="F796" s="10"/>
      <c r="G796" s="10"/>
      <c r="H796" s="10" t="str">
        <f t="shared" si="38"/>
        <v xml:space="preserve"> </v>
      </c>
      <c r="I796" s="9" t="str">
        <f t="shared" si="40"/>
        <v/>
      </c>
      <c r="J796" s="10" t="str">
        <f t="shared" si="39"/>
        <v/>
      </c>
      <c r="K796" s="10"/>
      <c r="L796" s="10"/>
      <c r="M796" s="10"/>
      <c r="N796" s="10"/>
    </row>
    <row r="797" spans="1:14" ht="60">
      <c r="A797" s="10"/>
      <c r="B797" s="10"/>
      <c r="C797" s="10" t="str">
        <v>Modelo 235 Declaración de información de actualización de mecanismos transfronterizos comercializables</v>
      </c>
      <c r="D797" s="10"/>
      <c r="E797" s="14" t="str">
        <v>Modelo 235 Declaración de información de actualización de mecanismos transfronterizos comercializables &lt;AGENCIA ESTATAL DE ADMINISTRACIÓN TRIBUTARIA (AEAT)&gt;</v>
      </c>
      <c r="F797" s="10"/>
      <c r="G797" s="10"/>
      <c r="H797" s="10" t="str">
        <f t="shared" ref="H797:H860" si="41">F797 &amp; " " &amp; G797</f>
        <v xml:space="preserve"> </v>
      </c>
      <c r="I797" s="9" t="str">
        <f t="shared" si="40"/>
        <v/>
      </c>
      <c r="J797" s="10" t="str">
        <f t="shared" si="39"/>
        <v/>
      </c>
      <c r="K797" s="10"/>
      <c r="L797" s="10"/>
      <c r="M797" s="10"/>
      <c r="N797" s="10"/>
    </row>
    <row r="798" spans="1:14" ht="45">
      <c r="A798" s="10"/>
      <c r="B798" s="10"/>
      <c r="C798" s="10" t="str">
        <v>Modelo 236 Declaración de información de la utilización de determinados mecanismos transfronterizos</v>
      </c>
      <c r="D798" s="10"/>
      <c r="E798" s="14" t="str">
        <v>Modelo 236 Declaración de información de la utilización de determinados mecanismos transfronterizos &lt;AGENCIA ESTATAL DE ADMINISTRACIÓN TRIBUTARIA (AEAT)&gt;</v>
      </c>
      <c r="F798" s="10"/>
      <c r="G798" s="10"/>
      <c r="H798" s="10" t="str">
        <f t="shared" si="41"/>
        <v xml:space="preserve"> </v>
      </c>
      <c r="I798" s="9" t="str">
        <f t="shared" si="40"/>
        <v/>
      </c>
      <c r="J798" s="10" t="str">
        <f t="shared" ref="J798:J861" si="42">IF(H799="", "", SUBSTITUTE(H799, I799 &amp; CHAR(32), ""))</f>
        <v/>
      </c>
      <c r="K798" s="10"/>
      <c r="L798" s="10"/>
      <c r="M798" s="10"/>
      <c r="N798" s="10"/>
    </row>
    <row r="799" spans="1:14" ht="45">
      <c r="A799" s="10"/>
      <c r="B799" s="10"/>
      <c r="C799" s="10" t="str">
        <v>Modelo 237. Gravamen especial sobre beneficios no distribuidos por SOCIMI.</v>
      </c>
      <c r="D799" s="10"/>
      <c r="E799" s="14" t="str">
        <v>Modelo 237. Gravamen especial sobre beneficios no distribuidos por SOCIMI. &lt;AGENCIA ESTATAL DE ADMINISTRACIÓN TRIBUTARIA (AEAT)&gt;</v>
      </c>
      <c r="F799" s="10"/>
      <c r="G799" s="10"/>
      <c r="H799" s="10" t="str">
        <f t="shared" si="41"/>
        <v xml:space="preserve"> </v>
      </c>
      <c r="I799" s="9" t="str">
        <f t="shared" ref="I799:I862" si="43">IF(H799="", "", TRIM(LEFT(H799, FIND(CHAR(32), H799) - 1)))</f>
        <v/>
      </c>
      <c r="J799" s="10" t="str">
        <f t="shared" si="42"/>
        <v/>
      </c>
      <c r="K799" s="10"/>
      <c r="L799" s="10"/>
      <c r="M799" s="10"/>
      <c r="N799" s="10"/>
    </row>
    <row r="800" spans="1:14" ht="60">
      <c r="A800" s="10"/>
      <c r="B800" s="10"/>
      <c r="C800" s="10" t="str">
        <v>Modelo 238.  Declaración informativa para la comunicación de información por parte de operadores de plataformas</v>
      </c>
      <c r="D800" s="10"/>
      <c r="E800" s="14" t="str">
        <v>Modelo 238.  Declaración informativa para la comunicación de información por parte de operadores de plataformas &lt;AGENCIA ESTATAL DE ADMINISTRACIÓN TRIBUTARIA (AEAT)&gt;</v>
      </c>
      <c r="F800" s="10"/>
      <c r="G800" s="10"/>
      <c r="H800" s="10" t="str">
        <f t="shared" si="41"/>
        <v xml:space="preserve"> </v>
      </c>
      <c r="I800" s="9" t="str">
        <f t="shared" si="43"/>
        <v/>
      </c>
      <c r="J800" s="10" t="str">
        <f t="shared" si="42"/>
        <v/>
      </c>
      <c r="K800" s="10"/>
      <c r="L800" s="10"/>
      <c r="M800" s="10"/>
      <c r="N800" s="10"/>
    </row>
    <row r="801" spans="1:14" ht="75">
      <c r="A801" s="10"/>
      <c r="B801" s="10"/>
      <c r="C801" s="10" t="str">
        <v>Modelo 247.- IRNR. Impuesto sobre la Renta de no Residentes. Comunicación del desplazamiento al extranjero efectuada por trabajadores por cuenta ajena (2003- {…})</v>
      </c>
      <c r="D801" s="10"/>
      <c r="E801" s="14" t="str">
        <v>Modelo 247.- IRNR. Impuesto sobre la Renta de no Residentes. Comunicación del desplazamiento al extranjero efectuada por trabajadores por cuenta ajena (2003- {…}) &lt;AGENCIA ESTATAL DE ADMINISTRACIÓN TRIBUTARIA (AEAT)&gt;</v>
      </c>
      <c r="F801" s="10"/>
      <c r="G801" s="10"/>
      <c r="H801" s="10" t="str">
        <f t="shared" si="41"/>
        <v xml:space="preserve"> </v>
      </c>
      <c r="I801" s="9" t="str">
        <f t="shared" si="43"/>
        <v/>
      </c>
      <c r="J801" s="10" t="str">
        <f t="shared" si="42"/>
        <v/>
      </c>
      <c r="K801" s="10"/>
      <c r="L801" s="10"/>
      <c r="M801" s="10"/>
      <c r="N801" s="10"/>
    </row>
    <row r="802" spans="1:14" ht="60">
      <c r="A802" s="10"/>
      <c r="B802" s="10"/>
      <c r="C802" s="10" t="str">
        <v>Modelo 270. Resumen anual de retenciones e ingresos a cuenta del gravamen especial sobre los premios de determinadas loterías y apuestas.</v>
      </c>
      <c r="D802" s="10"/>
      <c r="E802" s="14" t="str">
        <v>Modelo 270. Resumen anual de retenciones e ingresos a cuenta del gravamen especial sobre los premios de determinadas loterías y apuestas. &lt;AGENCIA ESTATAL DE ADMINISTRACIÓN TRIBUTARIA (AEAT)&gt;</v>
      </c>
      <c r="F802" s="10"/>
      <c r="G802" s="10"/>
      <c r="H802" s="10" t="str">
        <f t="shared" si="41"/>
        <v xml:space="preserve"> </v>
      </c>
      <c r="I802" s="9" t="str">
        <f t="shared" si="43"/>
        <v/>
      </c>
      <c r="J802" s="10" t="str">
        <f t="shared" si="42"/>
        <v/>
      </c>
      <c r="K802" s="10"/>
      <c r="L802" s="10"/>
      <c r="M802" s="10"/>
      <c r="N802" s="10"/>
    </row>
    <row r="803" spans="1:14" ht="75">
      <c r="A803" s="10"/>
      <c r="B803" s="10"/>
      <c r="C803" s="10" t="str">
        <v>Modelo 282. Declaración informativa anual de ayudas recibidas en el marco del REF de Canarias y otras ayudas de Estado, derivadas de la aplicación del derecho de la Unión Europea.</v>
      </c>
      <c r="D803" s="10"/>
      <c r="E803" s="14" t="str">
        <v>Modelo 282. Declaración informativa anual de ayudas recibidas en el marco del REF de Canarias y otras ayudas de Estado, derivadas de la aplicación del derecho de la Unión Europea. &lt;AGENCIA ESTATAL DE ADMINISTRACIÓN TRIBUTARIA (AEAT)&gt;</v>
      </c>
      <c r="F803" s="10"/>
      <c r="G803" s="10"/>
      <c r="H803" s="10" t="str">
        <f t="shared" si="41"/>
        <v xml:space="preserve"> </v>
      </c>
      <c r="I803" s="9" t="str">
        <f t="shared" si="43"/>
        <v/>
      </c>
      <c r="J803" s="10" t="str">
        <f t="shared" si="42"/>
        <v/>
      </c>
      <c r="K803" s="10"/>
      <c r="L803" s="10"/>
      <c r="M803" s="10"/>
      <c r="N803" s="10"/>
    </row>
    <row r="804" spans="1:14" ht="60">
      <c r="A804" s="10"/>
      <c r="B804" s="10"/>
      <c r="C804" s="10" t="str">
        <v>Modelo 290. Declaración informativa anual de cuentas financieras de determinadas personas estadounidenses (FATCA).</v>
      </c>
      <c r="D804" s="10"/>
      <c r="E804" s="14" t="str">
        <v>Modelo 290. Declaración informativa anual de cuentas financieras de determinadas personas estadounidenses (FATCA). &lt;AGENCIA ESTATAL DE ADMINISTRACIÓN TRIBUTARIA (AEAT)&gt;</v>
      </c>
      <c r="F804" s="10"/>
      <c r="G804" s="10"/>
      <c r="H804" s="10" t="str">
        <f t="shared" si="41"/>
        <v xml:space="preserve"> </v>
      </c>
      <c r="I804" s="9" t="str">
        <f t="shared" si="43"/>
        <v/>
      </c>
      <c r="J804" s="10" t="str">
        <f t="shared" si="42"/>
        <v/>
      </c>
      <c r="K804" s="10"/>
      <c r="L804" s="10"/>
      <c r="M804" s="10"/>
      <c r="N804" s="10"/>
    </row>
    <row r="805" spans="1:14" ht="90">
      <c r="A805" s="10"/>
      <c r="B805" s="10"/>
      <c r="C805" s="10" t="str">
        <v>Modelo 294. Declaración Informativa. Relación individualizada de los clientes perceptores de beneficios distribuidos por Instituciones de Inversión Colectiva españolas, así como de aquellos por cuenta de los cuales la entidad comercializadora haya efectua</v>
      </c>
      <c r="D805" s="10"/>
      <c r="E805" s="14" t="str">
        <v>Modelo 294. Declaración Informativa. Relación individualizada de los clientes perceptores de beneficios distribuidos por Instituciones de Inversión Colectiva españolas, así como de aquellos por cuenta de los cuales la entidad comercializadora haya efectua &lt;AGENCIA ESTATAL DE ADMINISTRACIÓN TRIBUTARIA (AEAT)&gt;</v>
      </c>
      <c r="F805" s="10"/>
      <c r="G805" s="10"/>
      <c r="H805" s="10" t="str">
        <f t="shared" si="41"/>
        <v xml:space="preserve"> </v>
      </c>
      <c r="I805" s="9" t="str">
        <f t="shared" si="43"/>
        <v/>
      </c>
      <c r="J805" s="10" t="str">
        <f t="shared" si="42"/>
        <v/>
      </c>
      <c r="K805" s="10"/>
      <c r="L805" s="10"/>
      <c r="M805" s="10"/>
      <c r="N805" s="10"/>
    </row>
    <row r="806" spans="1:14" ht="90">
      <c r="A806" s="10"/>
      <c r="B806" s="10"/>
      <c r="C806" s="10" t="str">
        <v>Modelo 295. Declaración Informativa. Relación anual individualizada de los clientes con la posición inversora en las Instituciones de Inversión Colectiva españolas, referida a fecha 31 de diciembre del ejercicio, en los supuestos de comercialización trans</v>
      </c>
      <c r="D806" s="10"/>
      <c r="E806" s="14" t="str">
        <v>Modelo 295. Declaración Informativa. Relación anual individualizada de los clientes con la posición inversora en las Instituciones de Inversión Colectiva españolas, referida a fecha 31 de diciembre del ejercicio, en los supuestos de comercialización trans &lt;AGENCIA ESTATAL DE ADMINISTRACIÓN TRIBUTARIA (AEAT)&gt;</v>
      </c>
      <c r="F806" s="10"/>
      <c r="G806" s="10"/>
      <c r="H806" s="10" t="str">
        <f t="shared" si="41"/>
        <v xml:space="preserve"> </v>
      </c>
      <c r="I806" s="9" t="str">
        <f t="shared" si="43"/>
        <v/>
      </c>
      <c r="J806" s="10" t="str">
        <f t="shared" si="42"/>
        <v/>
      </c>
      <c r="K806" s="10"/>
      <c r="L806" s="10"/>
      <c r="M806" s="10"/>
      <c r="N806" s="10"/>
    </row>
    <row r="807" spans="1:14" ht="45">
      <c r="A807" s="10"/>
      <c r="B807" s="10"/>
      <c r="C807" s="10" t="str">
        <v>Modelo 303.- Impuesto sobre el Valor Añadido. Autoliquidación (2009- 2022)</v>
      </c>
      <c r="D807" s="10"/>
      <c r="E807" s="14" t="str">
        <v>Modelo 303.- Impuesto sobre el Valor Añadido. Autoliquidación (2009- 2022) &lt;AGENCIA ESTATAL DE ADMINISTRACIÓN TRIBUTARIA (AEAT)&gt;</v>
      </c>
      <c r="F807" s="10"/>
      <c r="G807" s="10"/>
      <c r="H807" s="10" t="str">
        <f t="shared" si="41"/>
        <v xml:space="preserve"> </v>
      </c>
      <c r="I807" s="9" t="str">
        <f t="shared" si="43"/>
        <v/>
      </c>
      <c r="J807" s="10" t="str">
        <f t="shared" si="42"/>
        <v/>
      </c>
      <c r="K807" s="10"/>
      <c r="L807" s="10"/>
      <c r="M807" s="10"/>
      <c r="N807" s="10"/>
    </row>
    <row r="808" spans="1:14" ht="75">
      <c r="A808" s="10"/>
      <c r="B808" s="10"/>
      <c r="C808" s="10" t="str">
        <v>Modelo 318. Regularización de las proporciones de tributación de los períodos de liquidación anteriores al inicio de la realización habitual de entregas de bienes o prestaciones de servicios</v>
      </c>
      <c r="D808" s="10"/>
      <c r="E808" s="14" t="str">
        <v>Modelo 318. Regularización de las proporciones de tributación de los períodos de liquidación anteriores al inicio de la realización habitual de entregas de bienes o prestaciones de servicios &lt;AGENCIA ESTATAL DE ADMINISTRACIÓN TRIBUTARIA (AEAT)&gt;</v>
      </c>
      <c r="F808" s="10"/>
      <c r="G808" s="10"/>
      <c r="H808" s="10" t="str">
        <f t="shared" si="41"/>
        <v xml:space="preserve"> </v>
      </c>
      <c r="I808" s="9" t="str">
        <f t="shared" si="43"/>
        <v/>
      </c>
      <c r="J808" s="10" t="str">
        <f t="shared" si="42"/>
        <v/>
      </c>
      <c r="K808" s="10"/>
      <c r="L808" s="10"/>
      <c r="M808" s="10"/>
      <c r="N808" s="10"/>
    </row>
    <row r="809" spans="1:14" ht="45">
      <c r="A809" s="10"/>
      <c r="B809" s="10"/>
      <c r="C809" s="10" t="str">
        <v>Modelo 322. IVA. Grupos de entidades. Modelo individual. Autoliquidación mensual.</v>
      </c>
      <c r="D809" s="10"/>
      <c r="E809" s="14" t="str">
        <v>Modelo 322. IVA. Grupos de entidades. Modelo individual. Autoliquidación mensual. &lt;AGENCIA ESTATAL DE ADMINISTRACIÓN TRIBUTARIA (AEAT)&gt;</v>
      </c>
      <c r="F809" s="10"/>
      <c r="G809" s="10"/>
      <c r="H809" s="10" t="str">
        <f t="shared" si="41"/>
        <v xml:space="preserve"> </v>
      </c>
      <c r="I809" s="9" t="str">
        <f t="shared" si="43"/>
        <v/>
      </c>
      <c r="J809" s="10" t="str">
        <f t="shared" si="42"/>
        <v/>
      </c>
      <c r="K809" s="10"/>
      <c r="L809" s="10"/>
      <c r="M809" s="10"/>
      <c r="N809" s="10"/>
    </row>
    <row r="810" spans="1:14" ht="45">
      <c r="A810" s="10"/>
      <c r="B810" s="10"/>
      <c r="C810" s="10" t="str">
        <v>Modelo 340.- Declaración informativa de operaciones incluidas en los libros registro 2009- 2013)</v>
      </c>
      <c r="D810" s="10"/>
      <c r="E810" s="14" t="str">
        <v>Modelo 340.- Declaración informativa de operaciones incluidas en los libros registro 2009- 2013) &lt;AGENCIA ESTATAL DE ADMINISTRACIÓN TRIBUTARIA (AEAT)&gt;</v>
      </c>
      <c r="F810" s="10"/>
      <c r="G810" s="10"/>
      <c r="H810" s="10" t="str">
        <f t="shared" si="41"/>
        <v xml:space="preserve"> </v>
      </c>
      <c r="I810" s="9" t="str">
        <f t="shared" si="43"/>
        <v/>
      </c>
      <c r="J810" s="10" t="str">
        <f t="shared" si="42"/>
        <v/>
      </c>
      <c r="K810" s="10"/>
      <c r="L810" s="10"/>
      <c r="M810" s="10"/>
      <c r="N810" s="10"/>
    </row>
    <row r="811" spans="1:14" ht="90">
      <c r="A811" s="10"/>
      <c r="B811" s="10"/>
      <c r="C811" s="10" t="str">
        <v>Modelo 345.- Declaración Informativa. Planes, fondos de pensiones y sistemas alternativos. Mutualidades de Previsión Social, Planes de Previsión Asegurados, Planes individuales de Ahorro Sistemático, Planes de Previsión Social Empresarial y Seguros de Dep</v>
      </c>
      <c r="D811" s="10"/>
      <c r="E811" s="14" t="str">
        <v>Modelo 345.- Declaración Informativa. Planes, fondos de pensiones y sistemas alternativos. Mutualidades de Previsión Social, Planes de Previsión Asegurados, Planes individuales de Ahorro Sistemático, Planes de Previsión Social Empresarial y Seguros de Dep &lt;AGENCIA ESTATAL DE ADMINISTRACIÓN TRIBUTARIA (AEAT)&gt;</v>
      </c>
      <c r="F811" s="10"/>
      <c r="G811" s="10"/>
      <c r="H811" s="10" t="str">
        <f t="shared" si="41"/>
        <v xml:space="preserve"> </v>
      </c>
      <c r="I811" s="9" t="str">
        <f t="shared" si="43"/>
        <v/>
      </c>
      <c r="J811" s="10" t="str">
        <f t="shared" si="42"/>
        <v/>
      </c>
      <c r="K811" s="10"/>
      <c r="L811" s="10"/>
      <c r="M811" s="10"/>
      <c r="N811" s="10"/>
    </row>
    <row r="812" spans="1:14" ht="45">
      <c r="A812" s="10"/>
      <c r="B812" s="10"/>
      <c r="C812" s="10" t="str">
        <v>Modelo 353. IVA. Grupo de entidades. Modelo agregado. Autoliquidación mensual.</v>
      </c>
      <c r="D812" s="10"/>
      <c r="E812" s="14" t="str">
        <v>Modelo 353. IVA. Grupo de entidades. Modelo agregado. Autoliquidación mensual. &lt;AGENCIA ESTATAL DE ADMINISTRACIÓN TRIBUTARIA (AEAT)&gt;</v>
      </c>
      <c r="F812" s="10"/>
      <c r="G812" s="10"/>
      <c r="H812" s="10" t="str">
        <f t="shared" si="41"/>
        <v xml:space="preserve"> </v>
      </c>
      <c r="I812" s="9" t="str">
        <f t="shared" si="43"/>
        <v/>
      </c>
      <c r="J812" s="10" t="str">
        <f t="shared" si="42"/>
        <v/>
      </c>
      <c r="K812" s="10"/>
      <c r="L812" s="10"/>
      <c r="M812" s="10"/>
      <c r="N812" s="10"/>
    </row>
    <row r="813" spans="1:14" ht="75">
      <c r="A813" s="10"/>
      <c r="B813" s="10"/>
      <c r="C813" s="10" t="str">
        <v>Modelo 362.- IVA. Solicitud de reembolso en el marco de las relaciones diplomáticas, consulares y de los Organismos internaciones reconocidos por España (2001- {…})</v>
      </c>
      <c r="D813" s="10"/>
      <c r="E813" s="14" t="str">
        <v>Modelo 362.- IVA. Solicitud de reembolso en el marco de las relaciones diplomáticas, consulares y de los Organismos internaciones reconocidos por España (2001- {…}) &lt;AGENCIA ESTATAL DE ADMINISTRACIÓN TRIBUTARIA (AEAT)&gt;</v>
      </c>
      <c r="F813" s="10"/>
      <c r="G813" s="10"/>
      <c r="H813" s="10" t="str">
        <f t="shared" si="41"/>
        <v xml:space="preserve"> </v>
      </c>
      <c r="I813" s="9" t="str">
        <f t="shared" si="43"/>
        <v/>
      </c>
      <c r="J813" s="10" t="str">
        <f t="shared" si="42"/>
        <v/>
      </c>
      <c r="K813" s="10"/>
      <c r="L813" s="10"/>
      <c r="M813" s="10"/>
      <c r="N813" s="10"/>
    </row>
    <row r="814" spans="1:14" ht="90">
      <c r="A814" s="10"/>
      <c r="B814" s="10"/>
      <c r="C814" s="10" t="str">
        <v>Modelo 363.- IVA. Solicitud de reconocimiento previo de la exención en el marco de las relaciones diplomáticas, consulares y de los Organismos internaciones reconocidos por España. (Artículo 10, apartado 1 del Real Decreto 3485/2000, de 29 de diciembre) (</v>
      </c>
      <c r="D814" s="10"/>
      <c r="E814" s="14" t="str">
        <v>Modelo 363.- IVA. Solicitud de reconocimiento previo de la exención en el marco de las relaciones diplomáticas, consulares y de los Organismos internaciones reconocidos por España. (Artículo 10, apartado 1 del Real Decreto 3485/2000, de 29 de diciembre) ( &lt;AGENCIA ESTATAL DE ADMINISTRACIÓN TRIBUTARIA (AEAT)&gt;</v>
      </c>
      <c r="F814" s="10"/>
      <c r="G814" s="10"/>
      <c r="H814" s="10" t="str">
        <f t="shared" si="41"/>
        <v xml:space="preserve"> </v>
      </c>
      <c r="I814" s="9" t="str">
        <f t="shared" si="43"/>
        <v/>
      </c>
      <c r="J814" s="10" t="str">
        <f t="shared" si="42"/>
        <v/>
      </c>
      <c r="K814" s="10"/>
      <c r="L814" s="10"/>
      <c r="M814" s="10"/>
      <c r="N814" s="10"/>
    </row>
    <row r="815" spans="1:14" ht="90">
      <c r="A815" s="10"/>
      <c r="B815" s="10"/>
      <c r="C815" s="10" t="str">
        <v>Modelo 364. Impuesto sobre el Valor Añadido. Solicitud de reembolso de las cuotas tributarias soportadas relativas a la Organización del Tratado del Atlántico Norte, a los Cuarteles Generales Internacionales de dicha Organización y a los Estados parte en</v>
      </c>
      <c r="D815" s="10"/>
      <c r="E815" s="14" t="str">
        <v>Modelo 364. Impuesto sobre el Valor Añadido. Solicitud de reembolso de las cuotas tributarias soportadas relativas a la Organización del Tratado del Atlántico Norte, a los Cuarteles Generales Internacionales de dicha Organización y a los Estados parte en &lt;AGENCIA ESTATAL DE ADMINISTRACIÓN TRIBUTARIA (AEAT)&gt;</v>
      </c>
      <c r="F815" s="10"/>
      <c r="G815" s="10"/>
      <c r="H815" s="10" t="str">
        <f t="shared" si="41"/>
        <v xml:space="preserve"> </v>
      </c>
      <c r="I815" s="9" t="str">
        <f t="shared" si="43"/>
        <v/>
      </c>
      <c r="J815" s="10" t="str">
        <f t="shared" si="42"/>
        <v/>
      </c>
      <c r="K815" s="10"/>
      <c r="L815" s="10"/>
      <c r="M815" s="10"/>
      <c r="N815" s="10"/>
    </row>
    <row r="816" spans="1:14" ht="90">
      <c r="A816" s="10"/>
      <c r="B816" s="10"/>
      <c r="C816" s="10" t="str">
        <v>Modelo 365. Impuesto sobre el Valor Añadido. Solicitud de reconocimiento previo de las exenciones relativas a la Organización del Tratado del Atlántico Norte, a los Cuarteles Generales Internacionales de dicha Organización y a los Estados parte en dicho T</v>
      </c>
      <c r="D816" s="10"/>
      <c r="E816" s="14" t="str">
        <v>Modelo 365. Impuesto sobre el Valor Añadido. Solicitud de reconocimiento previo de las exenciones relativas a la Organización del Tratado del Atlántico Norte, a los Cuarteles Generales Internacionales de dicha Organización y a los Estados parte en dicho T &lt;AGENCIA ESTATAL DE ADMINISTRACIÓN TRIBUTARIA (AEAT)&gt;</v>
      </c>
      <c r="F816" s="10"/>
      <c r="G816" s="10"/>
      <c r="H816" s="10" t="str">
        <f t="shared" si="41"/>
        <v xml:space="preserve"> </v>
      </c>
      <c r="I816" s="9" t="str">
        <f t="shared" si="43"/>
        <v/>
      </c>
      <c r="J816" s="10" t="str">
        <f t="shared" si="42"/>
        <v/>
      </c>
      <c r="K816" s="10"/>
      <c r="L816" s="10"/>
      <c r="M816" s="10"/>
      <c r="N816" s="10"/>
    </row>
    <row r="817" spans="1:14" ht="60">
      <c r="A817" s="10"/>
      <c r="B817" s="10"/>
      <c r="C817" s="10" t="str">
        <v>Modelo 368. Declaración de IVA de los regímenes especiales de servicios de telecomunicaciones, de radiodifusión o de televisión o electrónicos.</v>
      </c>
      <c r="D817" s="10"/>
      <c r="E817" s="14" t="str">
        <v>Modelo 368. Declaración de IVA de los regímenes especiales de servicios de telecomunicaciones, de radiodifusión o de televisión o electrónicos. &lt;AGENCIA ESTATAL DE ADMINISTRACIÓN TRIBUTARIA (AEAT)&gt;</v>
      </c>
      <c r="F817" s="10"/>
      <c r="G817" s="10"/>
      <c r="H817" s="10" t="str">
        <f t="shared" si="41"/>
        <v xml:space="preserve"> </v>
      </c>
      <c r="I817" s="9" t="str">
        <f t="shared" si="43"/>
        <v/>
      </c>
      <c r="J817" s="10" t="str">
        <f t="shared" si="42"/>
        <v/>
      </c>
      <c r="K817" s="10"/>
      <c r="L817" s="10"/>
      <c r="M817" s="10"/>
      <c r="N817" s="10"/>
    </row>
    <row r="818" spans="1:14" ht="45">
      <c r="A818" s="10"/>
      <c r="B818" s="10"/>
      <c r="C818" s="10" t="str">
        <v>Modelo 369. Declaraciones de IVA del régimen One Stop Shop (OSS)</v>
      </c>
      <c r="D818" s="10"/>
      <c r="E818" s="14" t="str">
        <v>Modelo 369. Declaraciones de IVA del régimen One Stop Shop (OSS) &lt;AGENCIA ESTATAL DE ADMINISTRACIÓN TRIBUTARIA (AEAT)&gt;</v>
      </c>
      <c r="F818" s="10"/>
      <c r="G818" s="10"/>
      <c r="H818" s="10" t="str">
        <f t="shared" si="41"/>
        <v xml:space="preserve"> </v>
      </c>
      <c r="I818" s="9" t="str">
        <f t="shared" si="43"/>
        <v/>
      </c>
      <c r="J818" s="10" t="str">
        <f t="shared" si="42"/>
        <v/>
      </c>
      <c r="K818" s="10"/>
      <c r="L818" s="10"/>
      <c r="M818" s="10"/>
      <c r="N818" s="10"/>
    </row>
    <row r="819" spans="1:14" ht="45">
      <c r="A819" s="10"/>
      <c r="B819" s="10"/>
      <c r="C819" s="10" t="str">
        <v>Modelo 379. Declaración informativa sobre pagos transfronterizos</v>
      </c>
      <c r="D819" s="10"/>
      <c r="E819" s="14" t="str">
        <v>Modelo 379. Declaración informativa sobre pagos transfronterizos &lt;AGENCIA ESTATAL DE ADMINISTRACIÓN TRIBUTARIA (AEAT)&gt;</v>
      </c>
      <c r="F819" s="10"/>
      <c r="G819" s="10"/>
      <c r="H819" s="10" t="str">
        <f t="shared" si="41"/>
        <v xml:space="preserve"> </v>
      </c>
      <c r="I819" s="9" t="str">
        <f t="shared" si="43"/>
        <v/>
      </c>
      <c r="J819" s="10" t="str">
        <f t="shared" si="42"/>
        <v/>
      </c>
      <c r="K819" s="10"/>
      <c r="L819" s="10"/>
      <c r="M819" s="10"/>
      <c r="N819" s="10"/>
    </row>
    <row r="820" spans="1:14" ht="60">
      <c r="A820" s="10"/>
      <c r="B820" s="10"/>
      <c r="C820" s="10" t="str">
        <v>Modelo 381. IVA.  Solicitud de reembolso de las cuotas tributarias relativas a las Fuerzas Armadas de cualquier Estado miembro distinto de España.</v>
      </c>
      <c r="D820" s="10"/>
      <c r="E820" s="14" t="str">
        <v>Modelo 381. IVA.  Solicitud de reembolso de las cuotas tributarias relativas a las Fuerzas Armadas de cualquier Estado miembro distinto de España. &lt;AGENCIA ESTATAL DE ADMINISTRACIÓN TRIBUTARIA (AEAT)&gt;</v>
      </c>
      <c r="F820" s="10"/>
      <c r="G820" s="10"/>
      <c r="H820" s="10" t="str">
        <f t="shared" si="41"/>
        <v xml:space="preserve"> </v>
      </c>
      <c r="I820" s="9" t="str">
        <f t="shared" si="43"/>
        <v/>
      </c>
      <c r="J820" s="10" t="str">
        <f t="shared" si="42"/>
        <v/>
      </c>
      <c r="K820" s="10"/>
      <c r="L820" s="10"/>
      <c r="M820" s="10"/>
      <c r="N820" s="10"/>
    </row>
    <row r="821" spans="1:14" ht="60">
      <c r="A821" s="10"/>
      <c r="B821" s="10"/>
      <c r="C821" s="10" t="str">
        <v>Modelo 392. Impuesto sobre el valor añadido. Grandes Empresas. Declaración Resumen anual (1997 - 2009)</v>
      </c>
      <c r="D821" s="10"/>
      <c r="E821" s="14" t="str">
        <v>Modelo 392. Impuesto sobre el valor añadido. Grandes Empresas. Declaración Resumen anual (1997 - 2009) &lt;AGENCIA ESTATAL DE ADMINISTRACIÓN TRIBUTARIA (AEAT)&gt;</v>
      </c>
      <c r="F821" s="10"/>
      <c r="G821" s="10"/>
      <c r="H821" s="10" t="str">
        <f t="shared" si="41"/>
        <v xml:space="preserve"> </v>
      </c>
      <c r="I821" s="9" t="str">
        <f t="shared" si="43"/>
        <v/>
      </c>
      <c r="J821" s="10" t="str">
        <f t="shared" si="42"/>
        <v/>
      </c>
      <c r="K821" s="10"/>
      <c r="L821" s="10"/>
      <c r="M821" s="10"/>
      <c r="N821" s="10"/>
    </row>
    <row r="822" spans="1:14" ht="45">
      <c r="A822" s="10"/>
      <c r="B822" s="10"/>
      <c r="C822" s="10" t="str">
        <v>Modelo 410. Pago a cuenta del Impuesto sobre los Depósitos de las Entidades de Crédito.</v>
      </c>
      <c r="D822" s="10"/>
      <c r="E822" s="14" t="str">
        <v>Modelo 410. Pago a cuenta del Impuesto sobre los Depósitos de las Entidades de Crédito. &lt;AGENCIA ESTATAL DE ADMINISTRACIÓN TRIBUTARIA (AEAT)&gt;</v>
      </c>
      <c r="F822" s="10"/>
      <c r="G822" s="10"/>
      <c r="H822" s="10" t="str">
        <f t="shared" si="41"/>
        <v xml:space="preserve"> </v>
      </c>
      <c r="I822" s="9" t="str">
        <f t="shared" si="43"/>
        <v/>
      </c>
      <c r="J822" s="10" t="str">
        <f t="shared" si="42"/>
        <v/>
      </c>
      <c r="K822" s="10"/>
      <c r="L822" s="10"/>
      <c r="M822" s="10"/>
      <c r="N822" s="10"/>
    </row>
    <row r="823" spans="1:14" ht="45">
      <c r="A823" s="10"/>
      <c r="B823" s="10"/>
      <c r="C823" s="10" t="str">
        <v>Modelo 411. Impuesto sobre los Depósitos en las Entidades de Crédito</v>
      </c>
      <c r="D823" s="10"/>
      <c r="E823" s="14" t="str">
        <v>Modelo 411. Impuesto sobre los Depósitos en las Entidades de Crédito &lt;AGENCIA ESTATAL DE ADMINISTRACIÓN TRIBUTARIA (AEAT)&gt;</v>
      </c>
      <c r="F823" s="10"/>
      <c r="G823" s="10"/>
      <c r="H823" s="10" t="str">
        <f t="shared" si="41"/>
        <v xml:space="preserve"> </v>
      </c>
      <c r="I823" s="9" t="str">
        <f t="shared" si="43"/>
        <v/>
      </c>
      <c r="J823" s="10" t="str">
        <f t="shared" si="42"/>
        <v/>
      </c>
      <c r="K823" s="10"/>
      <c r="L823" s="10"/>
      <c r="M823" s="10"/>
      <c r="N823" s="10"/>
    </row>
    <row r="824" spans="1:14" ht="45">
      <c r="A824" s="10"/>
      <c r="B824" s="10"/>
      <c r="C824" s="10" t="str">
        <v>Modelo 430.- Primas de seguros. Declaración-liquidación (2001- 2008)</v>
      </c>
      <c r="D824" s="10"/>
      <c r="E824" s="14" t="str">
        <v>Modelo 430.- Primas de seguros. Declaración-liquidación (2001- 2008) &lt;AGENCIA ESTATAL DE ADMINISTRACIÓN TRIBUTARIA (AEAT)&gt;</v>
      </c>
      <c r="F824" s="10"/>
      <c r="G824" s="10"/>
      <c r="H824" s="10" t="str">
        <f t="shared" si="41"/>
        <v xml:space="preserve"> </v>
      </c>
      <c r="I824" s="9" t="str">
        <f t="shared" si="43"/>
        <v/>
      </c>
      <c r="J824" s="10" t="str">
        <f t="shared" si="42"/>
        <v/>
      </c>
      <c r="K824" s="10"/>
      <c r="L824" s="10"/>
      <c r="M824" s="10"/>
      <c r="N824" s="10"/>
    </row>
    <row r="825" spans="1:14" ht="45">
      <c r="A825" s="10"/>
      <c r="B825" s="10"/>
      <c r="C825" s="10" t="str">
        <v>Modelo 490. Impuesto sobre Determinados Servicios Digitales. Autoliquidación</v>
      </c>
      <c r="D825" s="10"/>
      <c r="E825" s="14" t="str">
        <v>Modelo 490. Impuesto sobre Determinados Servicios Digitales. Autoliquidación &lt;AGENCIA ESTATAL DE ADMINISTRACIÓN TRIBUTARIA (AEAT)&gt;</v>
      </c>
      <c r="F825" s="10"/>
      <c r="G825" s="10"/>
      <c r="H825" s="10" t="str">
        <f t="shared" si="41"/>
        <v xml:space="preserve"> </v>
      </c>
      <c r="I825" s="9" t="str">
        <f t="shared" si="43"/>
        <v/>
      </c>
      <c r="J825" s="10" t="str">
        <f t="shared" si="42"/>
        <v/>
      </c>
      <c r="K825" s="10"/>
      <c r="L825" s="10"/>
      <c r="M825" s="10"/>
      <c r="N825" s="10"/>
    </row>
    <row r="826" spans="1:14" ht="45">
      <c r="A826" s="10"/>
      <c r="B826" s="10"/>
      <c r="C826" s="10" t="str">
        <v>Modelo 501.- Documento de acompañamiento de emergencia (2011- {…})</v>
      </c>
      <c r="D826" s="10"/>
      <c r="E826" s="14" t="str">
        <v>Modelo 501.- Documento de acompañamiento de emergencia (2011- {…}) &lt;AGENCIA ESTATAL DE ADMINISTRACIÓN TRIBUTARIA (AEAT)&gt;</v>
      </c>
      <c r="F826" s="10"/>
      <c r="G826" s="10"/>
      <c r="H826" s="10" t="str">
        <f t="shared" si="41"/>
        <v xml:space="preserve"> </v>
      </c>
      <c r="I826" s="9" t="str">
        <f t="shared" si="43"/>
        <v/>
      </c>
      <c r="J826" s="10" t="str">
        <f t="shared" si="42"/>
        <v/>
      </c>
      <c r="K826" s="10"/>
      <c r="L826" s="10"/>
      <c r="M826" s="10"/>
      <c r="N826" s="10"/>
    </row>
    <row r="827" spans="1:14" ht="60">
      <c r="A827" s="10"/>
      <c r="B827" s="10"/>
      <c r="C827" s="10" t="str">
        <v>Modelo 503.- Documento simplificado de acompañamiento. Circulación intracomunitaria de productos con impuesto pagado (1993- {…})</v>
      </c>
      <c r="D827" s="10"/>
      <c r="E827" s="14" t="str">
        <v>Modelo 503.- Documento simplificado de acompañamiento. Circulación intracomunitaria de productos con impuesto pagado (1993- {…}) &lt;AGENCIA ESTATAL DE ADMINISTRACIÓN TRIBUTARIA (AEAT)&gt;</v>
      </c>
      <c r="F827" s="10"/>
      <c r="G827" s="10"/>
      <c r="H827" s="10" t="str">
        <f t="shared" si="41"/>
        <v xml:space="preserve"> </v>
      </c>
      <c r="I827" s="9" t="str">
        <f t="shared" si="43"/>
        <v/>
      </c>
      <c r="J827" s="10" t="str">
        <f t="shared" si="42"/>
        <v/>
      </c>
      <c r="K827" s="10"/>
      <c r="L827" s="10"/>
      <c r="M827" s="10"/>
      <c r="N827" s="10"/>
    </row>
    <row r="828" spans="1:14" ht="60">
      <c r="A828" s="10"/>
      <c r="B828" s="10"/>
      <c r="C828" s="10" t="str">
        <v>Modelo 504.- II.EE. Solicitud de autorización de recepción de productos del resto de la Unión Europea (1993- {…})</v>
      </c>
      <c r="D828" s="10"/>
      <c r="E828" s="14" t="str">
        <v>Modelo 504.- II.EE. Solicitud de autorización de recepción de productos del resto de la Unión Europea (1993- {…}) &lt;AGENCIA ESTATAL DE ADMINISTRACIÓN TRIBUTARIA (AEAT)&gt;</v>
      </c>
      <c r="F828" s="10"/>
      <c r="G828" s="10"/>
      <c r="H828" s="10" t="str">
        <f t="shared" si="41"/>
        <v xml:space="preserve"> </v>
      </c>
      <c r="I828" s="9" t="str">
        <f t="shared" si="43"/>
        <v/>
      </c>
      <c r="J828" s="10" t="str">
        <f t="shared" si="42"/>
        <v/>
      </c>
      <c r="K828" s="10"/>
      <c r="L828" s="10"/>
      <c r="M828" s="10"/>
      <c r="N828" s="10"/>
    </row>
    <row r="829" spans="1:14" ht="45">
      <c r="A829" s="10"/>
      <c r="B829" s="10"/>
      <c r="C829" s="10" t="str">
        <v>Modelo 505.- II.EE. Autorización de recepción de productos del resto de la Unión Europea (1993- {…})</v>
      </c>
      <c r="D829" s="10"/>
      <c r="E829" s="14" t="str">
        <v>Modelo 505.- II.EE. Autorización de recepción de productos del resto de la Unión Europea (1993- {…}) &lt;AGENCIA ESTATAL DE ADMINISTRACIÓN TRIBUTARIA (AEAT)&gt;</v>
      </c>
      <c r="F829" s="10"/>
      <c r="G829" s="10"/>
      <c r="H829" s="10" t="str">
        <f t="shared" si="41"/>
        <v xml:space="preserve"> </v>
      </c>
      <c r="I829" s="9" t="str">
        <f t="shared" si="43"/>
        <v/>
      </c>
      <c r="J829" s="10" t="str">
        <f t="shared" si="42"/>
        <v/>
      </c>
      <c r="K829" s="10"/>
      <c r="L829" s="10"/>
      <c r="M829" s="10"/>
      <c r="N829" s="10"/>
    </row>
    <row r="830" spans="1:14" ht="45">
      <c r="A830" s="10"/>
      <c r="B830" s="10"/>
      <c r="C830" s="10" t="str">
        <v>Modelo 506.- II. EE. Solicitud de devolución por introducción en depósito fiscal (1998- 2006)</v>
      </c>
      <c r="D830" s="10"/>
      <c r="E830" s="14" t="str">
        <v>Modelo 506.- II. EE. Solicitud de devolución por introducción en depósito fiscal (1998- 2006) &lt;AGENCIA ESTATAL DE ADMINISTRACIÓN TRIBUTARIA (AEAT)&gt;</v>
      </c>
      <c r="F830" s="10"/>
      <c r="G830" s="10"/>
      <c r="H830" s="10" t="str">
        <f t="shared" si="41"/>
        <v xml:space="preserve"> </v>
      </c>
      <c r="I830" s="9" t="str">
        <f t="shared" si="43"/>
        <v/>
      </c>
      <c r="J830" s="10" t="str">
        <f t="shared" si="42"/>
        <v/>
      </c>
      <c r="K830" s="10"/>
      <c r="L830" s="10"/>
      <c r="M830" s="10"/>
      <c r="N830" s="10"/>
    </row>
    <row r="831" spans="1:14" ht="45">
      <c r="A831" s="10"/>
      <c r="B831" s="10"/>
      <c r="C831" s="10" t="str">
        <v>Modelo 507.- II. EE. Solicitud de devolución en el sistema de envíos garantizados (1998- 2006)</v>
      </c>
      <c r="D831" s="10"/>
      <c r="E831" s="14" t="str">
        <v>Modelo 507.- II. EE. Solicitud de devolución en el sistema de envíos garantizados (1998- 2006) &lt;AGENCIA ESTATAL DE ADMINISTRACIÓN TRIBUTARIA (AEAT)&gt;</v>
      </c>
      <c r="F831" s="10"/>
      <c r="G831" s="10"/>
      <c r="H831" s="10" t="str">
        <f t="shared" si="41"/>
        <v xml:space="preserve"> </v>
      </c>
      <c r="I831" s="9" t="str">
        <f t="shared" si="43"/>
        <v/>
      </c>
      <c r="J831" s="10" t="str">
        <f t="shared" si="42"/>
        <v/>
      </c>
      <c r="K831" s="10"/>
      <c r="L831" s="10"/>
      <c r="M831" s="10"/>
      <c r="N831" s="10"/>
    </row>
    <row r="832" spans="1:14" ht="45">
      <c r="A832" s="10"/>
      <c r="B832" s="10"/>
      <c r="C832" s="10" t="str">
        <v>Modelo 508.- II. EE. Solicitud de devolución en el sistema de ventas a distancia (1998- 2006)</v>
      </c>
      <c r="D832" s="10"/>
      <c r="E832" s="14" t="str">
        <v>Modelo 508.- II. EE. Solicitud de devolución en el sistema de ventas a distancia (1998- 2006) &lt;AGENCIA ESTATAL DE ADMINISTRACIÓN TRIBUTARIA (AEAT)&gt;</v>
      </c>
      <c r="F832" s="10"/>
      <c r="G832" s="10"/>
      <c r="H832" s="10" t="str">
        <f t="shared" si="41"/>
        <v xml:space="preserve"> </v>
      </c>
      <c r="I832" s="9" t="str">
        <f t="shared" si="43"/>
        <v/>
      </c>
      <c r="J832" s="10" t="str">
        <f t="shared" si="42"/>
        <v/>
      </c>
      <c r="K832" s="10"/>
      <c r="L832" s="10"/>
      <c r="M832" s="10"/>
      <c r="N832" s="10"/>
    </row>
    <row r="833" spans="1:14" ht="45">
      <c r="A833" s="10"/>
      <c r="B833" s="10"/>
      <c r="C833" s="10" t="str">
        <v>Modelo 510.- II. EE. Declaración de operaciones de recepción del resto de la UE (1993- 2007)</v>
      </c>
      <c r="D833" s="10"/>
      <c r="E833" s="14" t="str">
        <v>Modelo 510.- II. EE. Declaración de operaciones de recepción del resto de la UE (1993- 2007) &lt;AGENCIA ESTATAL DE ADMINISTRACIÓN TRIBUTARIA (AEAT)&gt;</v>
      </c>
      <c r="F833" s="10"/>
      <c r="G833" s="10"/>
      <c r="H833" s="10" t="str">
        <f t="shared" si="41"/>
        <v xml:space="preserve"> </v>
      </c>
      <c r="I833" s="9" t="str">
        <f t="shared" si="43"/>
        <v/>
      </c>
      <c r="J833" s="10" t="str">
        <f t="shared" si="42"/>
        <v/>
      </c>
      <c r="K833" s="10"/>
      <c r="L833" s="10"/>
      <c r="M833" s="10"/>
      <c r="N833" s="10"/>
    </row>
    <row r="834" spans="1:14" ht="45">
      <c r="A834" s="10"/>
      <c r="B834" s="10"/>
      <c r="C834" s="10" t="str">
        <v>Modelo 511.- II. EE. Notas de entrega (1999- 2018)</v>
      </c>
      <c r="D834" s="10"/>
      <c r="E834" s="14" t="str">
        <v>Modelo 511.- II. EE. Notas de entrega (1999- 2018) &lt;AGENCIA ESTATAL DE ADMINISTRACIÓN TRIBUTARIA (AEAT)&gt;</v>
      </c>
      <c r="F834" s="10"/>
      <c r="G834" s="10"/>
      <c r="H834" s="10" t="str">
        <f t="shared" si="41"/>
        <v xml:space="preserve"> </v>
      </c>
      <c r="I834" s="9" t="str">
        <f t="shared" si="43"/>
        <v/>
      </c>
      <c r="J834" s="10" t="str">
        <f t="shared" si="42"/>
        <v/>
      </c>
      <c r="K834" s="10"/>
      <c r="L834" s="10"/>
      <c r="M834" s="10"/>
      <c r="N834" s="10"/>
    </row>
    <row r="835" spans="1:14" ht="60">
      <c r="A835" s="10"/>
      <c r="B835" s="10"/>
      <c r="C835" s="10" t="str">
        <v>Modelo 512.-II.EE. Impuesto sobre Hidrocarburos. Destinatarios de productos de la tarifa segunda (2002- 2007)</v>
      </c>
      <c r="D835" s="10"/>
      <c r="E835" s="14" t="str">
        <v>Modelo 512.-II.EE. Impuesto sobre Hidrocarburos. Destinatarios de productos de la tarifa segunda (2002- 2007) &lt;AGENCIA ESTATAL DE ADMINISTRACIÓN TRIBUTARIA (AEAT)&gt;</v>
      </c>
      <c r="F835" s="10"/>
      <c r="G835" s="10"/>
      <c r="H835" s="10" t="str">
        <f t="shared" si="41"/>
        <v xml:space="preserve"> </v>
      </c>
      <c r="I835" s="9" t="str">
        <f t="shared" si="43"/>
        <v/>
      </c>
      <c r="J835" s="10" t="str">
        <f t="shared" si="42"/>
        <v/>
      </c>
      <c r="K835" s="10"/>
      <c r="L835" s="10"/>
      <c r="M835" s="10"/>
      <c r="N835" s="10"/>
    </row>
    <row r="836" spans="1:14" ht="75">
      <c r="A836" s="10"/>
      <c r="B836" s="10"/>
      <c r="C836" s="10" t="str">
        <v>Modelo 517.- Impuestos Especiales de Fabricación. Petición de Marcas Fiscales a la oficina gestora de impuestos especiales, soporte papel (2008- 2019)</v>
      </c>
      <c r="D836" s="10"/>
      <c r="E836" s="14" t="str">
        <v>Modelo 517.- Impuestos Especiales de Fabricación. Petición de Marcas Fiscales a la oficina gestora de impuestos especiales, soporte papel (2008- 2019) &lt;AGENCIA ESTATAL DE ADMINISTRACIÓN TRIBUTARIA (AEAT)&gt;</v>
      </c>
      <c r="F836" s="10"/>
      <c r="G836" s="10"/>
      <c r="H836" s="10" t="str">
        <f t="shared" si="41"/>
        <v xml:space="preserve"> </v>
      </c>
      <c r="I836" s="9" t="str">
        <f t="shared" si="43"/>
        <v/>
      </c>
      <c r="J836" s="10" t="str">
        <f t="shared" si="42"/>
        <v/>
      </c>
      <c r="K836" s="10"/>
      <c r="L836" s="10"/>
      <c r="M836" s="10"/>
      <c r="N836" s="10"/>
    </row>
    <row r="837" spans="1:14" ht="45">
      <c r="A837" s="10"/>
      <c r="B837" s="10"/>
      <c r="C837" s="10" t="str">
        <v>Modelo 518.- Impuesto sobre el Alcohol y Bebidas Derivadas. Declaración de Trabajo (1998- 2010)</v>
      </c>
      <c r="D837" s="10"/>
      <c r="E837" s="14" t="str">
        <v>Modelo 518.- Impuesto sobre el Alcohol y Bebidas Derivadas. Declaración de Trabajo (1998- 2010) &lt;AGENCIA ESTATAL DE ADMINISTRACIÓN TRIBUTARIA (AEAT)&gt;</v>
      </c>
      <c r="F837" s="10"/>
      <c r="G837" s="10"/>
      <c r="H837" s="10" t="str">
        <f t="shared" si="41"/>
        <v xml:space="preserve"> </v>
      </c>
      <c r="I837" s="9" t="str">
        <f t="shared" si="43"/>
        <v/>
      </c>
      <c r="J837" s="10" t="str">
        <f t="shared" si="42"/>
        <v/>
      </c>
      <c r="K837" s="10"/>
      <c r="L837" s="10"/>
      <c r="M837" s="10"/>
      <c r="N837" s="10"/>
    </row>
    <row r="838" spans="1:14" ht="60">
      <c r="A838" s="10"/>
      <c r="B838" s="10"/>
      <c r="C838" s="10" t="str">
        <v>Modelo 519.- Impuesto sobre el Alcohol y Bebidas Derivadas. Parte de Incidencias en Operaciones de Trabajo (1998- 2010)</v>
      </c>
      <c r="D838" s="10"/>
      <c r="E838" s="14" t="str">
        <v>Modelo 519.- Impuesto sobre el Alcohol y Bebidas Derivadas. Parte de Incidencias en Operaciones de Trabajo (1998- 2010) &lt;AGENCIA ESTATAL DE ADMINISTRACIÓN TRIBUTARIA (AEAT)&gt;</v>
      </c>
      <c r="F838" s="10"/>
      <c r="G838" s="10"/>
      <c r="H838" s="10" t="str">
        <f t="shared" si="41"/>
        <v xml:space="preserve"> </v>
      </c>
      <c r="I838" s="9" t="str">
        <f t="shared" si="43"/>
        <v/>
      </c>
      <c r="J838" s="10" t="str">
        <f t="shared" si="42"/>
        <v/>
      </c>
      <c r="K838" s="10"/>
      <c r="L838" s="10"/>
      <c r="M838" s="10"/>
      <c r="N838" s="10"/>
    </row>
    <row r="839" spans="1:14" ht="60">
      <c r="A839" s="10"/>
      <c r="B839" s="10"/>
      <c r="C839" s="10" t="str">
        <v>Modelo 520.- Impuesto sobre el Alcohol y Bebidas Derivadas. Parte de Resultado en Operaciones de Trabajo  (1998- 2010)</v>
      </c>
      <c r="D839" s="10"/>
      <c r="E839" s="14" t="str">
        <v>Modelo 520.- Impuesto sobre el Alcohol y Bebidas Derivadas. Parte de Resultado en Operaciones de Trabajo  (1998- 2010) &lt;AGENCIA ESTATAL DE ADMINISTRACIÓN TRIBUTARIA (AEAT)&gt;</v>
      </c>
      <c r="F839" s="10"/>
      <c r="G839" s="10"/>
      <c r="H839" s="10" t="str">
        <f t="shared" si="41"/>
        <v xml:space="preserve"> </v>
      </c>
      <c r="I839" s="9" t="str">
        <f t="shared" si="43"/>
        <v/>
      </c>
      <c r="J839" s="10" t="str">
        <f t="shared" si="42"/>
        <v/>
      </c>
      <c r="K839" s="10"/>
      <c r="L839" s="10"/>
      <c r="M839" s="10"/>
      <c r="N839" s="10"/>
    </row>
    <row r="840" spans="1:14" ht="45">
      <c r="A840" s="10"/>
      <c r="B840" s="10"/>
      <c r="C840" s="10" t="str">
        <v>Modelo 521. II. EE. Relación trimestral de primeras materias entregadas.</v>
      </c>
      <c r="D840" s="10"/>
      <c r="E840" s="14" t="str">
        <v>Modelo 521. II. EE. Relación trimestral de primeras materias entregadas. &lt;AGENCIA ESTATAL DE ADMINISTRACIÓN TRIBUTARIA (AEAT)&gt;</v>
      </c>
      <c r="F840" s="10"/>
      <c r="G840" s="10"/>
      <c r="H840" s="10" t="str">
        <f t="shared" si="41"/>
        <v xml:space="preserve"> </v>
      </c>
      <c r="I840" s="9" t="str">
        <f t="shared" si="43"/>
        <v/>
      </c>
      <c r="J840" s="10" t="str">
        <f t="shared" si="42"/>
        <v/>
      </c>
      <c r="K840" s="10"/>
      <c r="L840" s="10"/>
      <c r="M840" s="10"/>
      <c r="N840" s="10"/>
    </row>
    <row r="841" spans="1:14" ht="60">
      <c r="A841" s="10"/>
      <c r="B841" s="10"/>
      <c r="C841" s="10" t="str">
        <v>Modelo 522. II. EE. Parte trimestral de productos a que se refiere el artículo 108 ter del Reglamento de los Impuestos Especiales.</v>
      </c>
      <c r="D841" s="10"/>
      <c r="E841" s="14" t="str">
        <v>Modelo 522. II. EE. Parte trimestral de productos a que se refiere el artículo 108 ter del Reglamento de los Impuestos Especiales. &lt;AGENCIA ESTATAL DE ADMINISTRACIÓN TRIBUTARIA (AEAT)&gt;</v>
      </c>
      <c r="F841" s="10"/>
      <c r="G841" s="10"/>
      <c r="H841" s="10" t="str">
        <f t="shared" si="41"/>
        <v xml:space="preserve"> </v>
      </c>
      <c r="I841" s="9" t="str">
        <f t="shared" si="43"/>
        <v/>
      </c>
      <c r="J841" s="10" t="str">
        <f t="shared" si="42"/>
        <v/>
      </c>
      <c r="K841" s="10"/>
      <c r="L841" s="10"/>
      <c r="M841" s="10"/>
      <c r="N841" s="10"/>
    </row>
    <row r="842" spans="1:14" ht="60">
      <c r="A842" s="10"/>
      <c r="B842" s="10"/>
      <c r="C842" s="10" t="str">
        <v>Modelo 523.- Aplicación del beneficio de devolución de los IIEE sobre el alcohol y bebidas alcohólicas (1996- {…})</v>
      </c>
      <c r="D842" s="10"/>
      <c r="E842" s="14" t="str">
        <v>Modelo 523.- Aplicación del beneficio de devolución de los IIEE sobre el alcohol y bebidas alcohólicas (1996- {…}) &lt;AGENCIA ESTATAL DE ADMINISTRACIÓN TRIBUTARIA (AEAT)&gt;</v>
      </c>
      <c r="F842" s="10"/>
      <c r="G842" s="10"/>
      <c r="H842" s="10" t="str">
        <f t="shared" si="41"/>
        <v xml:space="preserve"> </v>
      </c>
      <c r="I842" s="9" t="str">
        <f t="shared" si="43"/>
        <v/>
      </c>
      <c r="J842" s="10" t="str">
        <f t="shared" si="42"/>
        <v/>
      </c>
      <c r="K842" s="10"/>
      <c r="L842" s="10"/>
      <c r="M842" s="10"/>
      <c r="N842" s="10"/>
    </row>
    <row r="843" spans="1:14" ht="45">
      <c r="A843" s="10"/>
      <c r="B843" s="10"/>
      <c r="C843" s="10" t="str">
        <v>Modelo 524.- II. EE. Solicitud de devolución sobre el alcohol y las bebidas alcohólicas (1999- 2006)</v>
      </c>
      <c r="D843" s="10"/>
      <c r="E843" s="14" t="str">
        <v>Modelo 524.- II. EE. Solicitud de devolución sobre el alcohol y las bebidas alcohólicas (1999- 2006) &lt;AGENCIA ESTATAL DE ADMINISTRACIÓN TRIBUTARIA (AEAT)&gt;</v>
      </c>
      <c r="F843" s="10"/>
      <c r="G843" s="10"/>
      <c r="H843" s="10" t="str">
        <f t="shared" si="41"/>
        <v xml:space="preserve"> </v>
      </c>
      <c r="I843" s="9" t="str">
        <f t="shared" si="43"/>
        <v/>
      </c>
      <c r="J843" s="10" t="str">
        <f t="shared" si="42"/>
        <v/>
      </c>
      <c r="K843" s="10"/>
      <c r="L843" s="10"/>
      <c r="M843" s="10"/>
      <c r="N843" s="10"/>
    </row>
    <row r="844" spans="1:14" ht="45">
      <c r="A844" s="10"/>
      <c r="B844" s="10"/>
      <c r="C844" s="10" t="str">
        <v>Modelo 540. II. EE. Avituallamientos exentos  aeronaves. Ventas en ruta.</v>
      </c>
      <c r="D844" s="10"/>
      <c r="E844" s="14" t="str">
        <v>Modelo 540. II. EE. Avituallamientos exentos  aeronaves. Ventas en ruta. &lt;AGENCIA ESTATAL DE ADMINISTRACIÓN TRIBUTARIA (AEAT)&gt;</v>
      </c>
      <c r="F844" s="10"/>
      <c r="G844" s="10"/>
      <c r="H844" s="10" t="str">
        <f t="shared" si="41"/>
        <v xml:space="preserve"> </v>
      </c>
      <c r="I844" s="9" t="str">
        <f t="shared" si="43"/>
        <v/>
      </c>
      <c r="J844" s="10" t="str">
        <f t="shared" si="42"/>
        <v/>
      </c>
      <c r="K844" s="10"/>
      <c r="L844" s="10"/>
      <c r="M844" s="10"/>
      <c r="N844" s="10"/>
    </row>
    <row r="845" spans="1:14" ht="45">
      <c r="A845" s="10"/>
      <c r="B845" s="10"/>
      <c r="C845" s="10" t="str">
        <v>Modelo 541. II. EE.  Avituallamientos exentos a embarcaciones. Ventas en ruta.</v>
      </c>
      <c r="D845" s="10"/>
      <c r="E845" s="14" t="str">
        <v>Modelo 541. II. EE.  Avituallamientos exentos a embarcaciones. Ventas en ruta. &lt;AGENCIA ESTATAL DE ADMINISTRACIÓN TRIBUTARIA (AEAT)&gt;</v>
      </c>
      <c r="F845" s="10"/>
      <c r="G845" s="10"/>
      <c r="H845" s="10" t="str">
        <f t="shared" si="41"/>
        <v xml:space="preserve"> </v>
      </c>
      <c r="I845" s="9" t="str">
        <f t="shared" si="43"/>
        <v/>
      </c>
      <c r="J845" s="10" t="str">
        <f t="shared" si="42"/>
        <v/>
      </c>
      <c r="K845" s="10"/>
      <c r="L845" s="10"/>
      <c r="M845" s="10"/>
      <c r="N845" s="10"/>
    </row>
    <row r="846" spans="1:14" ht="45">
      <c r="A846" s="10"/>
      <c r="B846" s="10"/>
      <c r="C846" s="10" t="str">
        <v>Modelo 542. II. EE. Avituallamientos exentos. Aeronaves.</v>
      </c>
      <c r="D846" s="10"/>
      <c r="E846" s="14" t="str">
        <v>Modelo 542. II. EE. Avituallamientos exentos. Aeronaves. &lt;AGENCIA ESTATAL DE ADMINISTRACIÓN TRIBUTARIA (AEAT)&gt;</v>
      </c>
      <c r="F846" s="10"/>
      <c r="G846" s="10"/>
      <c r="H846" s="10" t="str">
        <f t="shared" si="41"/>
        <v xml:space="preserve"> </v>
      </c>
      <c r="I846" s="9" t="str">
        <f t="shared" si="43"/>
        <v/>
      </c>
      <c r="J846" s="10" t="str">
        <f t="shared" si="42"/>
        <v/>
      </c>
      <c r="K846" s="10"/>
      <c r="L846" s="10"/>
      <c r="M846" s="10"/>
      <c r="N846" s="10"/>
    </row>
    <row r="847" spans="1:14" ht="45">
      <c r="A847" s="10"/>
      <c r="B847" s="10"/>
      <c r="C847" s="10" t="str">
        <v>Modelo 543. II. EE. Avituallamientos exentos. Embarcaciones  y  operaciones de dragado.</v>
      </c>
      <c r="D847" s="10"/>
      <c r="E847" s="14" t="str">
        <v>Modelo 543. II. EE. Avituallamientos exentos. Embarcaciones  y  operaciones de dragado. &lt;AGENCIA ESTATAL DE ADMINISTRACIÓN TRIBUTARIA (AEAT)&gt;</v>
      </c>
      <c r="F847" s="10"/>
      <c r="G847" s="10"/>
      <c r="H847" s="10" t="str">
        <f t="shared" si="41"/>
        <v xml:space="preserve"> </v>
      </c>
      <c r="I847" s="9" t="str">
        <f t="shared" si="43"/>
        <v/>
      </c>
      <c r="J847" s="10" t="str">
        <f t="shared" si="42"/>
        <v/>
      </c>
      <c r="K847" s="10"/>
      <c r="L847" s="10"/>
      <c r="M847" s="10"/>
      <c r="N847" s="10"/>
    </row>
    <row r="848" spans="1:14" ht="45">
      <c r="A848" s="10"/>
      <c r="B848" s="10"/>
      <c r="C848" s="10" t="str">
        <v>Modelo 544. II. EE. Pagos efectuados mediante cheque o tarjetas de gasóleo bonificado.</v>
      </c>
      <c r="D848" s="10"/>
      <c r="E848" s="14" t="str">
        <v>Modelo 544. II. EE. Pagos efectuados mediante cheque o tarjetas de gasóleo bonificado. &lt;AGENCIA ESTATAL DE ADMINISTRACIÓN TRIBUTARIA (AEAT)&gt;</v>
      </c>
      <c r="F848" s="10"/>
      <c r="G848" s="10"/>
      <c r="H848" s="10" t="str">
        <f t="shared" si="41"/>
        <v xml:space="preserve"> </v>
      </c>
      <c r="I848" s="9" t="str">
        <f t="shared" si="43"/>
        <v/>
      </c>
      <c r="J848" s="10" t="str">
        <f t="shared" si="42"/>
        <v/>
      </c>
      <c r="K848" s="10"/>
      <c r="L848" s="10"/>
      <c r="M848" s="10"/>
      <c r="N848" s="10"/>
    </row>
    <row r="849" spans="1:14" ht="60">
      <c r="A849" s="10"/>
      <c r="B849" s="10"/>
      <c r="C849" s="10" t="str">
        <v>Modelo 545. II. EE. Suministros de carburantes para relaciones internacionales con devolución del impuesto sobre hidrocarburos.</v>
      </c>
      <c r="D849" s="10"/>
      <c r="E849" s="14" t="str">
        <v>Modelo 545. II. EE. Suministros de carburantes para relaciones internacionales con devolución del impuesto sobre hidrocarburos. &lt;AGENCIA ESTATAL DE ADMINISTRACIÓN TRIBUTARIA (AEAT)&gt;</v>
      </c>
      <c r="F849" s="10"/>
      <c r="G849" s="10"/>
      <c r="H849" s="10" t="str">
        <f t="shared" si="41"/>
        <v xml:space="preserve"> </v>
      </c>
      <c r="I849" s="9" t="str">
        <f t="shared" si="43"/>
        <v/>
      </c>
      <c r="J849" s="10" t="str">
        <f t="shared" si="42"/>
        <v/>
      </c>
      <c r="K849" s="10"/>
      <c r="L849" s="10"/>
      <c r="M849" s="10"/>
      <c r="N849" s="10"/>
    </row>
    <row r="850" spans="1:14" ht="45">
      <c r="A850" s="10"/>
      <c r="B850" s="10"/>
      <c r="C850" s="10" t="str">
        <v>Modelo 547. II. EE. Relación de abonos realizados a detallistas de gasóleo bonificado.</v>
      </c>
      <c r="D850" s="10"/>
      <c r="E850" s="14" t="str">
        <v>Modelo 547. II. EE. Relación de abonos realizados a detallistas de gasóleo bonificado. &lt;AGENCIA ESTATAL DE ADMINISTRACIÓN TRIBUTARIA (AEAT)&gt;</v>
      </c>
      <c r="F850" s="10"/>
      <c r="G850" s="10"/>
      <c r="H850" s="10" t="str">
        <f t="shared" si="41"/>
        <v xml:space="preserve"> </v>
      </c>
      <c r="I850" s="9" t="str">
        <f t="shared" si="43"/>
        <v/>
      </c>
      <c r="J850" s="10" t="str">
        <f t="shared" si="42"/>
        <v/>
      </c>
      <c r="K850" s="10"/>
      <c r="L850" s="10"/>
      <c r="M850" s="10"/>
      <c r="N850" s="10"/>
    </row>
    <row r="851" spans="1:14" ht="45">
      <c r="A851" s="10"/>
      <c r="B851" s="10"/>
      <c r="C851" s="10" t="str">
        <v>Modelo 548. Declaración informativa de cuotas repercutidas.</v>
      </c>
      <c r="D851" s="10"/>
      <c r="E851" s="14" t="str">
        <v>Modelo 548. Declaración informativa de cuotas repercutidas. &lt;AGENCIA ESTATAL DE ADMINISTRACIÓN TRIBUTARIA (AEAT)&gt;</v>
      </c>
      <c r="F851" s="10"/>
      <c r="G851" s="10"/>
      <c r="H851" s="10" t="str">
        <f t="shared" si="41"/>
        <v xml:space="preserve"> </v>
      </c>
      <c r="I851" s="9" t="str">
        <f t="shared" si="43"/>
        <v/>
      </c>
      <c r="J851" s="10" t="str">
        <f t="shared" si="42"/>
        <v/>
      </c>
      <c r="K851" s="10"/>
      <c r="L851" s="10"/>
      <c r="M851" s="10"/>
      <c r="N851" s="10"/>
    </row>
    <row r="852" spans="1:14" ht="60">
      <c r="A852" s="10"/>
      <c r="B852" s="10"/>
      <c r="C852" s="10" t="str">
        <v>Modelo 553.- II. EE. Declaración de operaciones en fábricas y depósitos de vino y bebidas fermentadas (1993- 2007)</v>
      </c>
      <c r="D852" s="10"/>
      <c r="E852" s="14" t="str">
        <v>Modelo 553.- II. EE. Declaración de operaciones en fábricas y depósitos de vino y bebidas fermentadas (1993- 2007) &lt;AGENCIA ESTATAL DE ADMINISTRACIÓN TRIBUTARIA (AEAT)&gt;</v>
      </c>
      <c r="F852" s="10"/>
      <c r="G852" s="10"/>
      <c r="H852" s="10" t="str">
        <f t="shared" si="41"/>
        <v xml:space="preserve"> </v>
      </c>
      <c r="I852" s="9" t="str">
        <f t="shared" si="43"/>
        <v/>
      </c>
      <c r="J852" s="10" t="str">
        <f t="shared" si="42"/>
        <v/>
      </c>
      <c r="K852" s="10"/>
      <c r="L852" s="10"/>
      <c r="M852" s="10"/>
      <c r="N852" s="10"/>
    </row>
    <row r="853" spans="1:14" ht="45">
      <c r="A853" s="10"/>
      <c r="B853" s="10"/>
      <c r="C853" s="10" t="str">
        <v>Modelo 554.- II. EE. Declaración de operaciones en fábricas y depósitos fiscales de alcohol (1993-2006)</v>
      </c>
      <c r="D853" s="10"/>
      <c r="E853" s="14" t="str">
        <v>Modelo 554.- II. EE. Declaración de operaciones en fábricas y depósitos fiscales de alcohol (1993-2006) &lt;AGENCIA ESTATAL DE ADMINISTRACIÓN TRIBUTARIA (AEAT)&gt;</v>
      </c>
      <c r="F853" s="10"/>
      <c r="G853" s="10"/>
      <c r="H853" s="10" t="str">
        <f t="shared" si="41"/>
        <v xml:space="preserve"> </v>
      </c>
      <c r="I853" s="9" t="str">
        <f t="shared" si="43"/>
        <v/>
      </c>
      <c r="J853" s="10" t="str">
        <f t="shared" si="42"/>
        <v/>
      </c>
      <c r="K853" s="10"/>
      <c r="L853" s="10"/>
      <c r="M853" s="10"/>
      <c r="N853" s="10"/>
    </row>
    <row r="854" spans="1:14" ht="60">
      <c r="A854" s="10"/>
      <c r="B854" s="10"/>
      <c r="C854" s="10" t="str">
        <v>Modelo 555.- II. EE. Declaración de operaciones en fábricas y depósitos fiscales de productos intermedios (1998- 2007)</v>
      </c>
      <c r="D854" s="10"/>
      <c r="E854" s="14" t="str">
        <v>Modelo 555.- II. EE. Declaración de operaciones en fábricas y depósitos fiscales de productos intermedios (1998- 2007) &lt;AGENCIA ESTATAL DE ADMINISTRACIÓN TRIBUTARIA (AEAT)&gt;</v>
      </c>
      <c r="F854" s="10"/>
      <c r="G854" s="10"/>
      <c r="H854" s="10" t="str">
        <f t="shared" si="41"/>
        <v xml:space="preserve"> </v>
      </c>
      <c r="I854" s="9" t="str">
        <f t="shared" si="43"/>
        <v/>
      </c>
      <c r="J854" s="10" t="str">
        <f t="shared" si="42"/>
        <v/>
      </c>
      <c r="K854" s="10"/>
      <c r="L854" s="10"/>
      <c r="M854" s="10"/>
      <c r="N854" s="10"/>
    </row>
    <row r="855" spans="1:14" ht="60">
      <c r="A855" s="10"/>
      <c r="B855" s="10"/>
      <c r="C855" s="10" t="str">
        <v>Modelo 556.- II. EE. Declaración de operaciones en fábricas de productos intermedios (Art. 32 Ley 38/1992) (1998- 2007)</v>
      </c>
      <c r="D855" s="10"/>
      <c r="E855" s="14" t="str">
        <v>Modelo 556.- II. EE. Declaración de operaciones en fábricas de productos intermedios (Art. 32 Ley 38/1992) (1998- 2007) &lt;AGENCIA ESTATAL DE ADMINISTRACIÓN TRIBUTARIA (AEAT)&gt;</v>
      </c>
      <c r="F855" s="10"/>
      <c r="G855" s="10"/>
      <c r="H855" s="10" t="str">
        <f t="shared" si="41"/>
        <v xml:space="preserve"> </v>
      </c>
      <c r="I855" s="9" t="str">
        <f t="shared" si="43"/>
        <v/>
      </c>
      <c r="J855" s="10" t="str">
        <f t="shared" si="42"/>
        <v/>
      </c>
      <c r="K855" s="10"/>
      <c r="L855" s="10"/>
      <c r="M855" s="10"/>
      <c r="N855" s="10"/>
    </row>
    <row r="856" spans="1:14" ht="60">
      <c r="A856" s="10"/>
      <c r="B856" s="10"/>
      <c r="C856" s="10" t="str">
        <v>Modelo 557.- II. EE. Declaración de operaciones en fábricas y depósitos fiscales de bebidas derivadas (1993- 2006)</v>
      </c>
      <c r="D856" s="10"/>
      <c r="E856" s="14" t="str">
        <v>Modelo 557.- II. EE. Declaración de operaciones en fábricas y depósitos fiscales de bebidas derivadas (1993- 2006) &lt;AGENCIA ESTATAL DE ADMINISTRACIÓN TRIBUTARIA (AEAT)&gt;</v>
      </c>
      <c r="F856" s="10"/>
      <c r="G856" s="10"/>
      <c r="H856" s="10" t="str">
        <f t="shared" si="41"/>
        <v xml:space="preserve"> </v>
      </c>
      <c r="I856" s="9" t="str">
        <f t="shared" si="43"/>
        <v/>
      </c>
      <c r="J856" s="10" t="str">
        <f t="shared" si="42"/>
        <v/>
      </c>
      <c r="K856" s="10"/>
      <c r="L856" s="10"/>
      <c r="M856" s="10"/>
      <c r="N856" s="10"/>
    </row>
    <row r="857" spans="1:14" ht="45">
      <c r="A857" s="10"/>
      <c r="B857" s="10"/>
      <c r="C857" s="10" t="str">
        <v>Modelo 558.- II. EE. Declaración de operaciones en fábricas y depósitos fiscales de cervezas (1993- 2006)</v>
      </c>
      <c r="D857" s="10"/>
      <c r="E857" s="14" t="str">
        <v>Modelo 558.- II. EE. Declaración de operaciones en fábricas y depósitos fiscales de cervezas (1993- 2006) &lt;AGENCIA ESTATAL DE ADMINISTRACIÓN TRIBUTARIA (AEAT)&gt;</v>
      </c>
      <c r="F857" s="10"/>
      <c r="G857" s="10"/>
      <c r="H857" s="10" t="str">
        <f t="shared" si="41"/>
        <v xml:space="preserve"> </v>
      </c>
      <c r="I857" s="9" t="str">
        <f t="shared" si="43"/>
        <v/>
      </c>
      <c r="J857" s="10" t="str">
        <f t="shared" si="42"/>
        <v/>
      </c>
      <c r="K857" s="10"/>
      <c r="L857" s="10"/>
      <c r="M857" s="10"/>
      <c r="N857" s="10"/>
    </row>
    <row r="858" spans="1:14" ht="60">
      <c r="A858" s="10"/>
      <c r="B858" s="10"/>
      <c r="C858" s="10" t="str">
        <v>Modelo 559.- II. EE. Impuesto sobre el alcohol y bebidas derivadas. Regímenes de destilación artesanal y de cosechero, soporte papel  (2008- {…})</v>
      </c>
      <c r="D858" s="10"/>
      <c r="E858" s="14" t="str">
        <v>Modelo 559.- II. EE. Impuesto sobre el alcohol y bebidas derivadas. Regímenes de destilación artesanal y de cosechero, soporte papel  (2008- {…}) &lt;AGENCIA ESTATAL DE ADMINISTRACIÓN TRIBUTARIA (AEAT)&gt;</v>
      </c>
      <c r="F858" s="10"/>
      <c r="G858" s="10"/>
      <c r="H858" s="10" t="str">
        <f t="shared" si="41"/>
        <v xml:space="preserve"> </v>
      </c>
      <c r="I858" s="9" t="str">
        <f t="shared" si="43"/>
        <v/>
      </c>
      <c r="J858" s="10" t="str">
        <f t="shared" si="42"/>
        <v/>
      </c>
      <c r="K858" s="10"/>
      <c r="L858" s="10"/>
      <c r="M858" s="10"/>
      <c r="N858" s="10"/>
    </row>
    <row r="859" spans="1:14" ht="45">
      <c r="A859" s="10"/>
      <c r="B859" s="10"/>
      <c r="C859" s="10" t="str">
        <v>Modelo 560. II. EE. Impuesto sobre la electricidad.</v>
      </c>
      <c r="D859" s="10"/>
      <c r="E859" s="14" t="str">
        <v>Modelo 560. II. EE. Impuesto sobre la electricidad. &lt;AGENCIA ESTATAL DE ADMINISTRACIÓN TRIBUTARIA (AEAT)&gt;</v>
      </c>
      <c r="F859" s="10"/>
      <c r="G859" s="10"/>
      <c r="H859" s="10" t="str">
        <f t="shared" si="41"/>
        <v xml:space="preserve"> </v>
      </c>
      <c r="I859" s="9" t="str">
        <f t="shared" si="43"/>
        <v/>
      </c>
      <c r="J859" s="10" t="str">
        <f t="shared" si="42"/>
        <v/>
      </c>
      <c r="K859" s="10"/>
      <c r="L859" s="10"/>
      <c r="M859" s="10"/>
      <c r="N859" s="10"/>
    </row>
    <row r="860" spans="1:14" ht="45">
      <c r="A860" s="10"/>
      <c r="B860" s="10"/>
      <c r="C860" s="10" t="str">
        <v>Modelo 561.- II. EE. Impuesto sobre la cerveza (1997- 2007)</v>
      </c>
      <c r="D860" s="10"/>
      <c r="E860" s="14" t="str">
        <v>Modelo 561.- II. EE. Impuesto sobre la cerveza (1997- 2007) &lt;AGENCIA ESTATAL DE ADMINISTRACIÓN TRIBUTARIA (AEAT)&gt;</v>
      </c>
      <c r="F860" s="10"/>
      <c r="G860" s="10"/>
      <c r="H860" s="10" t="str">
        <f t="shared" si="41"/>
        <v xml:space="preserve"> </v>
      </c>
      <c r="I860" s="9" t="str">
        <f t="shared" si="43"/>
        <v/>
      </c>
      <c r="J860" s="10" t="str">
        <f t="shared" si="42"/>
        <v/>
      </c>
      <c r="K860" s="10"/>
      <c r="L860" s="10"/>
      <c r="M860" s="10"/>
      <c r="N860" s="10"/>
    </row>
    <row r="861" spans="1:14" ht="45">
      <c r="A861" s="10"/>
      <c r="B861" s="10"/>
      <c r="C861" s="10" t="str">
        <v>Modelo 562.- II. EE. Impuesto sobre Productos Intermedios (1997- 2007)</v>
      </c>
      <c r="D861" s="10"/>
      <c r="E861" s="14" t="str">
        <v>Modelo 562.- II. EE. Impuesto sobre Productos Intermedios (1997- 2007) &lt;AGENCIA ESTATAL DE ADMINISTRACIÓN TRIBUTARIA (AEAT)&gt;</v>
      </c>
      <c r="F861" s="10"/>
      <c r="G861" s="10"/>
      <c r="H861" s="10" t="str">
        <f t="shared" ref="H861:H924" si="44">F861 &amp; " " &amp; G861</f>
        <v xml:space="preserve"> </v>
      </c>
      <c r="I861" s="9" t="str">
        <f t="shared" si="43"/>
        <v/>
      </c>
      <c r="J861" s="10" t="str">
        <f t="shared" si="42"/>
        <v/>
      </c>
      <c r="K861" s="10"/>
      <c r="L861" s="10"/>
      <c r="M861" s="10"/>
      <c r="N861" s="10"/>
    </row>
    <row r="862" spans="1:14" ht="45">
      <c r="A862" s="10"/>
      <c r="B862" s="10"/>
      <c r="C862" s="10" t="str">
        <v>Modelo 563.- II. EE. Impuesto sobre el Alcohol y Bebidas Derivadas (1997- 2007)</v>
      </c>
      <c r="D862" s="10"/>
      <c r="E862" s="14" t="str">
        <v>Modelo 563.- II. EE. Impuesto sobre el Alcohol y Bebidas Derivadas (1997- 2007) &lt;AGENCIA ESTATAL DE ADMINISTRACIÓN TRIBUTARIA (AEAT)&gt;</v>
      </c>
      <c r="F862" s="10"/>
      <c r="G862" s="10"/>
      <c r="H862" s="10" t="str">
        <f t="shared" si="44"/>
        <v xml:space="preserve"> </v>
      </c>
      <c r="I862" s="9" t="str">
        <f t="shared" si="43"/>
        <v/>
      </c>
      <c r="J862" s="10" t="str">
        <f t="shared" ref="J862:J925" si="45">IF(H863="", "", SUBSTITUTE(H863, I863 &amp; CHAR(32), ""))</f>
        <v/>
      </c>
      <c r="K862" s="10"/>
      <c r="L862" s="10"/>
      <c r="M862" s="10"/>
      <c r="N862" s="10"/>
    </row>
    <row r="863" spans="1:14" ht="45">
      <c r="A863" s="10"/>
      <c r="B863" s="10"/>
      <c r="C863" s="10" t="str">
        <v>Modelo 566.- II. EE. Impuesto sobre las Labores del Tabaco (1997- 2007)</v>
      </c>
      <c r="D863" s="10"/>
      <c r="E863" s="14" t="str">
        <v>Modelo 566.- II. EE. Impuesto sobre las Labores del Tabaco (1997- 2007) &lt;AGENCIA ESTATAL DE ADMINISTRACIÓN TRIBUTARIA (AEAT)&gt;</v>
      </c>
      <c r="F863" s="10"/>
      <c r="G863" s="10"/>
      <c r="H863" s="10" t="str">
        <f t="shared" si="44"/>
        <v xml:space="preserve"> </v>
      </c>
      <c r="I863" s="9" t="str">
        <f t="shared" ref="I863:I926" si="46">IF(H863="", "", TRIM(LEFT(H863, FIND(CHAR(32), H863) - 1)))</f>
        <v/>
      </c>
      <c r="J863" s="10" t="str">
        <f t="shared" si="45"/>
        <v/>
      </c>
      <c r="K863" s="10"/>
      <c r="L863" s="10"/>
      <c r="M863" s="10"/>
      <c r="N863" s="10"/>
    </row>
    <row r="864" spans="1:14" ht="75">
      <c r="A864" s="10"/>
      <c r="B864" s="10"/>
      <c r="C864" s="10" t="str">
        <v>Modelo 568. Impuesto Especial sobre Determinados Medios de Transporte. Solicitud de devolución por reventa y envío de medios de transporte fuera del territorio.</v>
      </c>
      <c r="D864" s="10"/>
      <c r="E864" s="14" t="str">
        <v>Modelo 568. Impuesto Especial sobre Determinados Medios de Transporte. Solicitud de devolución por reventa y envío de medios de transporte fuera del territorio. &lt;AGENCIA ESTATAL DE ADMINISTRACIÓN TRIBUTARIA (AEAT)&gt;</v>
      </c>
      <c r="F864" s="10"/>
      <c r="G864" s="10"/>
      <c r="H864" s="10" t="str">
        <f t="shared" si="44"/>
        <v xml:space="preserve"> </v>
      </c>
      <c r="I864" s="9" t="str">
        <f t="shared" si="46"/>
        <v/>
      </c>
      <c r="J864" s="10" t="str">
        <f t="shared" si="45"/>
        <v/>
      </c>
      <c r="K864" s="10"/>
      <c r="L864" s="10"/>
      <c r="M864" s="10"/>
      <c r="N864" s="10"/>
    </row>
    <row r="865" spans="1:14" ht="60">
      <c r="A865" s="10"/>
      <c r="B865" s="10"/>
      <c r="C865" s="10" t="str">
        <v>Modelo 570.- II. EE. Declaración de operaciones en fábricas y depósitos fiscales de hidrocarburos (1993- 2006)</v>
      </c>
      <c r="D865" s="10"/>
      <c r="E865" s="14" t="str">
        <v>Modelo 570.- II. EE. Declaración de operaciones en fábricas y depósitos fiscales de hidrocarburos (1993- 2006) &lt;AGENCIA ESTATAL DE ADMINISTRACIÓN TRIBUTARIA (AEAT)&gt;</v>
      </c>
      <c r="F865" s="10"/>
      <c r="G865" s="10"/>
      <c r="H865" s="10" t="str">
        <f t="shared" si="44"/>
        <v xml:space="preserve"> </v>
      </c>
      <c r="I865" s="9" t="str">
        <f t="shared" si="46"/>
        <v/>
      </c>
      <c r="J865" s="10" t="str">
        <f t="shared" si="45"/>
        <v/>
      </c>
      <c r="K865" s="10"/>
      <c r="L865" s="10"/>
      <c r="M865" s="10"/>
      <c r="N865" s="10"/>
    </row>
    <row r="866" spans="1:14" ht="60">
      <c r="A866" s="10"/>
      <c r="B866" s="10"/>
      <c r="C866" s="10" t="str">
        <v>Modelo 571.- II.EE. Aplicación del beneficio devolución de los impuestos especiales hidrocarburos (1996- {…})</v>
      </c>
      <c r="D866" s="10"/>
      <c r="E866" s="14" t="str">
        <v>Modelo 571.- II.EE. Aplicación del beneficio devolución de los impuestos especiales hidrocarburos (1996- {…}) &lt;AGENCIA ESTATAL DE ADMINISTRACIÓN TRIBUTARIA (AEAT)&gt;</v>
      </c>
      <c r="F866" s="10"/>
      <c r="G866" s="10"/>
      <c r="H866" s="10" t="str">
        <f t="shared" si="44"/>
        <v xml:space="preserve"> </v>
      </c>
      <c r="I866" s="9" t="str">
        <f t="shared" si="46"/>
        <v/>
      </c>
      <c r="J866" s="10" t="str">
        <f t="shared" si="45"/>
        <v/>
      </c>
      <c r="K866" s="10"/>
      <c r="L866" s="10"/>
      <c r="M866" s="10"/>
      <c r="N866" s="10"/>
    </row>
    <row r="867" spans="1:14" ht="45">
      <c r="A867" s="10"/>
      <c r="B867" s="10"/>
      <c r="C867" s="10" t="str">
        <v>Modelo 572.- II. EE. Solicitud de devolución del Impuesto sobre Hidrocarburos (1993- 2006)</v>
      </c>
      <c r="D867" s="10"/>
      <c r="E867" s="14" t="str">
        <v>Modelo 572.- II. EE. Solicitud de devolución del Impuesto sobre Hidrocarburos (1993- 2006) &lt;AGENCIA ESTATAL DE ADMINISTRACIÓN TRIBUTARIA (AEAT)&gt;</v>
      </c>
      <c r="F867" s="10"/>
      <c r="G867" s="10"/>
      <c r="H867" s="10" t="str">
        <f t="shared" si="44"/>
        <v xml:space="preserve"> </v>
      </c>
      <c r="I867" s="9" t="str">
        <f t="shared" si="46"/>
        <v/>
      </c>
      <c r="J867" s="10" t="str">
        <f t="shared" si="45"/>
        <v/>
      </c>
      <c r="K867" s="10"/>
      <c r="L867" s="10"/>
      <c r="M867" s="10"/>
      <c r="N867" s="10"/>
    </row>
    <row r="868" spans="1:14" ht="60">
      <c r="A868" s="10"/>
      <c r="B868" s="10"/>
      <c r="C868" s="10" t="str">
        <v>Modelo 576. Impuesto Especial sobre determinados medios de transporte. Autoliquidación (2005 - 2013)</v>
      </c>
      <c r="D868" s="10"/>
      <c r="E868" s="14" t="str">
        <v>Modelo 576. Impuesto Especial sobre determinados medios de transporte. Autoliquidación (2005 - 2013) &lt;AGENCIA ESTATAL DE ADMINISTRACIÓN TRIBUTARIA (AEAT)&gt;</v>
      </c>
      <c r="F868" s="10"/>
      <c r="G868" s="10"/>
      <c r="H868" s="10" t="str">
        <f t="shared" si="44"/>
        <v xml:space="preserve"> </v>
      </c>
      <c r="I868" s="9" t="str">
        <f t="shared" si="46"/>
        <v/>
      </c>
      <c r="J868" s="10" t="str">
        <f t="shared" si="45"/>
        <v/>
      </c>
      <c r="K868" s="10"/>
      <c r="L868" s="10"/>
      <c r="M868" s="10"/>
      <c r="N868" s="10"/>
    </row>
    <row r="869" spans="1:14" ht="60">
      <c r="A869" s="10"/>
      <c r="B869" s="10"/>
      <c r="C869" s="10" t="str">
        <v>Modelo 580.- II. EE. Declaración de operaciones en fábricas y depósitos fiscales de labores del tabaco (1993- 2006)</v>
      </c>
      <c r="D869" s="10"/>
      <c r="E869" s="14" t="str">
        <v>Modelo 580.- II. EE. Declaración de operaciones en fábricas y depósitos fiscales de labores del tabaco (1993- 2006) &lt;AGENCIA ESTATAL DE ADMINISTRACIÓN TRIBUTARIA (AEAT)&gt;</v>
      </c>
      <c r="F869" s="10"/>
      <c r="G869" s="10"/>
      <c r="H869" s="10" t="str">
        <f t="shared" si="44"/>
        <v xml:space="preserve"> </v>
      </c>
      <c r="I869" s="9" t="str">
        <f t="shared" si="46"/>
        <v/>
      </c>
      <c r="J869" s="10" t="str">
        <f t="shared" si="45"/>
        <v/>
      </c>
      <c r="K869" s="10"/>
      <c r="L869" s="10"/>
      <c r="M869" s="10"/>
      <c r="N869" s="10"/>
    </row>
    <row r="870" spans="1:14" ht="45">
      <c r="A870" s="10"/>
      <c r="B870" s="10"/>
      <c r="C870" s="10" t="str">
        <v>Modelo 581.Declaración Liquidación. Impuestos sobre Hidrocarburos.</v>
      </c>
      <c r="D870" s="10"/>
      <c r="E870" s="14" t="str">
        <v>Modelo 581.Declaración Liquidación. Impuestos sobre Hidrocarburos. &lt;AGENCIA ESTATAL DE ADMINISTRACIÓN TRIBUTARIA (AEAT)&gt;</v>
      </c>
      <c r="F870" s="10"/>
      <c r="G870" s="10"/>
      <c r="H870" s="10" t="str">
        <f t="shared" si="44"/>
        <v xml:space="preserve"> </v>
      </c>
      <c r="I870" s="9" t="str">
        <f t="shared" si="46"/>
        <v/>
      </c>
      <c r="J870" s="10" t="str">
        <f t="shared" si="45"/>
        <v/>
      </c>
      <c r="K870" s="10"/>
      <c r="L870" s="10"/>
      <c r="M870" s="10"/>
      <c r="N870" s="10"/>
    </row>
    <row r="871" spans="1:14" ht="45">
      <c r="A871" s="10"/>
      <c r="B871" s="10"/>
      <c r="C871" s="10" t="str">
        <v>Modelo 583/588. Impuesto sobre el valor de la producción de la energía eléctrica. Autoliquidación.</v>
      </c>
      <c r="D871" s="10"/>
      <c r="E871" s="14" t="str">
        <v>Modelo 583/588. Impuesto sobre el valor de la producción de la energía eléctrica. Autoliquidación. &lt;AGENCIA ESTATAL DE ADMINISTRACIÓN TRIBUTARIA (AEAT)&gt;</v>
      </c>
      <c r="F871" s="10"/>
      <c r="G871" s="10"/>
      <c r="H871" s="10" t="str">
        <f t="shared" si="44"/>
        <v xml:space="preserve"> </v>
      </c>
      <c r="I871" s="9" t="str">
        <f t="shared" si="46"/>
        <v/>
      </c>
      <c r="J871" s="10" t="str">
        <f t="shared" si="45"/>
        <v/>
      </c>
      <c r="K871" s="10"/>
      <c r="L871" s="10"/>
      <c r="M871" s="10"/>
      <c r="N871" s="10"/>
    </row>
    <row r="872" spans="1:14" ht="75">
      <c r="A872" s="10"/>
      <c r="B872" s="10"/>
      <c r="C872" s="10" t="str">
        <v>Modelo 584. Declaración Liquidación. Impuesto sobre la Producción de combustible nuclear gastado y residuos radioactivos resultantes de la generación de energía nucleoeléctrica.</v>
      </c>
      <c r="D872" s="10"/>
      <c r="E872" s="14" t="str">
        <v>Modelo 584. Declaración Liquidación. Impuesto sobre la Producción de combustible nuclear gastado y residuos radioactivos resultantes de la generación de energía nucleoeléctrica. &lt;AGENCIA ESTATAL DE ADMINISTRACIÓN TRIBUTARIA (AEAT)&gt;</v>
      </c>
      <c r="F872" s="10"/>
      <c r="G872" s="10"/>
      <c r="H872" s="10" t="str">
        <f t="shared" si="44"/>
        <v xml:space="preserve"> </v>
      </c>
      <c r="I872" s="9" t="str">
        <f t="shared" si="46"/>
        <v/>
      </c>
      <c r="J872" s="10" t="str">
        <f t="shared" si="45"/>
        <v/>
      </c>
      <c r="K872" s="10"/>
      <c r="L872" s="10"/>
      <c r="M872" s="10"/>
      <c r="N872" s="10"/>
    </row>
    <row r="873" spans="1:14" ht="75">
      <c r="A873" s="10"/>
      <c r="B873" s="10"/>
      <c r="C873" s="10" t="str">
        <v>Modelo 585. Impuesto sobre el almacenamiento de combustible nuclear gastado y residuos radiactivos en instalaciones centralizadas. Autoliquidación y pagos fraccionados.</v>
      </c>
      <c r="D873" s="10"/>
      <c r="E873" s="14" t="str">
        <v>Modelo 585. Impuesto sobre el almacenamiento de combustible nuclear gastado y residuos radiactivos en instalaciones centralizadas. Autoliquidación y pagos fraccionados. &lt;AGENCIA ESTATAL DE ADMINISTRACIÓN TRIBUTARIA (AEAT)&gt;</v>
      </c>
      <c r="F873" s="10"/>
      <c r="G873" s="10"/>
      <c r="H873" s="10" t="str">
        <f t="shared" si="44"/>
        <v xml:space="preserve"> </v>
      </c>
      <c r="I873" s="9" t="str">
        <f t="shared" si="46"/>
        <v/>
      </c>
      <c r="J873" s="10" t="str">
        <f t="shared" si="45"/>
        <v/>
      </c>
      <c r="K873" s="10"/>
      <c r="L873" s="10"/>
      <c r="M873" s="10"/>
      <c r="N873" s="10"/>
    </row>
    <row r="874" spans="1:14" ht="45">
      <c r="A874" s="10"/>
      <c r="B874" s="10"/>
      <c r="C874" s="10" t="str">
        <v>Modelo 586. Declaración Informativa. Gases Fluorados.</v>
      </c>
      <c r="D874" s="10"/>
      <c r="E874" s="14" t="str">
        <v>Modelo 586. Declaración Informativa. Gases Fluorados. &lt;AGENCIA ESTATAL DE ADMINISTRACIÓN TRIBUTARIA (AEAT)&gt;</v>
      </c>
      <c r="F874" s="10"/>
      <c r="G874" s="10"/>
      <c r="H874" s="10" t="str">
        <f t="shared" si="44"/>
        <v xml:space="preserve"> </v>
      </c>
      <c r="I874" s="9" t="str">
        <f t="shared" si="46"/>
        <v/>
      </c>
      <c r="J874" s="10" t="str">
        <f t="shared" si="45"/>
        <v/>
      </c>
      <c r="K874" s="10"/>
      <c r="L874" s="10"/>
      <c r="M874" s="10"/>
      <c r="N874" s="10"/>
    </row>
    <row r="875" spans="1:14" ht="45">
      <c r="A875" s="10"/>
      <c r="B875" s="10"/>
      <c r="C875" s="10" t="str">
        <v>Modelo 587.  Declaración-Liquidación Gases Fluorados Efecto Invernadero.</v>
      </c>
      <c r="D875" s="10"/>
      <c r="E875" s="14" t="str">
        <v>Modelo 587.  Declaración-Liquidación Gases Fluorados Efecto Invernadero. &lt;AGENCIA ESTATAL DE ADMINISTRACIÓN TRIBUTARIA (AEAT)&gt;</v>
      </c>
      <c r="F875" s="10"/>
      <c r="G875" s="10"/>
      <c r="H875" s="10" t="str">
        <f t="shared" si="44"/>
        <v xml:space="preserve"> </v>
      </c>
      <c r="I875" s="9" t="str">
        <f t="shared" si="46"/>
        <v/>
      </c>
      <c r="J875" s="10" t="str">
        <f t="shared" si="45"/>
        <v/>
      </c>
      <c r="K875" s="10"/>
      <c r="L875" s="10"/>
      <c r="M875" s="10"/>
      <c r="N875" s="10"/>
    </row>
    <row r="876" spans="1:14" ht="60">
      <c r="A876" s="10"/>
      <c r="B876" s="10"/>
      <c r="C876" s="10" t="str">
        <v>Modelo 589. Impuesto sobre el valor de la extracción de gas, petróleo y condensados. Autoliquidación y pago fraccionado.</v>
      </c>
      <c r="D876" s="10"/>
      <c r="E876" s="14" t="str">
        <v>Modelo 589. Impuesto sobre el valor de la extracción de gas, petróleo y condensados. Autoliquidación y pago fraccionado. &lt;AGENCIA ESTATAL DE ADMINISTRACIÓN TRIBUTARIA (AEAT)&gt;</v>
      </c>
      <c r="F876" s="10"/>
      <c r="G876" s="10"/>
      <c r="H876" s="10" t="str">
        <f t="shared" si="44"/>
        <v xml:space="preserve"> </v>
      </c>
      <c r="I876" s="9" t="str">
        <f t="shared" si="46"/>
        <v/>
      </c>
      <c r="J876" s="10" t="str">
        <f t="shared" si="45"/>
        <v/>
      </c>
      <c r="K876" s="10"/>
      <c r="L876" s="10"/>
      <c r="M876" s="10"/>
      <c r="N876" s="10"/>
    </row>
    <row r="877" spans="1:14" ht="45">
      <c r="A877" s="10"/>
      <c r="B877" s="10"/>
      <c r="C877" s="10" t="str">
        <v>Modelo 590.- II. EE. Solicitud de devolución por exportación o expedición (1999- 2006)</v>
      </c>
      <c r="D877" s="10"/>
      <c r="E877" s="14" t="str">
        <v>Modelo 590.- II. EE. Solicitud de devolución por exportación o expedición (1999- 2006) &lt;AGENCIA ESTATAL DE ADMINISTRACIÓN TRIBUTARIA (AEAT)&gt;</v>
      </c>
      <c r="F877" s="10"/>
      <c r="G877" s="10"/>
      <c r="H877" s="10" t="str">
        <f t="shared" si="44"/>
        <v xml:space="preserve"> </v>
      </c>
      <c r="I877" s="9" t="str">
        <f t="shared" si="46"/>
        <v/>
      </c>
      <c r="J877" s="10" t="str">
        <f t="shared" si="45"/>
        <v/>
      </c>
      <c r="K877" s="10"/>
      <c r="L877" s="10"/>
      <c r="M877" s="10"/>
      <c r="N877" s="10"/>
    </row>
    <row r="878" spans="1:14" ht="60">
      <c r="A878" s="10"/>
      <c r="B878" s="10"/>
      <c r="C878" s="10" t="str">
        <v>Modelo 591.  Impuesto sobre el valor de la producción de la energía eléctrica. Declaración anual de operaciones con contribuyentes.</v>
      </c>
      <c r="D878" s="10"/>
      <c r="E878" s="14" t="str">
        <v>Modelo 591.  Impuesto sobre el valor de la producción de la energía eléctrica. Declaración anual de operaciones con contribuyentes. &lt;AGENCIA ESTATAL DE ADMINISTRACIÓN TRIBUTARIA (AEAT)&gt;</v>
      </c>
      <c r="F878" s="10"/>
      <c r="G878" s="10"/>
      <c r="H878" s="10" t="str">
        <f t="shared" si="44"/>
        <v xml:space="preserve"> </v>
      </c>
      <c r="I878" s="9" t="str">
        <f t="shared" si="46"/>
        <v/>
      </c>
      <c r="J878" s="10" t="str">
        <f t="shared" si="45"/>
        <v/>
      </c>
      <c r="K878" s="10"/>
      <c r="L878" s="10"/>
      <c r="M878" s="10"/>
      <c r="N878" s="10"/>
    </row>
    <row r="879" spans="1:14" ht="60">
      <c r="A879" s="10"/>
      <c r="B879" s="10"/>
      <c r="C879" s="10" t="str">
        <v>Modelo 592. Declaración-Liquidación Impuesto especial sobre los envases de plástico no reutilizables. Autoliquidación</v>
      </c>
      <c r="D879" s="10"/>
      <c r="E879" s="14" t="str">
        <v>Modelo 592. Declaración-Liquidación Impuesto especial sobre los envases de plástico no reutilizables. Autoliquidación &lt;AGENCIA ESTATAL DE ADMINISTRACIÓN TRIBUTARIA (AEAT)&gt;</v>
      </c>
      <c r="F879" s="10"/>
      <c r="G879" s="10"/>
      <c r="H879" s="10" t="str">
        <f t="shared" si="44"/>
        <v xml:space="preserve"> </v>
      </c>
      <c r="I879" s="9" t="str">
        <f t="shared" si="46"/>
        <v/>
      </c>
      <c r="J879" s="10" t="str">
        <f t="shared" si="45"/>
        <v/>
      </c>
      <c r="K879" s="10"/>
      <c r="L879" s="10"/>
      <c r="M879" s="10"/>
      <c r="N879" s="10"/>
    </row>
    <row r="880" spans="1:14" ht="60">
      <c r="A880" s="10"/>
      <c r="B880" s="10"/>
      <c r="C880" s="10" t="str">
        <v>Modelo 593. Impuesto sobre el depósito de residuos en vertederos, la incineración y la coincineración de residuos. Autoliquidación</v>
      </c>
      <c r="D880" s="10"/>
      <c r="E880" s="14" t="str">
        <v>Modelo 593. Impuesto sobre el depósito de residuos en vertederos, la incineración y la coincineración de residuos. Autoliquidación &lt;AGENCIA ESTATAL DE ADMINISTRACIÓN TRIBUTARIA (AEAT)&gt;</v>
      </c>
      <c r="F880" s="10"/>
      <c r="G880" s="10"/>
      <c r="H880" s="10" t="str">
        <f t="shared" si="44"/>
        <v xml:space="preserve"> </v>
      </c>
      <c r="I880" s="9" t="str">
        <f t="shared" si="46"/>
        <v/>
      </c>
      <c r="J880" s="10" t="str">
        <f t="shared" si="45"/>
        <v/>
      </c>
      <c r="K880" s="10"/>
      <c r="L880" s="10"/>
      <c r="M880" s="10"/>
      <c r="N880" s="10"/>
    </row>
    <row r="881" spans="1:14" ht="30">
      <c r="A881" s="10"/>
      <c r="B881" s="10"/>
      <c r="C881" s="10" t="str">
        <v>Modelo 595. II. EE. Impuesto sobre el carbón.</v>
      </c>
      <c r="D881" s="10"/>
      <c r="E881" s="14" t="str">
        <v>Modelo 595. II. EE. Impuesto sobre el carbón. &lt;AGENCIA ESTATAL DE ADMINISTRACIÓN TRIBUTARIA (AEAT)&gt;</v>
      </c>
      <c r="F881" s="10"/>
      <c r="G881" s="10"/>
      <c r="H881" s="10" t="str">
        <f t="shared" si="44"/>
        <v xml:space="preserve"> </v>
      </c>
      <c r="I881" s="9" t="str">
        <f t="shared" si="46"/>
        <v/>
      </c>
      <c r="J881" s="10" t="str">
        <f t="shared" si="45"/>
        <v/>
      </c>
      <c r="K881" s="10"/>
      <c r="L881" s="10"/>
      <c r="M881" s="10"/>
      <c r="N881" s="10"/>
    </row>
    <row r="882" spans="1:14" ht="45">
      <c r="A882" s="10"/>
      <c r="B882" s="10"/>
      <c r="C882" s="10" t="str">
        <v>Modelo 596. II. EE. Declaración anual de operaciones realizadas. Impuesto sobre el carbón.</v>
      </c>
      <c r="D882" s="10"/>
      <c r="E882" s="14" t="str">
        <v>Modelo 596. II. EE. Declaración anual de operaciones realizadas. Impuesto sobre el carbón. &lt;AGENCIA ESTATAL DE ADMINISTRACIÓN TRIBUTARIA (AEAT)&gt;</v>
      </c>
      <c r="F882" s="10"/>
      <c r="G882" s="10"/>
      <c r="H882" s="10" t="str">
        <f t="shared" si="44"/>
        <v xml:space="preserve"> </v>
      </c>
      <c r="I882" s="9" t="str">
        <f t="shared" si="46"/>
        <v/>
      </c>
      <c r="J882" s="10" t="str">
        <f t="shared" si="45"/>
        <v/>
      </c>
      <c r="K882" s="10"/>
      <c r="L882" s="10"/>
      <c r="M882" s="10"/>
      <c r="N882" s="10"/>
    </row>
    <row r="883" spans="1:14" ht="45">
      <c r="A883" s="10"/>
      <c r="B883" s="10"/>
      <c r="C883" s="10" t="str">
        <v>Modelo 600.- Impuesto sobre Transmisiones Patrimoniales y Actos Jurídicos Documentados (1982- {…})</v>
      </c>
      <c r="D883" s="10"/>
      <c r="E883" s="14" t="str">
        <v>Modelo 600.- Impuesto sobre Transmisiones Patrimoniales y Actos Jurídicos Documentados (1982- {…}) &lt;AGENCIA ESTATAL DE ADMINISTRACIÓN TRIBUTARIA (AEAT)&gt;</v>
      </c>
      <c r="F883" s="10"/>
      <c r="G883" s="10"/>
      <c r="H883" s="10" t="str">
        <f t="shared" si="44"/>
        <v xml:space="preserve"> </v>
      </c>
      <c r="I883" s="9" t="str">
        <f t="shared" si="46"/>
        <v/>
      </c>
      <c r="J883" s="10" t="str">
        <f t="shared" si="45"/>
        <v/>
      </c>
      <c r="K883" s="10"/>
      <c r="L883" s="10"/>
      <c r="M883" s="10"/>
      <c r="N883" s="10"/>
    </row>
    <row r="884" spans="1:14" ht="45">
      <c r="A884" s="10"/>
      <c r="B884" s="10"/>
      <c r="C884" s="10" t="str">
        <v>Modelo 602. Tasa por la gestión administrativa del juego</v>
      </c>
      <c r="D884" s="10"/>
      <c r="E884" s="14" t="str">
        <v>Modelo 602. Tasa por la gestión administrativa del juego &lt;AGENCIA ESTATAL DE ADMINISTRACIÓN TRIBUTARIA (AEAT)&gt;</v>
      </c>
      <c r="F884" s="10"/>
      <c r="G884" s="10"/>
      <c r="H884" s="10" t="str">
        <f t="shared" si="44"/>
        <v xml:space="preserve"> </v>
      </c>
      <c r="I884" s="9" t="str">
        <f t="shared" si="46"/>
        <v/>
      </c>
      <c r="J884" s="10" t="str">
        <f t="shared" si="45"/>
        <v/>
      </c>
      <c r="K884" s="10"/>
      <c r="L884" s="10"/>
      <c r="M884" s="10"/>
      <c r="N884" s="10"/>
    </row>
    <row r="885" spans="1:14" ht="45">
      <c r="A885" s="10"/>
      <c r="B885" s="10"/>
      <c r="C885" s="10" t="str">
        <v>Modelo 604. Impuesto sobre las Transacciones Financieras. Autoliquidación</v>
      </c>
      <c r="D885" s="10"/>
      <c r="E885" s="14" t="str">
        <v>Modelo 604. Impuesto sobre las Transacciones Financieras. Autoliquidación &lt;AGENCIA ESTATAL DE ADMINISTRACIÓN TRIBUTARIA (AEAT)&gt;</v>
      </c>
      <c r="F885" s="10"/>
      <c r="G885" s="10"/>
      <c r="H885" s="10" t="str">
        <f t="shared" si="44"/>
        <v xml:space="preserve"> </v>
      </c>
      <c r="I885" s="9" t="str">
        <f t="shared" si="46"/>
        <v/>
      </c>
      <c r="J885" s="10" t="str">
        <f t="shared" si="45"/>
        <v/>
      </c>
      <c r="K885" s="10"/>
      <c r="L885" s="10"/>
      <c r="M885" s="10"/>
      <c r="N885" s="10"/>
    </row>
    <row r="886" spans="1:14" ht="105">
      <c r="A886" s="10"/>
      <c r="B886" s="10"/>
      <c r="C886" s="10" t="str">
        <v>Modelo 610.- Impuesto sobre Transmisiones Patrimoniales y Actos Jurídicos Documentados. Actos Jurídicos Documentados. Declaración resumen anual de los pagos en metálico del impuesto que grava los documentos negociados por Entidades Colaboradoras. Declarac</v>
      </c>
      <c r="D886" s="10"/>
      <c r="E886" s="14" t="str">
        <v>Modelo 610.- Impuesto sobre Transmisiones Patrimoniales y Actos Jurídicos Documentados. Actos Jurídicos Documentados. Declaración resumen anual de los pagos en metálico del impuesto que grava los documentos negociados por Entidades Colaboradoras. Declarac &lt;AGENCIA ESTATAL DE ADMINISTRACIÓN TRIBUTARIA (AEAT)&gt;</v>
      </c>
      <c r="F886" s="10"/>
      <c r="G886" s="10"/>
      <c r="H886" s="10" t="str">
        <f t="shared" si="44"/>
        <v xml:space="preserve"> </v>
      </c>
      <c r="I886" s="9" t="str">
        <f t="shared" si="46"/>
        <v/>
      </c>
      <c r="J886" s="10" t="str">
        <f t="shared" si="45"/>
        <v/>
      </c>
      <c r="K886" s="10"/>
      <c r="L886" s="10"/>
      <c r="M886" s="10"/>
      <c r="N886" s="10"/>
    </row>
    <row r="887" spans="1:14" ht="75">
      <c r="A887" s="10"/>
      <c r="B887" s="10"/>
      <c r="C887" s="10" t="str">
        <v>Modelo 611. Declaración Informativa. Pagos en metálico del impuesto que grava los documentos negociados por Entidades Colaboradoras. Declaración Resumen Anual.</v>
      </c>
      <c r="D887" s="10"/>
      <c r="E887" s="14" t="str">
        <v>Modelo 611. Declaración Informativa. Pagos en metálico del impuesto que grava los documentos negociados por Entidades Colaboradoras. Declaración Resumen Anual. &lt;AGENCIA ESTATAL DE ADMINISTRACIÓN TRIBUTARIA (AEAT)&gt;</v>
      </c>
      <c r="F887" s="10"/>
      <c r="G887" s="10"/>
      <c r="H887" s="10" t="str">
        <f t="shared" si="44"/>
        <v xml:space="preserve"> </v>
      </c>
      <c r="I887" s="9" t="str">
        <f t="shared" si="46"/>
        <v/>
      </c>
      <c r="J887" s="10" t="str">
        <f t="shared" si="45"/>
        <v/>
      </c>
      <c r="K887" s="10"/>
      <c r="L887" s="10"/>
      <c r="M887" s="10"/>
      <c r="N887" s="10"/>
    </row>
    <row r="888" spans="1:14" ht="90">
      <c r="A888" s="10"/>
      <c r="B888" s="10"/>
      <c r="C888" s="10" t="str">
        <v>Modelo 615.- Impuesto sobre Transmisiones Patrimoniales y Actos Jurídicos Documentados. Pago en metálico del impuesto que grava la emisión de documentos que lleven aparejada acción cambiaria o sean endosables a la orden. Declaración-liquidación en euros (</v>
      </c>
      <c r="D888" s="10"/>
      <c r="E888" s="14" t="str">
        <v>Modelo 615.- Impuesto sobre Transmisiones Patrimoniales y Actos Jurídicos Documentados. Pago en metálico del impuesto que grava la emisión de documentos que lleven aparejada acción cambiaria o sean endosables a la orden. Declaración-liquidación en euros ( &lt;AGENCIA ESTATAL DE ADMINISTRACIÓN TRIBUTARIA (AEAT)&gt;</v>
      </c>
      <c r="F888" s="10"/>
      <c r="G888" s="10"/>
      <c r="H888" s="10" t="str">
        <f t="shared" si="44"/>
        <v xml:space="preserve"> </v>
      </c>
      <c r="I888" s="9" t="str">
        <f t="shared" si="46"/>
        <v/>
      </c>
      <c r="J888" s="10" t="str">
        <f t="shared" si="45"/>
        <v/>
      </c>
      <c r="K888" s="10"/>
      <c r="L888" s="10"/>
      <c r="M888" s="10"/>
      <c r="N888" s="10"/>
    </row>
    <row r="889" spans="1:14" ht="75">
      <c r="A889" s="10"/>
      <c r="B889" s="10"/>
      <c r="C889" s="10" t="str">
        <v>Modelo 616. Declaración Informativa. Pagos en metálico del impuesto que grava la emisión de documentos que lleven aparejada acción cambiaria o sean endosables a la orden. Declaración Resumen Anual.</v>
      </c>
      <c r="D889" s="10"/>
      <c r="E889" s="14" t="str">
        <v>Modelo 616. Declaración Informativa. Pagos en metálico del impuesto que grava la emisión de documentos que lleven aparejada acción cambiaria o sean endosables a la orden. Declaración Resumen Anual. &lt;AGENCIA ESTATAL DE ADMINISTRACIÓN TRIBUTARIA (AEAT)&gt;</v>
      </c>
      <c r="F889" s="10"/>
      <c r="G889" s="10"/>
      <c r="H889" s="10" t="str">
        <f t="shared" si="44"/>
        <v xml:space="preserve"> </v>
      </c>
      <c r="I889" s="9" t="str">
        <f t="shared" si="46"/>
        <v/>
      </c>
      <c r="J889" s="10" t="str">
        <f t="shared" si="45"/>
        <v/>
      </c>
      <c r="K889" s="10"/>
      <c r="L889" s="10"/>
      <c r="M889" s="10"/>
      <c r="N889" s="10"/>
    </row>
    <row r="890" spans="1:14" ht="75">
      <c r="A890" s="10"/>
      <c r="B890" s="10"/>
      <c r="C890" s="10" t="str">
        <v>Modelo 620.- Impuesto sobre Transmisiones Patrimoniales y Actos Jurídicos Documentados. Transmisión de determinados medios de transporte usados (1987- {…})</v>
      </c>
      <c r="D890" s="10"/>
      <c r="E890" s="14" t="str">
        <v>Modelo 620.- Impuesto sobre Transmisiones Patrimoniales y Actos Jurídicos Documentados. Transmisión de determinados medios de transporte usados (1987- {…}) &lt;AGENCIA ESTATAL DE ADMINISTRACIÓN TRIBUTARIA (AEAT)&gt;</v>
      </c>
      <c r="F890" s="10"/>
      <c r="G890" s="10"/>
      <c r="H890" s="10" t="str">
        <f t="shared" si="44"/>
        <v xml:space="preserve"> </v>
      </c>
      <c r="I890" s="9" t="str">
        <f t="shared" si="46"/>
        <v/>
      </c>
      <c r="J890" s="10" t="str">
        <f t="shared" si="45"/>
        <v/>
      </c>
      <c r="K890" s="10"/>
      <c r="L890" s="10"/>
      <c r="M890" s="10"/>
      <c r="N890" s="10"/>
    </row>
    <row r="891" spans="1:14" ht="75">
      <c r="A891" s="10"/>
      <c r="B891" s="10"/>
      <c r="C891" s="10" t="str">
        <v>Modelo 630.- Impuesto sobre Transmisiones Patrimoniales y Actos Jurídicos Documentados. Actos Jurídicos Documentados. Pago en metálico del Impuesto que grava las letras de cambio (2001- {…})</v>
      </c>
      <c r="D891" s="10"/>
      <c r="E891" s="14" t="str">
        <v>Modelo 630.- Impuesto sobre Transmisiones Patrimoniales y Actos Jurídicos Documentados. Actos Jurídicos Documentados. Pago en metálico del Impuesto que grava las letras de cambio (2001- {…}) &lt;AGENCIA ESTATAL DE ADMINISTRACIÓN TRIBUTARIA (AEAT)&gt;</v>
      </c>
      <c r="F891" s="10"/>
      <c r="G891" s="10"/>
      <c r="H891" s="10" t="str">
        <f t="shared" si="44"/>
        <v xml:space="preserve"> </v>
      </c>
      <c r="I891" s="9" t="str">
        <f t="shared" si="46"/>
        <v/>
      </c>
      <c r="J891" s="10" t="str">
        <f t="shared" si="45"/>
        <v/>
      </c>
      <c r="K891" s="10"/>
      <c r="L891" s="10"/>
      <c r="M891" s="10"/>
      <c r="N891" s="10"/>
    </row>
    <row r="892" spans="1:14" ht="60">
      <c r="A892" s="10"/>
      <c r="B892" s="10"/>
      <c r="C892" s="10" t="str">
        <v>Modelo 651.- Impuesto sobre Sucesiones y Donaciones. Adquisiciones “inter vivos”. Autoliquidación (1988- {…})</v>
      </c>
      <c r="D892" s="10"/>
      <c r="E892" s="14" t="str">
        <v>Modelo 651.- Impuesto sobre Sucesiones y Donaciones. Adquisiciones “inter vivos”. Autoliquidación (1988- {…}) &lt;AGENCIA ESTATAL DE ADMINISTRACIÓN TRIBUTARIA (AEAT)&gt;</v>
      </c>
      <c r="F892" s="10"/>
      <c r="G892" s="10"/>
      <c r="H892" s="10" t="str">
        <f t="shared" si="44"/>
        <v xml:space="preserve"> </v>
      </c>
      <c r="I892" s="9" t="str">
        <f t="shared" si="46"/>
        <v/>
      </c>
      <c r="J892" s="10" t="str">
        <f t="shared" si="45"/>
        <v/>
      </c>
      <c r="K892" s="10"/>
      <c r="L892" s="10"/>
      <c r="M892" s="10"/>
      <c r="N892" s="10"/>
    </row>
    <row r="893" spans="1:14" ht="60">
      <c r="A893" s="10"/>
      <c r="B893" s="10"/>
      <c r="C893" s="10" t="str">
        <v>Modelo 652. Impuesto sobre sucesiones y donaciones. Adquisiciones "mortis causa". Declaración simplificada (2000 - 2014)</v>
      </c>
      <c r="D893" s="10"/>
      <c r="E893" s="14" t="str">
        <v>Modelo 652. Impuesto sobre sucesiones y donaciones. Adquisiciones "mortis causa". Declaración simplificada (2000 - 2014) &lt;AGENCIA ESTATAL DE ADMINISTRACIÓN TRIBUTARIA (AEAT)&gt;</v>
      </c>
      <c r="F893" s="10"/>
      <c r="G893" s="10"/>
      <c r="H893" s="10" t="str">
        <f t="shared" si="44"/>
        <v xml:space="preserve"> </v>
      </c>
      <c r="I893" s="9" t="str">
        <f t="shared" si="46"/>
        <v/>
      </c>
      <c r="J893" s="10" t="str">
        <f t="shared" si="45"/>
        <v/>
      </c>
      <c r="K893" s="10"/>
      <c r="L893" s="10"/>
      <c r="M893" s="10"/>
      <c r="N893" s="10"/>
    </row>
    <row r="894" spans="1:14" ht="60">
      <c r="A894" s="10"/>
      <c r="B894" s="10"/>
      <c r="C894" s="10" t="str">
        <v>Modelo 655.- Impuesto sobre Sucesiones y Donaciones. Consolidación de dominio por extinción de usufructo (2015- {…})</v>
      </c>
      <c r="D894" s="10"/>
      <c r="E894" s="14" t="str">
        <v>Modelo 655.- Impuesto sobre Sucesiones y Donaciones. Consolidación de dominio por extinción de usufructo (2015- {…}) &lt;AGENCIA ESTATAL DE ADMINISTRACIÓN TRIBUTARIA (AEAT)&gt;</v>
      </c>
      <c r="F894" s="10"/>
      <c r="G894" s="10"/>
      <c r="H894" s="10" t="str">
        <f t="shared" si="44"/>
        <v xml:space="preserve"> </v>
      </c>
      <c r="I894" s="9" t="str">
        <f t="shared" si="46"/>
        <v/>
      </c>
      <c r="J894" s="10" t="str">
        <f t="shared" si="45"/>
        <v/>
      </c>
      <c r="K894" s="10"/>
      <c r="L894" s="10"/>
      <c r="M894" s="10"/>
      <c r="N894" s="10"/>
    </row>
    <row r="895" spans="1:14" ht="60">
      <c r="A895" s="10"/>
      <c r="B895" s="10"/>
      <c r="C895" s="10" t="str">
        <v>Modelo 681. Tasa por la prestación de servicios de gestión  de residuos radiactivos a que se refiere el apartado 3 de la disposición adicional sexta de la Ley 54/1997.</v>
      </c>
      <c r="D895" s="10"/>
      <c r="E895" s="14" t="str">
        <v>Modelo 681. Tasa por la prestación de servicios de gestión  de residuos radiactivos a que se refiere el apartado 3 de la disposición adicional sexta de la Ley 54/1997. &lt;AGENCIA ESTATAL DE ADMINISTRACIÓN TRIBUTARIA (AEAT)&gt;</v>
      </c>
      <c r="F895" s="10"/>
      <c r="G895" s="10"/>
      <c r="H895" s="10" t="str">
        <f t="shared" si="44"/>
        <v xml:space="preserve"> </v>
      </c>
      <c r="I895" s="9" t="str">
        <f t="shared" si="46"/>
        <v/>
      </c>
      <c r="J895" s="10" t="str">
        <f t="shared" si="45"/>
        <v/>
      </c>
      <c r="K895" s="10"/>
      <c r="L895" s="10"/>
      <c r="M895" s="10"/>
      <c r="N895" s="10"/>
    </row>
    <row r="896" spans="1:14" ht="60">
      <c r="A896" s="10"/>
      <c r="B896" s="10"/>
      <c r="C896" s="10" t="str">
        <v>Modelo 682. Tasa por la prestación de servicios de gestión de residuos radiactivos a que se refiere el apartado 4 de la disposición adicional sexta de la Ley 54/1997.</v>
      </c>
      <c r="D896" s="10"/>
      <c r="E896" s="14" t="str">
        <v>Modelo 682. Tasa por la prestación de servicios de gestión de residuos radiactivos a que se refiere el apartado 4 de la disposición adicional sexta de la Ley 54/1997. &lt;AGENCIA ESTATAL DE ADMINISTRACIÓN TRIBUTARIA (AEAT)&gt;</v>
      </c>
      <c r="F896" s="10"/>
      <c r="G896" s="10"/>
      <c r="H896" s="10" t="str">
        <f t="shared" si="44"/>
        <v xml:space="preserve"> </v>
      </c>
      <c r="I896" s="9" t="str">
        <f t="shared" si="46"/>
        <v/>
      </c>
      <c r="J896" s="10" t="str">
        <f t="shared" si="45"/>
        <v/>
      </c>
      <c r="K896" s="10"/>
      <c r="L896" s="10"/>
      <c r="M896" s="10"/>
      <c r="N896" s="10"/>
    </row>
    <row r="897" spans="1:14" ht="75">
      <c r="A897" s="10"/>
      <c r="B897" s="10"/>
      <c r="C897" s="10" t="str">
        <v>Modelo 683. Tasa por la prestación de servicios de gestión de residuos radiactivos derivados de la fabricación de elementos combustibles, incluido desmantelamiento de instalaciones de fabricación.</v>
      </c>
      <c r="D897" s="10"/>
      <c r="E897" s="14" t="str">
        <v>Modelo 683. Tasa por la prestación de servicios de gestión de residuos radiactivos derivados de la fabricación de elementos combustibles, incluido desmantelamiento de instalaciones de fabricación. &lt;AGENCIA ESTATAL DE ADMINISTRACIÓN TRIBUTARIA (AEAT)&gt;</v>
      </c>
      <c r="F897" s="10"/>
      <c r="G897" s="10"/>
      <c r="H897" s="10" t="str">
        <f t="shared" si="44"/>
        <v xml:space="preserve"> </v>
      </c>
      <c r="I897" s="9" t="str">
        <f t="shared" si="46"/>
        <v/>
      </c>
      <c r="J897" s="10" t="str">
        <f t="shared" si="45"/>
        <v/>
      </c>
      <c r="K897" s="10"/>
      <c r="L897" s="10"/>
      <c r="M897" s="10"/>
      <c r="N897" s="10"/>
    </row>
    <row r="898" spans="1:14" ht="60">
      <c r="A898" s="10"/>
      <c r="B898" s="10"/>
      <c r="C898" s="10" t="str">
        <v>Modelo 684. Tasa por la prestación de servicios de gestión de residuos radiactivos generados en otras instalaciones.</v>
      </c>
      <c r="D898" s="10"/>
      <c r="E898" s="14" t="str">
        <v>Modelo 684. Tasa por la prestación de servicios de gestión de residuos radiactivos generados en otras instalaciones. &lt;AGENCIA ESTATAL DE ADMINISTRACIÓN TRIBUTARIA (AEAT)&gt;</v>
      </c>
      <c r="F898" s="10"/>
      <c r="G898" s="10"/>
      <c r="H898" s="10" t="str">
        <f t="shared" si="44"/>
        <v xml:space="preserve"> </v>
      </c>
      <c r="I898" s="9" t="str">
        <f t="shared" si="46"/>
        <v/>
      </c>
      <c r="J898" s="10" t="str">
        <f t="shared" si="45"/>
        <v/>
      </c>
      <c r="K898" s="10"/>
      <c r="L898" s="10"/>
      <c r="M898" s="10"/>
      <c r="N898" s="10"/>
    </row>
    <row r="899" spans="1:14" ht="45">
      <c r="A899" s="10"/>
      <c r="B899" s="10"/>
      <c r="C899" s="10" t="str">
        <v>Modelo 685.- Tasa sobre apuestas y combinaciones aleatorias, autoliquidación (2010- 2013)</v>
      </c>
      <c r="D899" s="10"/>
      <c r="E899" s="14" t="str">
        <v>Modelo 685.- Tasa sobre apuestas y combinaciones aleatorias, autoliquidación (2010- 2013) &lt;AGENCIA ESTATAL DE ADMINISTRACIÓN TRIBUTARIA (AEAT)&gt;</v>
      </c>
      <c r="F899" s="10"/>
      <c r="G899" s="10"/>
      <c r="H899" s="10" t="str">
        <f t="shared" si="44"/>
        <v xml:space="preserve"> </v>
      </c>
      <c r="I899" s="9" t="str">
        <f t="shared" si="46"/>
        <v/>
      </c>
      <c r="J899" s="10" t="str">
        <f t="shared" si="45"/>
        <v/>
      </c>
      <c r="K899" s="10"/>
      <c r="L899" s="10"/>
      <c r="M899" s="10"/>
      <c r="N899" s="10"/>
    </row>
    <row r="900" spans="1:14" ht="45">
      <c r="A900" s="10"/>
      <c r="B900" s="10"/>
      <c r="C900" s="10" t="str">
        <v>Modelo 695.- Solicitud de devolución tasa judicial (2012- {…})</v>
      </c>
      <c r="D900" s="10"/>
      <c r="E900" s="14" t="str">
        <v>Modelo 695.- Solicitud de devolución tasa judicial (2012- {…}) &lt;AGENCIA ESTATAL DE ADMINISTRACIÓN TRIBUTARIA (AEAT)&gt;</v>
      </c>
      <c r="F900" s="10"/>
      <c r="G900" s="10"/>
      <c r="H900" s="10" t="str">
        <f t="shared" si="44"/>
        <v xml:space="preserve"> </v>
      </c>
      <c r="I900" s="9" t="str">
        <f t="shared" si="46"/>
        <v/>
      </c>
      <c r="J900" s="10" t="str">
        <f t="shared" si="45"/>
        <v/>
      </c>
      <c r="K900" s="10"/>
      <c r="L900" s="10"/>
      <c r="M900" s="10"/>
      <c r="N900" s="10"/>
    </row>
    <row r="901" spans="1:14" ht="45">
      <c r="A901" s="10"/>
      <c r="B901" s="10"/>
      <c r="C901" s="10" t="str">
        <v>Modelo 718. Impuesto temporal de Solidaridad de las Grandes Fortunas.</v>
      </c>
      <c r="D901" s="10"/>
      <c r="E901" s="14" t="str">
        <v>Modelo 718. Impuesto temporal de Solidaridad de las Grandes Fortunas. &lt;AGENCIA ESTATAL DE ADMINISTRACIÓN TRIBUTARIA (AEAT)&gt;</v>
      </c>
      <c r="F901" s="10"/>
      <c r="G901" s="10"/>
      <c r="H901" s="10" t="str">
        <f t="shared" si="44"/>
        <v xml:space="preserve"> </v>
      </c>
      <c r="I901" s="9" t="str">
        <f t="shared" si="46"/>
        <v/>
      </c>
      <c r="J901" s="10" t="str">
        <f t="shared" si="45"/>
        <v/>
      </c>
      <c r="K901" s="10"/>
      <c r="L901" s="10"/>
      <c r="M901" s="10"/>
      <c r="N901" s="10"/>
    </row>
    <row r="902" spans="1:14" ht="45">
      <c r="A902" s="10"/>
      <c r="B902" s="10"/>
      <c r="C902" s="10" t="str">
        <v>Modelo 720. Declaración Informativa. Declaración sobre bienes y derechos situados en el extranjero.</v>
      </c>
      <c r="D902" s="10"/>
      <c r="E902" s="14" t="str">
        <v>Modelo 720. Declaración Informativa. Declaración sobre bienes y derechos situados en el extranjero. &lt;AGENCIA ESTATAL DE ADMINISTRACIÓN TRIBUTARIA (AEAT)&gt;</v>
      </c>
      <c r="F902" s="10"/>
      <c r="G902" s="10"/>
      <c r="H902" s="10" t="str">
        <f t="shared" si="44"/>
        <v xml:space="preserve"> </v>
      </c>
      <c r="I902" s="9" t="str">
        <f t="shared" si="46"/>
        <v/>
      </c>
      <c r="J902" s="10" t="str">
        <f t="shared" si="45"/>
        <v/>
      </c>
      <c r="K902" s="10"/>
      <c r="L902" s="10"/>
      <c r="M902" s="10"/>
      <c r="N902" s="10"/>
    </row>
    <row r="903" spans="1:14" ht="45">
      <c r="A903" s="10"/>
      <c r="B903" s="10"/>
      <c r="C903" s="10" t="str">
        <v>Modelo 721. Declaración informativa sobre monedas virtuales situadas en el extranjero</v>
      </c>
      <c r="D903" s="10"/>
      <c r="E903" s="14" t="str">
        <v>Modelo 721. Declaración informativa sobre monedas virtuales situadas en el extranjero &lt;AGENCIA ESTATAL DE ADMINISTRACIÓN TRIBUTARIA (AEAT)&gt;</v>
      </c>
      <c r="F903" s="10"/>
      <c r="G903" s="10"/>
      <c r="H903" s="10" t="str">
        <f t="shared" si="44"/>
        <v xml:space="preserve"> </v>
      </c>
      <c r="I903" s="9" t="str">
        <f t="shared" si="46"/>
        <v/>
      </c>
      <c r="J903" s="10" t="str">
        <f t="shared" si="45"/>
        <v/>
      </c>
      <c r="K903" s="10"/>
      <c r="L903" s="10"/>
      <c r="M903" s="10"/>
      <c r="N903" s="10"/>
    </row>
    <row r="904" spans="1:14" ht="75">
      <c r="A904" s="10"/>
      <c r="B904" s="10"/>
      <c r="C904" s="10" t="str">
        <v>Modelo 763. Autoliquidación del Impuesto sobre actividades de juego
en los supuestos de actividades anuales o plurianuales.</v>
      </c>
      <c r="D904" s="10"/>
      <c r="E904" s="14" t="str">
        <v>Modelo 763. Autoliquidación del Impuesto sobre actividades de juego
en los supuestos de actividades anuales o plurianuales. &lt;AGENCIA ESTATAL DE ADMINISTRACIÓN TRIBUTARIA (AEAT)&gt;</v>
      </c>
      <c r="F904" s="10"/>
      <c r="G904" s="10"/>
      <c r="H904" s="10" t="str">
        <f t="shared" si="44"/>
        <v xml:space="preserve"> </v>
      </c>
      <c r="I904" s="9" t="str">
        <f t="shared" si="46"/>
        <v/>
      </c>
      <c r="J904" s="10" t="str">
        <f t="shared" si="45"/>
        <v/>
      </c>
      <c r="K904" s="10"/>
      <c r="L904" s="10"/>
      <c r="M904" s="10"/>
      <c r="N904" s="10"/>
    </row>
    <row r="905" spans="1:14" ht="75">
      <c r="A905" s="10"/>
      <c r="B905" s="10"/>
      <c r="C905" s="10" t="str">
        <v>Modelo 771. Autoliquidación de cuotas de conceptos y ejercicios sin modelo disponible en la Sede electrónica de la AEAT para la regularización voluntaria prevista en el artículo 252 de la Ley General Tributaria</v>
      </c>
      <c r="D905" s="10"/>
      <c r="E905" s="14" t="str">
        <v>Modelo 771. Autoliquidación de cuotas de conceptos y ejercicios sin modelo disponible en la Sede electrónica de la AEAT para la regularización voluntaria prevista en el artículo 252 de la Ley General Tributaria &lt;AGENCIA ESTATAL DE ADMINISTRACIÓN TRIBUTARIA (AEAT)&gt;</v>
      </c>
      <c r="F905" s="10"/>
      <c r="G905" s="10"/>
      <c r="H905" s="10" t="str">
        <f t="shared" si="44"/>
        <v xml:space="preserve"> </v>
      </c>
      <c r="I905" s="9" t="str">
        <f t="shared" si="46"/>
        <v/>
      </c>
      <c r="J905" s="10" t="str">
        <f t="shared" si="45"/>
        <v/>
      </c>
      <c r="K905" s="10"/>
      <c r="L905" s="10"/>
      <c r="M905" s="10"/>
      <c r="N905" s="10"/>
    </row>
    <row r="906" spans="1:14" ht="60">
      <c r="A906" s="10"/>
      <c r="B906" s="10"/>
      <c r="C906" s="10" t="str">
        <v>Modelo 777.- Declaraciones-liquidaciones extemporáneas y complementarias. Documento de ingreso o devolución (2001- {…})</v>
      </c>
      <c r="D906" s="10"/>
      <c r="E906" s="14" t="str">
        <v>Modelo 777.- Declaraciones-liquidaciones extemporáneas y complementarias. Documento de ingreso o devolución (2001- {…}) &lt;AGENCIA ESTATAL DE ADMINISTRACIÓN TRIBUTARIA (AEAT)&gt;</v>
      </c>
      <c r="F906" s="10"/>
      <c r="G906" s="10"/>
      <c r="H906" s="10" t="str">
        <f t="shared" si="44"/>
        <v xml:space="preserve"> </v>
      </c>
      <c r="I906" s="9" t="str">
        <f t="shared" si="46"/>
        <v/>
      </c>
      <c r="J906" s="10" t="str">
        <f t="shared" si="45"/>
        <v/>
      </c>
      <c r="K906" s="10"/>
      <c r="L906" s="10"/>
      <c r="M906" s="10"/>
      <c r="N906" s="10"/>
    </row>
    <row r="907" spans="1:14" ht="45">
      <c r="A907" s="10"/>
      <c r="B907" s="10"/>
      <c r="C907" s="10" t="str">
        <v>Modelo 791. Empleo Público. Presentación instancias oposiciones.</v>
      </c>
      <c r="D907" s="10"/>
      <c r="E907" s="14" t="str">
        <v>Modelo 791. Empleo Público. Presentación instancias oposiciones. &lt;AGENCIA ESTATAL DE ADMINISTRACIÓN TRIBUTARIA (AEAT)&gt;</v>
      </c>
      <c r="F907" s="10"/>
      <c r="G907" s="10"/>
      <c r="H907" s="10" t="str">
        <f t="shared" si="44"/>
        <v xml:space="preserve"> </v>
      </c>
      <c r="I907" s="9" t="str">
        <f t="shared" si="46"/>
        <v/>
      </c>
      <c r="J907" s="10" t="str">
        <f t="shared" si="45"/>
        <v/>
      </c>
      <c r="K907" s="10"/>
      <c r="L907" s="10"/>
      <c r="M907" s="10"/>
      <c r="N907" s="10"/>
    </row>
    <row r="908" spans="1:14" ht="45">
      <c r="A908" s="10"/>
      <c r="B908" s="10"/>
      <c r="C908" s="10" t="str">
        <v>Modelo 791. Representante aduanero: Presentación solicitud de admisión a las pruebas.</v>
      </c>
      <c r="D908" s="10"/>
      <c r="E908" s="14" t="str">
        <v>Modelo 791. Representante aduanero: Presentación solicitud de admisión a las pruebas. &lt;AGENCIA ESTATAL DE ADMINISTRACIÓN TRIBUTARIA (AEAT)&gt;</v>
      </c>
      <c r="F908" s="10"/>
      <c r="G908" s="10"/>
      <c r="H908" s="10" t="str">
        <f t="shared" si="44"/>
        <v xml:space="preserve"> </v>
      </c>
      <c r="I908" s="9" t="str">
        <f t="shared" si="46"/>
        <v/>
      </c>
      <c r="J908" s="10" t="str">
        <f t="shared" si="45"/>
        <v/>
      </c>
      <c r="K908" s="10"/>
      <c r="L908" s="10"/>
      <c r="M908" s="10"/>
      <c r="N908" s="10"/>
    </row>
    <row r="909" spans="1:14" ht="90">
      <c r="A909" s="10"/>
      <c r="B909" s="10"/>
      <c r="C909" s="10" t="str">
        <v>Modelo 792. Autoliquidación de la aportación a realizar por los prestadores del servicio de comunicación audiovisual televisivo y por los prestadores del servicio de intercambio de vídeos a través de plataforma de ámbito geográfico estatal o superior al d</v>
      </c>
      <c r="D909" s="10"/>
      <c r="E909" s="14" t="str">
        <v>Modelo 792. Autoliquidación de la aportación a realizar por los prestadores del servicio de comunicación audiovisual televisivo y por los prestadores del servicio de intercambio de vídeos a través de plataforma de ámbito geográfico estatal o superior al d &lt;AGENCIA ESTATAL DE ADMINISTRACIÓN TRIBUTARIA (AEAT)&gt;</v>
      </c>
      <c r="F909" s="10"/>
      <c r="G909" s="10"/>
      <c r="H909" s="10" t="str">
        <f t="shared" si="44"/>
        <v xml:space="preserve"> </v>
      </c>
      <c r="I909" s="9" t="str">
        <f t="shared" si="46"/>
        <v/>
      </c>
      <c r="J909" s="10" t="str">
        <f t="shared" si="45"/>
        <v/>
      </c>
      <c r="K909" s="10"/>
      <c r="L909" s="10"/>
      <c r="M909" s="10"/>
      <c r="N909" s="10"/>
    </row>
    <row r="910" spans="1:14" ht="90">
      <c r="A910" s="10"/>
      <c r="B910" s="10"/>
      <c r="C910" s="10" t="str">
        <v>Modelo 793. Pagos a cuenta de la aportación a realizar por los prestadores del servicio de comunicación audiovisual televisivo y por los prestadores del servicio de intercambio de vídeos a través de plataforma de ámbito geográfico estatal o superior al de</v>
      </c>
      <c r="D910" s="10"/>
      <c r="E910" s="14" t="str">
        <v>Modelo 793. Pagos a cuenta de la aportación a realizar por los prestadores del servicio de comunicación audiovisual televisivo y por los prestadores del servicio de intercambio de vídeos a través de plataforma de ámbito geográfico estatal o superior al de &lt;AGENCIA ESTATAL DE ADMINISTRACIÓN TRIBUTARIA (AEAT)&gt;</v>
      </c>
      <c r="F910" s="10"/>
      <c r="G910" s="10"/>
      <c r="H910" s="10" t="str">
        <f t="shared" si="44"/>
        <v xml:space="preserve"> </v>
      </c>
      <c r="I910" s="9" t="str">
        <f t="shared" si="46"/>
        <v/>
      </c>
      <c r="J910" s="10" t="str">
        <f t="shared" si="45"/>
        <v/>
      </c>
      <c r="K910" s="10"/>
      <c r="L910" s="10"/>
      <c r="M910" s="10"/>
      <c r="N910" s="10"/>
    </row>
    <row r="911" spans="1:14" ht="45">
      <c r="A911" s="10"/>
      <c r="B911" s="10"/>
      <c r="C911" s="10" t="str">
        <v>Modelo 795. Gravamen temporal energético. Declaración del ingreso de la prestación</v>
      </c>
      <c r="D911" s="10"/>
      <c r="E911" s="14" t="str">
        <v>Modelo 795. Gravamen temporal energético. Declaración del ingreso de la prestación &lt;AGENCIA ESTATAL DE ADMINISTRACIÓN TRIBUTARIA (AEAT)&gt;</v>
      </c>
      <c r="F911" s="10"/>
      <c r="G911" s="10"/>
      <c r="H911" s="10" t="str">
        <f t="shared" si="44"/>
        <v xml:space="preserve"> </v>
      </c>
      <c r="I911" s="9" t="str">
        <f t="shared" si="46"/>
        <v/>
      </c>
      <c r="J911" s="10" t="str">
        <f t="shared" si="45"/>
        <v/>
      </c>
      <c r="K911" s="10"/>
      <c r="L911" s="10"/>
      <c r="M911" s="10"/>
      <c r="N911" s="10"/>
    </row>
    <row r="912" spans="1:14" ht="45">
      <c r="A912" s="10"/>
      <c r="B912" s="10"/>
      <c r="C912" s="10" t="str">
        <v>Modelo 796. Gravamen temporal energético. Pago anticipado</v>
      </c>
      <c r="D912" s="10"/>
      <c r="E912" s="14" t="str">
        <v>Modelo 796. Gravamen temporal energético. Pago anticipado &lt;AGENCIA ESTATAL DE ADMINISTRACIÓN TRIBUTARIA (AEAT)&gt;</v>
      </c>
      <c r="F912" s="10"/>
      <c r="G912" s="10"/>
      <c r="H912" s="10" t="str">
        <f t="shared" si="44"/>
        <v xml:space="preserve"> </v>
      </c>
      <c r="I912" s="9" t="str">
        <f t="shared" si="46"/>
        <v/>
      </c>
      <c r="J912" s="10" t="str">
        <f t="shared" si="45"/>
        <v/>
      </c>
      <c r="K912" s="10"/>
      <c r="L912" s="10"/>
      <c r="M912" s="10"/>
      <c r="N912" s="10"/>
    </row>
    <row r="913" spans="1:14" ht="60">
      <c r="A913" s="10"/>
      <c r="B913" s="10"/>
      <c r="C913" s="10" t="str">
        <v>Modelo 797. Gravamen temporal de entidades de crédito y establecimientos financieros de crédito. Declaración del ingreso de la prestación.</v>
      </c>
      <c r="D913" s="10"/>
      <c r="E913" s="14" t="str">
        <v>Modelo 797. Gravamen temporal de entidades de crédito y establecimientos financieros de crédito. Declaración del ingreso de la prestación. &lt;AGENCIA ESTATAL DE ADMINISTRACIÓN TRIBUTARIA (AEAT)&gt;</v>
      </c>
      <c r="F913" s="10"/>
      <c r="G913" s="10"/>
      <c r="H913" s="10" t="str">
        <f t="shared" si="44"/>
        <v xml:space="preserve"> </v>
      </c>
      <c r="I913" s="9" t="str">
        <f t="shared" si="46"/>
        <v/>
      </c>
      <c r="J913" s="10" t="str">
        <f t="shared" si="45"/>
        <v/>
      </c>
      <c r="K913" s="10"/>
      <c r="L913" s="10"/>
      <c r="M913" s="10"/>
      <c r="N913" s="10"/>
    </row>
    <row r="914" spans="1:14" ht="60">
      <c r="A914" s="10"/>
      <c r="B914" s="10"/>
      <c r="C914" s="10" t="str">
        <v>Modelo 798. Gravamen temporal de entidades de crédito y establecimientos financieros de crédito. Pago anticipado.</v>
      </c>
      <c r="D914" s="10"/>
      <c r="E914" s="14" t="str">
        <v>Modelo 798. Gravamen temporal de entidades de crédito y establecimientos financieros de crédito. Pago anticipado. &lt;AGENCIA ESTATAL DE ADMINISTRACIÓN TRIBUTARIA (AEAT)&gt;</v>
      </c>
      <c r="F914" s="10"/>
      <c r="G914" s="10"/>
      <c r="H914" s="10" t="str">
        <f t="shared" si="44"/>
        <v xml:space="preserve"> </v>
      </c>
      <c r="I914" s="9" t="str">
        <f t="shared" si="46"/>
        <v/>
      </c>
      <c r="J914" s="10" t="str">
        <f t="shared" si="45"/>
        <v/>
      </c>
      <c r="K914" s="10"/>
      <c r="L914" s="10"/>
      <c r="M914" s="10"/>
      <c r="N914" s="10"/>
    </row>
    <row r="915" spans="1:14" ht="45">
      <c r="A915" s="10"/>
      <c r="B915" s="10"/>
      <c r="C915" s="10" t="str">
        <v>Modelo 845. Impuesto sobre actividades económicas. Cuota municipal (1992 - 2003)</v>
      </c>
      <c r="D915" s="10"/>
      <c r="E915" s="14" t="str">
        <v>Modelo 845. Impuesto sobre actividades económicas. Cuota municipal (1992 - 2003) &lt;AGENCIA ESTATAL DE ADMINISTRACIÓN TRIBUTARIA (AEAT)&gt;</v>
      </c>
      <c r="F915" s="10"/>
      <c r="G915" s="10"/>
      <c r="H915" s="10" t="str">
        <f t="shared" si="44"/>
        <v xml:space="preserve"> </v>
      </c>
      <c r="I915" s="9" t="str">
        <f t="shared" si="46"/>
        <v/>
      </c>
      <c r="J915" s="10" t="str">
        <f t="shared" si="45"/>
        <v/>
      </c>
      <c r="K915" s="10"/>
      <c r="L915" s="10"/>
      <c r="M915" s="10"/>
      <c r="N915" s="10"/>
    </row>
    <row r="916" spans="1:14" ht="45">
      <c r="A916" s="10"/>
      <c r="B916" s="10"/>
      <c r="C916" s="10" t="str">
        <v>Modelo 846. Impuesto sobre actividades económicas. Cuota provincial o nacional (1992 - 2003)</v>
      </c>
      <c r="D916" s="10"/>
      <c r="E916" s="14" t="str">
        <v>Modelo 846. Impuesto sobre actividades económicas. Cuota provincial o nacional (1992 - 2003) &lt;AGENCIA ESTATAL DE ADMINISTRACIÓN TRIBUTARIA (AEAT)&gt;</v>
      </c>
      <c r="F916" s="10"/>
      <c r="G916" s="10"/>
      <c r="H916" s="10" t="str">
        <f t="shared" si="44"/>
        <v xml:space="preserve"> </v>
      </c>
      <c r="I916" s="9" t="str">
        <f t="shared" si="46"/>
        <v/>
      </c>
      <c r="J916" s="10" t="str">
        <f t="shared" si="45"/>
        <v/>
      </c>
      <c r="K916" s="10"/>
      <c r="L916" s="10"/>
      <c r="M916" s="10"/>
      <c r="N916" s="10"/>
    </row>
    <row r="917" spans="1:14" ht="45">
      <c r="A917" s="10"/>
      <c r="B917" s="10"/>
      <c r="C917" s="10" t="str">
        <v>Modelo 847. Impuesto sobre actividades económicas. Declaración informatizada (1992 - 2001)</v>
      </c>
      <c r="D917" s="10"/>
      <c r="E917" s="14" t="str">
        <v>Modelo 847. Impuesto sobre actividades económicas. Declaración informatizada (1992 - 2001) &lt;AGENCIA ESTATAL DE ADMINISTRACIÓN TRIBUTARIA (AEAT)&gt;</v>
      </c>
      <c r="F917" s="10"/>
      <c r="G917" s="10"/>
      <c r="H917" s="10" t="str">
        <f t="shared" si="44"/>
        <v xml:space="preserve"> </v>
      </c>
      <c r="I917" s="9" t="str">
        <f t="shared" si="46"/>
        <v/>
      </c>
      <c r="J917" s="10" t="str">
        <f t="shared" si="45"/>
        <v/>
      </c>
      <c r="K917" s="10"/>
      <c r="L917" s="10"/>
      <c r="M917" s="10"/>
      <c r="N917" s="10"/>
    </row>
    <row r="918" spans="1:14" ht="90">
      <c r="A918" s="10"/>
      <c r="B918" s="10"/>
      <c r="C918" s="10" t="str">
        <v>Modelo 848.- IAE. Declaración de alta, variación o baja en el Impuesto sobre Actividades Económicas (IAE) y comunicación del importe neto de la cifra de negocios a efectos de IAE (tramitación ante la AEAT) (2003- {…})</v>
      </c>
      <c r="D918" s="10"/>
      <c r="E918" s="14" t="str">
        <v>Modelo 848.- IAE. Declaración de alta, variación o baja en el Impuesto sobre Actividades Económicas (IAE) y comunicación del importe neto de la cifra de negocios a efectos de IAE (tramitación ante la AEAT) (2003- {…}) &lt;AGENCIA ESTATAL DE ADMINISTRACIÓN TRIBUTARIA (AEAT)&gt;</v>
      </c>
      <c r="F918" s="10"/>
      <c r="G918" s="10"/>
      <c r="H918" s="10" t="str">
        <f t="shared" si="44"/>
        <v xml:space="preserve"> </v>
      </c>
      <c r="I918" s="9" t="str">
        <f t="shared" si="46"/>
        <v/>
      </c>
      <c r="J918" s="10" t="str">
        <f t="shared" si="45"/>
        <v/>
      </c>
      <c r="K918" s="10"/>
      <c r="L918" s="10"/>
      <c r="M918" s="10"/>
      <c r="N918" s="10"/>
    </row>
    <row r="919" spans="1:14" ht="45">
      <c r="A919" s="10"/>
      <c r="B919" s="10"/>
      <c r="C919" s="10" t="str">
        <v>Modelo 848. Impuesto sobre actividades económicas. Documento de ingreso (1996 - 1997)</v>
      </c>
      <c r="D919" s="10"/>
      <c r="E919" s="14" t="str">
        <v>Modelo 848. Impuesto sobre actividades económicas. Documento de ingreso (1996 - 1997) &lt;AGENCIA ESTATAL DE ADMINISTRACIÓN TRIBUTARIA (AEAT)&gt;</v>
      </c>
      <c r="F919" s="10"/>
      <c r="G919" s="10"/>
      <c r="H919" s="10" t="str">
        <f t="shared" si="44"/>
        <v xml:space="preserve"> </v>
      </c>
      <c r="I919" s="9" t="str">
        <f t="shared" si="46"/>
        <v/>
      </c>
      <c r="J919" s="10" t="str">
        <f t="shared" si="45"/>
        <v/>
      </c>
      <c r="K919" s="10"/>
      <c r="L919" s="10"/>
      <c r="M919" s="10"/>
      <c r="N919" s="10"/>
    </row>
    <row r="920" spans="1:14" ht="60">
      <c r="A920" s="10"/>
      <c r="B920" s="10"/>
      <c r="C920" s="10" t="str">
        <v>Modelo 850. Impuesto sobre actividades económicas. Cuota municipal. Documento de ingreso (1998 - 2003)</v>
      </c>
      <c r="D920" s="10"/>
      <c r="E920" s="14" t="str">
        <v>Modelo 850. Impuesto sobre actividades económicas. Cuota municipal. Documento de ingreso (1998 - 2003) &lt;AGENCIA ESTATAL DE ADMINISTRACIÓN TRIBUTARIA (AEAT)&gt;</v>
      </c>
      <c r="F920" s="10"/>
      <c r="G920" s="10"/>
      <c r="H920" s="10" t="str">
        <f t="shared" si="44"/>
        <v xml:space="preserve"> </v>
      </c>
      <c r="I920" s="9" t="str">
        <f t="shared" si="46"/>
        <v/>
      </c>
      <c r="J920" s="10" t="str">
        <f t="shared" si="45"/>
        <v/>
      </c>
      <c r="K920" s="10"/>
      <c r="L920" s="10"/>
      <c r="M920" s="10"/>
      <c r="N920" s="10"/>
    </row>
    <row r="921" spans="1:14" ht="60">
      <c r="A921" s="10"/>
      <c r="B921" s="10"/>
      <c r="C921" s="10" t="str">
        <v>Modelo 851. Impuesto sobre actividades económicas. Cuota nacional. Documento de ingreso (1998 - 2003)</v>
      </c>
      <c r="D921" s="10"/>
      <c r="E921" s="14" t="str">
        <v>Modelo 851. Impuesto sobre actividades económicas. Cuota nacional. Documento de ingreso (1998 - 2003) &lt;AGENCIA ESTATAL DE ADMINISTRACIÓN TRIBUTARIA (AEAT)&gt;</v>
      </c>
      <c r="F921" s="10"/>
      <c r="G921" s="10"/>
      <c r="H921" s="10" t="str">
        <f t="shared" si="44"/>
        <v xml:space="preserve"> </v>
      </c>
      <c r="I921" s="9" t="str">
        <f t="shared" si="46"/>
        <v/>
      </c>
      <c r="J921" s="10" t="str">
        <f t="shared" si="45"/>
        <v/>
      </c>
      <c r="K921" s="10"/>
      <c r="L921" s="10"/>
      <c r="M921" s="10"/>
      <c r="N921" s="10"/>
    </row>
    <row r="922" spans="1:14" ht="60">
      <c r="A922" s="10"/>
      <c r="B922" s="10"/>
      <c r="C922" s="10" t="str">
        <v>Modelo 901.  Información de las CC. AA. sobre datos consignados en el certificado de eficiencia energética.</v>
      </c>
      <c r="D922" s="10"/>
      <c r="E922" s="14" t="str">
        <v>Modelo 901.  Información de las CC. AA. sobre datos consignados en el certificado de eficiencia energética. &lt;AGENCIA ESTATAL DE ADMINISTRACIÓN TRIBUTARIA (AEAT)&gt;</v>
      </c>
      <c r="F922" s="10"/>
      <c r="G922" s="10"/>
      <c r="H922" s="10" t="str">
        <f t="shared" si="44"/>
        <v xml:space="preserve"> </v>
      </c>
      <c r="I922" s="9" t="str">
        <f t="shared" si="46"/>
        <v/>
      </c>
      <c r="J922" s="10" t="str">
        <f t="shared" si="45"/>
        <v/>
      </c>
      <c r="K922" s="10"/>
      <c r="L922" s="10"/>
      <c r="M922" s="10"/>
      <c r="N922" s="10"/>
    </row>
    <row r="923" spans="1:14" ht="45">
      <c r="A923" s="10"/>
      <c r="B923" s="10"/>
      <c r="C923" s="10" t="str">
        <v>Modelo 933. Información de las CC. AA. sobre guarderías y centros de educación infantil autorizados</v>
      </c>
      <c r="D923" s="10"/>
      <c r="E923" s="14" t="str">
        <v>Modelo 933. Información de las CC. AA. sobre guarderías y centros de educación infantil autorizados &lt;AGENCIA ESTATAL DE ADMINISTRACIÓN TRIBUTARIA (AEAT)&gt;</v>
      </c>
      <c r="F923" s="10"/>
      <c r="G923" s="10"/>
      <c r="H923" s="10" t="str">
        <f t="shared" si="44"/>
        <v xml:space="preserve"> </v>
      </c>
      <c r="I923" s="9" t="str">
        <f t="shared" si="46"/>
        <v/>
      </c>
      <c r="J923" s="10" t="str">
        <f t="shared" si="45"/>
        <v/>
      </c>
      <c r="K923" s="10"/>
      <c r="L923" s="10"/>
      <c r="M923" s="10"/>
      <c r="N923" s="10"/>
    </row>
    <row r="924" spans="1:14" ht="45">
      <c r="A924" s="10"/>
      <c r="B924" s="10"/>
      <c r="C924" s="10" t="str">
        <v>Modelo 980. Información de los intereses de demora pagados a los contribuyentes por las CC. AA.</v>
      </c>
      <c r="D924" s="10"/>
      <c r="E924" s="14" t="str">
        <v>Modelo 980. Información de los intereses de demora pagados a los contribuyentes por las CC. AA. &lt;AGENCIA ESTATAL DE ADMINISTRACIÓN TRIBUTARIA (AEAT)&gt;</v>
      </c>
      <c r="F924" s="10"/>
      <c r="G924" s="10"/>
      <c r="H924" s="10" t="str">
        <f t="shared" si="44"/>
        <v xml:space="preserve"> </v>
      </c>
      <c r="I924" s="9" t="str">
        <f t="shared" si="46"/>
        <v/>
      </c>
      <c r="J924" s="10" t="str">
        <f t="shared" si="45"/>
        <v/>
      </c>
      <c r="K924" s="10"/>
      <c r="L924" s="10"/>
      <c r="M924" s="10"/>
      <c r="N924" s="10"/>
    </row>
    <row r="925" spans="1:14" ht="45">
      <c r="A925" s="10"/>
      <c r="B925" s="10"/>
      <c r="C925" s="10" t="str">
        <v>Modelo 981. Suministro de información sobre la prestación por maternidad/paternidad</v>
      </c>
      <c r="D925" s="10"/>
      <c r="E925" s="14" t="str">
        <v>Modelo 981. Suministro de información sobre la prestación por maternidad/paternidad &lt;AGENCIA ESTATAL DE ADMINISTRACIÓN TRIBUTARIA (AEAT)&gt;</v>
      </c>
      <c r="F925" s="10"/>
      <c r="G925" s="10"/>
      <c r="H925" s="10" t="str">
        <f t="shared" ref="H925:H988" si="47">F925 &amp; " " &amp; G925</f>
        <v xml:space="preserve"> </v>
      </c>
      <c r="I925" s="9" t="str">
        <f t="shared" si="46"/>
        <v/>
      </c>
      <c r="J925" s="10" t="str">
        <f t="shared" si="45"/>
        <v/>
      </c>
      <c r="K925" s="10"/>
      <c r="L925" s="10"/>
      <c r="M925" s="10"/>
      <c r="N925" s="10"/>
    </row>
    <row r="926" spans="1:14" ht="60">
      <c r="A926" s="10"/>
      <c r="B926" s="10"/>
      <c r="C926" s="10" t="str">
        <v>Modelo 990. Información mensual por parte de las CC. AA. sobre familias numerosas o con personas con discapacidad a cargo.</v>
      </c>
      <c r="D926" s="10"/>
      <c r="E926" s="14" t="str">
        <v>Modelo 990. Información mensual por parte de las CC. AA. sobre familias numerosas o con personas con discapacidad a cargo. &lt;AGENCIA ESTATAL DE ADMINISTRACIÓN TRIBUTARIA (AEAT)&gt;</v>
      </c>
      <c r="F926" s="10"/>
      <c r="G926" s="10"/>
      <c r="H926" s="10" t="str">
        <f t="shared" si="47"/>
        <v xml:space="preserve"> </v>
      </c>
      <c r="I926" s="9" t="str">
        <f t="shared" si="46"/>
        <v/>
      </c>
      <c r="J926" s="10" t="str">
        <f t="shared" ref="J926:J989" si="48">IF(H927="", "", SUBSTITUTE(H927, I927 &amp; CHAR(32), ""))</f>
        <v/>
      </c>
      <c r="K926" s="10"/>
      <c r="L926" s="10"/>
      <c r="M926" s="10"/>
      <c r="N926" s="10"/>
    </row>
    <row r="927" spans="1:14" ht="45">
      <c r="A927" s="10"/>
      <c r="B927" s="10"/>
      <c r="C927" s="10" t="str">
        <v>Modelo 991. Declaración informativa de fianzas derivadas del arrendamiento de inmuebles.</v>
      </c>
      <c r="D927" s="10"/>
      <c r="E927" s="14" t="str">
        <v>Modelo 991. Declaración informativa de fianzas derivadas del arrendamiento de inmuebles. &lt;AGENCIA ESTATAL DE ADMINISTRACIÓN TRIBUTARIA (AEAT)&gt;</v>
      </c>
      <c r="F927" s="10"/>
      <c r="G927" s="10"/>
      <c r="H927" s="10" t="str">
        <f t="shared" si="47"/>
        <v xml:space="preserve"> </v>
      </c>
      <c r="I927" s="9" t="str">
        <f t="shared" ref="I927:I990" si="49">IF(H927="", "", TRIM(LEFT(H927, FIND(CHAR(32), H927) - 1)))</f>
        <v/>
      </c>
      <c r="J927" s="10" t="str">
        <f t="shared" si="48"/>
        <v/>
      </c>
      <c r="K927" s="10"/>
      <c r="L927" s="10"/>
      <c r="M927" s="10"/>
      <c r="N927" s="10"/>
    </row>
    <row r="928" spans="1:14" ht="45">
      <c r="A928" s="10"/>
      <c r="B928" s="10"/>
      <c r="C928" s="10" t="str">
        <v>Modelo 992. Tributos cedidos sobre el Juego de Comunidades Autónomas</v>
      </c>
      <c r="D928" s="10"/>
      <c r="E928" s="14" t="str">
        <v>Modelo 992. Tributos cedidos sobre el Juego de Comunidades Autónomas &lt;AGENCIA ESTATAL DE ADMINISTRACIÓN TRIBUTARIA (AEAT)&gt;</v>
      </c>
      <c r="F928" s="10"/>
      <c r="G928" s="10"/>
      <c r="H928" s="10" t="str">
        <f t="shared" si="47"/>
        <v xml:space="preserve"> </v>
      </c>
      <c r="I928" s="9" t="str">
        <f t="shared" si="49"/>
        <v/>
      </c>
      <c r="J928" s="10" t="str">
        <f t="shared" si="48"/>
        <v/>
      </c>
      <c r="K928" s="10"/>
      <c r="L928" s="10"/>
      <c r="M928" s="10"/>
      <c r="N928" s="10"/>
    </row>
    <row r="929" spans="1:14" ht="45">
      <c r="A929" s="10"/>
      <c r="B929" s="10"/>
      <c r="C929" s="10" t="str">
        <v>Modelo 993. Control de deducciones autonómicas.</v>
      </c>
      <c r="D929" s="10"/>
      <c r="E929" s="14" t="str">
        <v>Modelo 993. Control de deducciones autonómicas. &lt;AGENCIA ESTATAL DE ADMINISTRACIÓN TRIBUTARIA (AEAT)&gt;</v>
      </c>
      <c r="F929" s="10"/>
      <c r="G929" s="10"/>
      <c r="H929" s="10" t="str">
        <f t="shared" si="47"/>
        <v xml:space="preserve"> </v>
      </c>
      <c r="I929" s="9" t="str">
        <f t="shared" si="49"/>
        <v/>
      </c>
      <c r="J929" s="10" t="str">
        <f t="shared" si="48"/>
        <v/>
      </c>
      <c r="K929" s="10"/>
      <c r="L929" s="10"/>
      <c r="M929" s="10"/>
      <c r="N929" s="10"/>
    </row>
    <row r="930" spans="1:14" ht="45">
      <c r="A930" s="10"/>
      <c r="B930" s="10"/>
      <c r="C930" s="10" t="str">
        <v>Modelo 995. Cesión de Información Urbanística por Entidades Locales.</v>
      </c>
      <c r="D930" s="10"/>
      <c r="E930" s="14" t="str">
        <v>Modelo 995. Cesión de Información Urbanística por Entidades Locales. &lt;AGENCIA ESTATAL DE ADMINISTRACIÓN TRIBUTARIA (AEAT)&gt;</v>
      </c>
      <c r="F930" s="10"/>
      <c r="G930" s="10"/>
      <c r="H930" s="10" t="str">
        <f t="shared" si="47"/>
        <v xml:space="preserve"> </v>
      </c>
      <c r="I930" s="9" t="str">
        <f t="shared" si="49"/>
        <v/>
      </c>
      <c r="J930" s="10" t="str">
        <f t="shared" si="48"/>
        <v/>
      </c>
      <c r="K930" s="10"/>
      <c r="L930" s="10"/>
      <c r="M930" s="10"/>
      <c r="N930" s="10"/>
    </row>
    <row r="931" spans="1:14" ht="45">
      <c r="A931" s="10"/>
      <c r="B931" s="10"/>
      <c r="C931" s="10" t="str">
        <v>Modelo 996. Embargo de devoluciones gestionadas por la AEAT.</v>
      </c>
      <c r="D931" s="10"/>
      <c r="E931" s="14" t="str">
        <v>Modelo 996. Embargo de devoluciones gestionadas por la AEAT. &lt;AGENCIA ESTATAL DE ADMINISTRACIÓN TRIBUTARIA (AEAT)&gt;</v>
      </c>
      <c r="F931" s="10"/>
      <c r="G931" s="10"/>
      <c r="H931" s="10" t="str">
        <f t="shared" si="47"/>
        <v xml:space="preserve"> </v>
      </c>
      <c r="I931" s="9" t="str">
        <f t="shared" si="49"/>
        <v/>
      </c>
      <c r="J931" s="10" t="str">
        <f t="shared" si="48"/>
        <v/>
      </c>
      <c r="K931" s="10"/>
      <c r="L931" s="10"/>
      <c r="M931" s="10"/>
      <c r="N931" s="10"/>
    </row>
    <row r="932" spans="1:14" ht="45">
      <c r="A932" s="10"/>
      <c r="B932" s="10"/>
      <c r="C932" s="10" t="str">
        <v>Modelo 997. Embargo de pagos presupuestarios de otras Administraciones Públicas.</v>
      </c>
      <c r="D932" s="10"/>
      <c r="E932" s="14" t="str">
        <v>Modelo 997. Embargo de pagos presupuestarios de otras Administraciones Públicas. &lt;AGENCIA ESTATAL DE ADMINISTRACIÓN TRIBUTARIA (AEAT)&gt;</v>
      </c>
      <c r="F932" s="10"/>
      <c r="G932" s="10"/>
      <c r="H932" s="10" t="str">
        <f t="shared" si="47"/>
        <v xml:space="preserve"> </v>
      </c>
      <c r="I932" s="9" t="str">
        <f t="shared" si="49"/>
        <v/>
      </c>
      <c r="J932" s="10" t="str">
        <f t="shared" si="48"/>
        <v/>
      </c>
      <c r="K932" s="10"/>
      <c r="L932" s="10"/>
      <c r="M932" s="10"/>
      <c r="N932" s="10"/>
    </row>
    <row r="933" spans="1:14" ht="60">
      <c r="A933" s="10"/>
      <c r="B933" s="10"/>
      <c r="C933" s="10" t="str">
        <v>Modelo CCT. Solicitud de inclusión/comunicación de renuncia al sistema de cuenta corriente en materia tributaria (1999 - […])</v>
      </c>
      <c r="D933" s="10"/>
      <c r="E933" s="14" t="str">
        <v>Modelo CCT. Solicitud de inclusión/comunicación de renuncia al sistema de cuenta corriente en materia tributaria (1999 - […]) &lt;AGENCIA ESTATAL DE ADMINISTRACIÓN TRIBUTARIA (AEAT)&gt;</v>
      </c>
      <c r="F933" s="10"/>
      <c r="G933" s="10"/>
      <c r="H933" s="10" t="str">
        <f t="shared" si="47"/>
        <v xml:space="preserve"> </v>
      </c>
      <c r="I933" s="9" t="str">
        <f t="shared" si="49"/>
        <v/>
      </c>
      <c r="J933" s="10" t="str">
        <f t="shared" si="48"/>
        <v/>
      </c>
      <c r="K933" s="10"/>
      <c r="L933" s="10"/>
      <c r="M933" s="10"/>
      <c r="N933" s="10"/>
    </row>
    <row r="934" spans="1:14" ht="60">
      <c r="A934" s="10"/>
      <c r="B934" s="10"/>
      <c r="C934" s="10" t="str">
        <v>Movimiento de liquidaciones pasadas a Intervención (estado 1 bis) y a Inspección para su comprobación (estado 2 bis) (1958-31/12/1978)</v>
      </c>
      <c r="D934" s="10"/>
      <c r="E934" s="14" t="str">
        <v>Movimiento de liquidaciones pasadas a Intervención (estado 1 bis) y a Inspección para su comprobación (estado 2 bis) (1958-31/12/1978) &lt;AGENCIA ESTATAL DE ADMINISTRACIÓN TRIBUTARIA (AEAT)&gt;</v>
      </c>
      <c r="F934" s="10"/>
      <c r="G934" s="10"/>
      <c r="H934" s="10" t="str">
        <f t="shared" si="47"/>
        <v xml:space="preserve"> </v>
      </c>
      <c r="I934" s="9" t="str">
        <f t="shared" si="49"/>
        <v/>
      </c>
      <c r="J934" s="10" t="str">
        <f t="shared" si="48"/>
        <v/>
      </c>
      <c r="K934" s="10"/>
      <c r="L934" s="10"/>
      <c r="M934" s="10"/>
      <c r="N934" s="10"/>
    </row>
    <row r="935" spans="1:14" ht="60">
      <c r="A935" s="10"/>
      <c r="B935" s="10"/>
      <c r="C935" s="10" t="str">
        <v>NIF: Asignación de Número de Identificación Fiscal a las personas jurídicas y entidades sin personalidad jurídica.</v>
      </c>
      <c r="D935" s="10"/>
      <c r="E935" s="14" t="str">
        <v>NIF: Asignación de Número de Identificación Fiscal a las personas jurídicas y entidades sin personalidad jurídica. &lt;AGENCIA ESTATAL DE ADMINISTRACIÓN TRIBUTARIA (AEAT)&gt;</v>
      </c>
      <c r="F935" s="10"/>
      <c r="G935" s="10"/>
      <c r="H935" s="10" t="str">
        <f t="shared" si="47"/>
        <v xml:space="preserve"> </v>
      </c>
      <c r="I935" s="9" t="str">
        <f t="shared" si="49"/>
        <v/>
      </c>
      <c r="J935" s="10" t="str">
        <f t="shared" si="48"/>
        <v/>
      </c>
      <c r="K935" s="10"/>
      <c r="L935" s="10"/>
      <c r="M935" s="10"/>
      <c r="N935" s="10"/>
    </row>
    <row r="936" spans="1:14" ht="45">
      <c r="A936" s="10"/>
      <c r="B936" s="10"/>
      <c r="C936" s="10" t="str">
        <v>Notificación de movimiento de mercancías en depósito temporal (G5)</v>
      </c>
      <c r="D936" s="10"/>
      <c r="E936" s="14" t="str">
        <v>Notificación de movimiento de mercancías en depósito temporal (G5) &lt;AGENCIA ESTATAL DE ADMINISTRACIÓN TRIBUTARIA (AEAT)&gt;</v>
      </c>
      <c r="F936" s="10"/>
      <c r="G936" s="10"/>
      <c r="H936" s="10" t="str">
        <f t="shared" si="47"/>
        <v xml:space="preserve"> </v>
      </c>
      <c r="I936" s="9" t="str">
        <f t="shared" si="49"/>
        <v/>
      </c>
      <c r="J936" s="10" t="str">
        <f t="shared" si="48"/>
        <v/>
      </c>
      <c r="K936" s="10"/>
      <c r="L936" s="10"/>
      <c r="M936" s="10"/>
      <c r="N936" s="10"/>
    </row>
    <row r="937" spans="1:14" ht="45">
      <c r="A937" s="10"/>
      <c r="B937" s="10"/>
      <c r="C937" s="10" t="str">
        <v>Notificación presentación mercancías de escaso valor (G3)</v>
      </c>
      <c r="D937" s="10"/>
      <c r="E937" s="14" t="str">
        <v>Notificación presentación mercancías de escaso valor (G3) &lt;AGENCIA ESTATAL DE ADMINISTRACIÓN TRIBUTARIA (AEAT)&gt;</v>
      </c>
      <c r="F937" s="10"/>
      <c r="G937" s="10"/>
      <c r="H937" s="10" t="str">
        <f t="shared" si="47"/>
        <v xml:space="preserve"> </v>
      </c>
      <c r="I937" s="9" t="str">
        <f t="shared" si="49"/>
        <v/>
      </c>
      <c r="J937" s="10" t="str">
        <f t="shared" si="48"/>
        <v/>
      </c>
      <c r="K937" s="10"/>
      <c r="L937" s="10"/>
      <c r="M937" s="10"/>
      <c r="N937" s="10"/>
    </row>
    <row r="938" spans="1:14" ht="45">
      <c r="A938" s="10"/>
      <c r="B938" s="10"/>
      <c r="C938" s="10" t="str">
        <v>Notificaciones de apremios (25/03/1985-31/12/1991)</v>
      </c>
      <c r="D938" s="10"/>
      <c r="E938" s="14" t="str">
        <v>Notificaciones de apremios (25/03/1985-31/12/1991) &lt;AGENCIA ESTATAL DE ADMINISTRACIÓN TRIBUTARIA (AEAT)&gt;</v>
      </c>
      <c r="F938" s="10"/>
      <c r="G938" s="10"/>
      <c r="H938" s="10" t="str">
        <f t="shared" si="47"/>
        <v xml:space="preserve"> </v>
      </c>
      <c r="I938" s="9" t="str">
        <f t="shared" si="49"/>
        <v/>
      </c>
      <c r="J938" s="10" t="str">
        <f t="shared" si="48"/>
        <v/>
      </c>
      <c r="K938" s="10"/>
      <c r="L938" s="10"/>
      <c r="M938" s="10"/>
      <c r="N938" s="10"/>
    </row>
    <row r="939" spans="1:14" ht="45">
      <c r="A939" s="10"/>
      <c r="B939" s="10"/>
      <c r="C939" s="10" t="str">
        <v>Notificaciones del Número de Registro Padrón (17/01/1958-08/10/1968)</v>
      </c>
      <c r="D939" s="10"/>
      <c r="E939" s="14" t="str">
        <v>Notificaciones del Número de Registro Padrón (17/01/1958-08/10/1968) &lt;AGENCIA ESTATAL DE ADMINISTRACIÓN TRIBUTARIA (AEAT)&gt;</v>
      </c>
      <c r="F939" s="10"/>
      <c r="G939" s="10"/>
      <c r="H939" s="10" t="str">
        <f t="shared" si="47"/>
        <v xml:space="preserve"> </v>
      </c>
      <c r="I939" s="9" t="str">
        <f t="shared" si="49"/>
        <v/>
      </c>
      <c r="J939" s="10" t="str">
        <f t="shared" si="48"/>
        <v/>
      </c>
      <c r="K939" s="10"/>
      <c r="L939" s="10"/>
      <c r="M939" s="10"/>
      <c r="N939" s="10"/>
    </row>
    <row r="940" spans="1:14" ht="45">
      <c r="A940" s="10"/>
      <c r="B940" s="10"/>
      <c r="C940" s="10" t="str">
        <v>Notificaciones por el Impuesto General sobre la Renta de las Personas Físicas (08/09/1978-31/12/1991)</v>
      </c>
      <c r="D940" s="10"/>
      <c r="E940" s="14" t="str">
        <v>Notificaciones por el Impuesto General sobre la Renta de las Personas Físicas (08/09/1978-31/12/1991) &lt;AGENCIA ESTATAL DE ADMINISTRACIÓN TRIBUTARIA (AEAT)&gt;</v>
      </c>
      <c r="F940" s="10"/>
      <c r="G940" s="10"/>
      <c r="H940" s="10" t="str">
        <f t="shared" si="47"/>
        <v xml:space="preserve"> </v>
      </c>
      <c r="I940" s="9" t="str">
        <f t="shared" si="49"/>
        <v/>
      </c>
      <c r="J940" s="10" t="str">
        <f t="shared" si="48"/>
        <v/>
      </c>
      <c r="K940" s="10"/>
      <c r="L940" s="10"/>
      <c r="M940" s="10"/>
      <c r="N940" s="10"/>
    </row>
    <row r="941" spans="1:14" ht="45">
      <c r="A941" s="10"/>
      <c r="B941" s="10"/>
      <c r="C941" s="10" t="str">
        <v>Obtención de certificados tributarios de terceras personas. Estar al corriente de obligaciones tributarias</v>
      </c>
      <c r="D941" s="10"/>
      <c r="E941" s="14" t="str">
        <v>Obtención de certificados tributarios de terceras personas. Estar al corriente de obligaciones tributarias &lt;AGENCIA ESTATAL DE ADMINISTRACIÓN TRIBUTARIA (AEAT)&gt;</v>
      </c>
      <c r="F941" s="10"/>
      <c r="G941" s="10"/>
      <c r="H941" s="10" t="str">
        <f t="shared" si="47"/>
        <v xml:space="preserve"> </v>
      </c>
      <c r="I941" s="9" t="str">
        <f t="shared" si="49"/>
        <v/>
      </c>
      <c r="J941" s="10" t="str">
        <f t="shared" si="48"/>
        <v/>
      </c>
      <c r="K941" s="10"/>
      <c r="L941" s="10"/>
      <c r="M941" s="10"/>
      <c r="N941" s="10"/>
    </row>
    <row r="942" spans="1:14" ht="45">
      <c r="A942" s="10"/>
      <c r="B942" s="10"/>
      <c r="C942" s="10" t="str">
        <v>Obtención de certificados tributarios de terceras personas. Impuesto sobre Actividades Económicas.</v>
      </c>
      <c r="D942" s="10"/>
      <c r="E942" s="14" t="str">
        <v>Obtención de certificados tributarios de terceras personas. Impuesto sobre Actividades Económicas. &lt;AGENCIA ESTATAL DE ADMINISTRACIÓN TRIBUTARIA (AEAT)&gt;</v>
      </c>
      <c r="F942" s="10"/>
      <c r="G942" s="10"/>
      <c r="H942" s="10" t="str">
        <f t="shared" si="47"/>
        <v xml:space="preserve"> </v>
      </c>
      <c r="I942" s="9" t="str">
        <f t="shared" si="49"/>
        <v/>
      </c>
      <c r="J942" s="10" t="str">
        <f t="shared" si="48"/>
        <v/>
      </c>
      <c r="K942" s="10"/>
      <c r="L942" s="10"/>
      <c r="M942" s="10"/>
      <c r="N942" s="10"/>
    </row>
    <row r="943" spans="1:14" ht="45">
      <c r="A943" s="10"/>
      <c r="B943" s="10"/>
      <c r="C943" s="10" t="str">
        <v>Obtención de certificados tributarios de terceras personas. Impuesto sobre la Renta de las Personas Físicas.</v>
      </c>
      <c r="D943" s="10"/>
      <c r="E943" s="14" t="str">
        <v>Obtención de certificados tributarios de terceras personas. Impuesto sobre la Renta de las Personas Físicas. &lt;AGENCIA ESTATAL DE ADMINISTRACIÓN TRIBUTARIA (AEAT)&gt;</v>
      </c>
      <c r="F943" s="10"/>
      <c r="G943" s="10"/>
      <c r="H943" s="10" t="str">
        <f t="shared" si="47"/>
        <v xml:space="preserve"> </v>
      </c>
      <c r="I943" s="9" t="str">
        <f t="shared" si="49"/>
        <v/>
      </c>
      <c r="J943" s="10" t="str">
        <f t="shared" si="48"/>
        <v/>
      </c>
      <c r="K943" s="10"/>
      <c r="L943" s="10"/>
      <c r="M943" s="10"/>
      <c r="N943" s="10"/>
    </row>
    <row r="944" spans="1:14" ht="30">
      <c r="A944" s="10"/>
      <c r="B944" s="10"/>
      <c r="C944" s="10" t="str">
        <v>Oficinas Registro Cl@ve otros organismos.</v>
      </c>
      <c r="D944" s="10"/>
      <c r="E944" s="14" t="str">
        <v>Oficinas Registro Cl@ve otros organismos. &lt;AGENCIA ESTATAL DE ADMINISTRACIÓN TRIBUTARIA (AEAT)&gt;</v>
      </c>
      <c r="F944" s="10"/>
      <c r="G944" s="10"/>
      <c r="H944" s="10" t="str">
        <f t="shared" si="47"/>
        <v xml:space="preserve"> </v>
      </c>
      <c r="I944" s="9" t="str">
        <f t="shared" si="49"/>
        <v/>
      </c>
      <c r="J944" s="10" t="str">
        <f t="shared" si="48"/>
        <v/>
      </c>
      <c r="K944" s="10"/>
      <c r="L944" s="10"/>
      <c r="M944" s="10"/>
      <c r="N944" s="10"/>
    </row>
    <row r="945" spans="1:14" ht="45">
      <c r="A945" s="10"/>
      <c r="B945" s="10"/>
      <c r="C945" s="10" t="str">
        <v>Opción por el régimen de fusiones, escisiones, aportaciones no dinerarias y canje de valores.</v>
      </c>
      <c r="D945" s="10"/>
      <c r="E945" s="14" t="str">
        <v>Opción por el régimen de fusiones, escisiones, aportaciones no dinerarias y canje de valores. &lt;AGENCIA ESTATAL DE ADMINISTRACIÓN TRIBUTARIA (AEAT)&gt;</v>
      </c>
      <c r="F945" s="10"/>
      <c r="G945" s="10"/>
      <c r="H945" s="10" t="str">
        <f t="shared" si="47"/>
        <v xml:space="preserve"> </v>
      </c>
      <c r="I945" s="9" t="str">
        <f t="shared" si="49"/>
        <v/>
      </c>
      <c r="J945" s="10" t="str">
        <f t="shared" si="48"/>
        <v/>
      </c>
      <c r="K945" s="10"/>
      <c r="L945" s="10"/>
      <c r="M945" s="10"/>
      <c r="N945" s="10"/>
    </row>
    <row r="946" spans="1:14" ht="30">
      <c r="A946" s="10"/>
      <c r="B946" s="10"/>
      <c r="C946" s="10" t="str">
        <v>Operador Económico Autorizado</v>
      </c>
      <c r="D946" s="10"/>
      <c r="E946" s="14" t="str">
        <v>Operador Económico Autorizado &lt;AGENCIA ESTATAL DE ADMINISTRACIÓN TRIBUTARIA (AEAT)&gt;</v>
      </c>
      <c r="F946" s="10"/>
      <c r="G946" s="10"/>
      <c r="H946" s="10" t="str">
        <f t="shared" si="47"/>
        <v xml:space="preserve"> </v>
      </c>
      <c r="I946" s="9" t="str">
        <f t="shared" si="49"/>
        <v/>
      </c>
      <c r="J946" s="10" t="str">
        <f t="shared" si="48"/>
        <v/>
      </c>
      <c r="K946" s="10"/>
      <c r="L946" s="10"/>
      <c r="M946" s="10"/>
      <c r="N946" s="10"/>
    </row>
    <row r="947" spans="1:14" ht="60">
      <c r="A947" s="10"/>
      <c r="B947" s="10"/>
      <c r="C947" s="10" t="str">
        <v>Otras autorizaciones, cuya competencia corresponde a las Dependencias Regionales de Aduanas e Impuestos</v>
      </c>
      <c r="D947" s="10"/>
      <c r="E947" s="14" t="str">
        <v>Otras autorizaciones, cuya competencia corresponde a las Dependencias Regionales de Aduanas e Impuestos &lt;AGENCIA ESTATAL DE ADMINISTRACIÓN TRIBUTARIA (AEAT)&gt;</v>
      </c>
      <c r="F947" s="10"/>
      <c r="G947" s="10"/>
      <c r="H947" s="10" t="str">
        <f t="shared" si="47"/>
        <v xml:space="preserve"> </v>
      </c>
      <c r="I947" s="9" t="str">
        <f t="shared" si="49"/>
        <v/>
      </c>
      <c r="J947" s="10" t="str">
        <f t="shared" si="48"/>
        <v/>
      </c>
      <c r="K947" s="10"/>
      <c r="L947" s="10"/>
      <c r="M947" s="10"/>
      <c r="N947" s="10"/>
    </row>
    <row r="948" spans="1:14" ht="45">
      <c r="A948" s="10"/>
      <c r="B948" s="10"/>
      <c r="C948" s="10" t="str">
        <v>Otras autorizaciones, cuya competencia corresponde a las Oficinas Gestoras de Impuestos Especiales</v>
      </c>
      <c r="D948" s="10"/>
      <c r="E948" s="14" t="str">
        <v>Otras autorizaciones, cuya competencia corresponde a las Oficinas Gestoras de Impuestos Especiales &lt;AGENCIA ESTATAL DE ADMINISTRACIÓN TRIBUTARIA (AEAT)&gt;</v>
      </c>
      <c r="F948" s="10"/>
      <c r="G948" s="10"/>
      <c r="H948" s="10" t="str">
        <f t="shared" si="47"/>
        <v xml:space="preserve"> </v>
      </c>
      <c r="I948" s="9" t="str">
        <f t="shared" si="49"/>
        <v/>
      </c>
      <c r="J948" s="10" t="str">
        <f t="shared" si="48"/>
        <v/>
      </c>
      <c r="K948" s="10"/>
      <c r="L948" s="10"/>
      <c r="M948" s="10"/>
      <c r="N948" s="10"/>
    </row>
    <row r="949" spans="1:14" ht="60">
      <c r="A949" s="10"/>
      <c r="B949" s="10"/>
      <c r="C949" s="10" t="str">
        <v>Otras autorizaciones, cuya competencia corresponde al Departamento de Aduanas e Impuestos Especiales</v>
      </c>
      <c r="D949" s="10"/>
      <c r="E949" s="14" t="str">
        <v>Otras autorizaciones, cuya competencia corresponde al Departamento de Aduanas e Impuestos Especiales &lt;AGENCIA ESTATAL DE ADMINISTRACIÓN TRIBUTARIA (AEAT)&gt;</v>
      </c>
      <c r="F949" s="10"/>
      <c r="G949" s="10"/>
      <c r="H949" s="10" t="str">
        <f t="shared" si="47"/>
        <v xml:space="preserve"> </v>
      </c>
      <c r="I949" s="9" t="str">
        <f t="shared" si="49"/>
        <v/>
      </c>
      <c r="J949" s="10" t="str">
        <f t="shared" si="48"/>
        <v/>
      </c>
      <c r="K949" s="10"/>
      <c r="L949" s="10"/>
      <c r="M949" s="10"/>
      <c r="N949" s="10"/>
    </row>
    <row r="950" spans="1:14" ht="30">
      <c r="A950" s="10"/>
      <c r="B950" s="10"/>
      <c r="C950" s="10" t="str">
        <v>Otros procedimientos de Aduanas</v>
      </c>
      <c r="D950" s="10"/>
      <c r="E950" s="14" t="str">
        <v>Otros procedimientos de Aduanas &lt;AGENCIA ESTATAL DE ADMINISTRACIÓN TRIBUTARIA (AEAT)&gt;</v>
      </c>
      <c r="F950" s="10"/>
      <c r="G950" s="10"/>
      <c r="H950" s="10" t="str">
        <f t="shared" si="47"/>
        <v xml:space="preserve"> </v>
      </c>
      <c r="I950" s="9" t="str">
        <f t="shared" si="49"/>
        <v/>
      </c>
      <c r="J950" s="10" t="str">
        <f t="shared" si="48"/>
        <v/>
      </c>
      <c r="K950" s="10"/>
      <c r="L950" s="10"/>
      <c r="M950" s="10"/>
      <c r="N950" s="10"/>
    </row>
    <row r="951" spans="1:14" ht="30">
      <c r="A951" s="10"/>
      <c r="B951" s="10"/>
      <c r="C951" s="10" t="str">
        <v>Otros procedimientos de Recaudación</v>
      </c>
      <c r="D951" s="10"/>
      <c r="E951" s="14" t="str">
        <v>Otros procedimientos de Recaudación &lt;AGENCIA ESTATAL DE ADMINISTRACIÓN TRIBUTARIA (AEAT)&gt;</v>
      </c>
      <c r="F951" s="10"/>
      <c r="G951" s="10"/>
      <c r="H951" s="10" t="str">
        <f t="shared" si="47"/>
        <v xml:space="preserve"> </v>
      </c>
      <c r="I951" s="9" t="str">
        <f t="shared" si="49"/>
        <v/>
      </c>
      <c r="J951" s="10" t="str">
        <f t="shared" si="48"/>
        <v/>
      </c>
      <c r="K951" s="10"/>
      <c r="L951" s="10"/>
      <c r="M951" s="10"/>
      <c r="N951" s="10"/>
    </row>
    <row r="952" spans="1:14" ht="30">
      <c r="A952" s="10"/>
      <c r="B952" s="10"/>
      <c r="C952" s="10" t="str">
        <v>Otros procedimientos Gestión Tributaria</v>
      </c>
      <c r="D952" s="10"/>
      <c r="E952" s="14" t="str">
        <v>Otros procedimientos Gestión Tributaria &lt;AGENCIA ESTATAL DE ADMINISTRACIÓN TRIBUTARIA (AEAT)&gt;</v>
      </c>
      <c r="F952" s="10"/>
      <c r="G952" s="10"/>
      <c r="H952" s="10" t="str">
        <f t="shared" si="47"/>
        <v xml:space="preserve"> </v>
      </c>
      <c r="I952" s="9" t="str">
        <f t="shared" si="49"/>
        <v/>
      </c>
      <c r="J952" s="10" t="str">
        <f t="shared" si="48"/>
        <v/>
      </c>
      <c r="K952" s="10"/>
      <c r="L952" s="10"/>
      <c r="M952" s="10"/>
      <c r="N952" s="10"/>
    </row>
    <row r="953" spans="1:14" ht="45">
      <c r="A953" s="10"/>
      <c r="B953" s="10"/>
      <c r="C953" s="10" t="str">
        <v>Pago de deudas con bienes del Patrimonio Histórico Español.</v>
      </c>
      <c r="D953" s="10"/>
      <c r="E953" s="14" t="str">
        <v>Pago de deudas con bienes del Patrimonio Histórico Español. &lt;AGENCIA ESTATAL DE ADMINISTRACIÓN TRIBUTARIA (AEAT)&gt;</v>
      </c>
      <c r="F953" s="10"/>
      <c r="G953" s="10"/>
      <c r="H953" s="10" t="str">
        <f t="shared" si="47"/>
        <v xml:space="preserve"> </v>
      </c>
      <c r="I953" s="9" t="str">
        <f t="shared" si="49"/>
        <v/>
      </c>
      <c r="J953" s="10" t="str">
        <f t="shared" si="48"/>
        <v/>
      </c>
      <c r="K953" s="10"/>
      <c r="L953" s="10"/>
      <c r="M953" s="10"/>
      <c r="N953" s="10"/>
    </row>
    <row r="954" spans="1:14" ht="30">
      <c r="A954" s="10"/>
      <c r="B954" s="10"/>
      <c r="C954" s="10" t="str">
        <v>Pago de impuestos.</v>
      </c>
      <c r="D954" s="10"/>
      <c r="E954" s="14" t="str">
        <v>Pago de impuestos. &lt;AGENCIA ESTATAL DE ADMINISTRACIÓN TRIBUTARIA (AEAT)&gt;</v>
      </c>
      <c r="F954" s="10"/>
      <c r="G954" s="10"/>
      <c r="H954" s="10" t="str">
        <f t="shared" si="47"/>
        <v xml:space="preserve"> </v>
      </c>
      <c r="I954" s="9" t="str">
        <f t="shared" si="49"/>
        <v/>
      </c>
      <c r="J954" s="10" t="str">
        <f t="shared" si="48"/>
        <v/>
      </c>
      <c r="K954" s="10"/>
      <c r="L954" s="10"/>
      <c r="M954" s="10"/>
      <c r="N954" s="10"/>
    </row>
    <row r="955" spans="1:14" ht="30">
      <c r="A955" s="10"/>
      <c r="B955" s="10"/>
      <c r="C955" s="10" t="str">
        <v>Pago y consultas de Comercio exterior.</v>
      </c>
      <c r="D955" s="10"/>
      <c r="E955" s="14" t="str">
        <v>Pago y consultas de Comercio exterior. &lt;AGENCIA ESTATAL DE ADMINISTRACIÓN TRIBUTARIA (AEAT)&gt;</v>
      </c>
      <c r="F955" s="10"/>
      <c r="G955" s="10"/>
      <c r="H955" s="10" t="str">
        <f t="shared" si="47"/>
        <v xml:space="preserve"> </v>
      </c>
      <c r="I955" s="9" t="str">
        <f t="shared" si="49"/>
        <v/>
      </c>
      <c r="J955" s="10" t="str">
        <f t="shared" si="48"/>
        <v/>
      </c>
      <c r="K955" s="10"/>
      <c r="L955" s="10"/>
      <c r="M955" s="10"/>
      <c r="N955" s="10"/>
    </row>
    <row r="956" spans="1:14" ht="45">
      <c r="A956" s="10"/>
      <c r="B956" s="10"/>
      <c r="C956" s="10" t="str">
        <v>Partes de paralelas emitidas: devoluciones (1979-31/12/1991)</v>
      </c>
      <c r="D956" s="10"/>
      <c r="E956" s="14" t="str">
        <v>Partes de paralelas emitidas: devoluciones (1979-31/12/1991) &lt;AGENCIA ESTATAL DE ADMINISTRACIÓN TRIBUTARIA (AEAT)&gt;</v>
      </c>
      <c r="F956" s="10"/>
      <c r="G956" s="10"/>
      <c r="H956" s="10" t="str">
        <f t="shared" si="47"/>
        <v xml:space="preserve"> </v>
      </c>
      <c r="I956" s="9" t="str">
        <f t="shared" si="49"/>
        <v/>
      </c>
      <c r="J956" s="10" t="str">
        <f t="shared" si="48"/>
        <v/>
      </c>
      <c r="K956" s="10"/>
      <c r="L956" s="10"/>
      <c r="M956" s="10"/>
      <c r="N956" s="10"/>
    </row>
    <row r="957" spans="1:14" ht="45">
      <c r="A957" s="10"/>
      <c r="B957" s="10"/>
      <c r="C957" s="10" t="str">
        <v>Partes decenales de grabación de declaraciones de Renta y Patrimonio (1985-31/12/1991)</v>
      </c>
      <c r="D957" s="10"/>
      <c r="E957" s="14" t="str">
        <v>Partes decenales de grabación de declaraciones de Renta y Patrimonio (1985-31/12/1991) &lt;AGENCIA ESTATAL DE ADMINISTRACIÓN TRIBUTARIA (AEAT)&gt;</v>
      </c>
      <c r="F957" s="10"/>
      <c r="G957" s="10"/>
      <c r="H957" s="10" t="str">
        <f t="shared" si="47"/>
        <v xml:space="preserve"> </v>
      </c>
      <c r="I957" s="9" t="str">
        <f t="shared" si="49"/>
        <v/>
      </c>
      <c r="J957" s="10" t="str">
        <f t="shared" si="48"/>
        <v/>
      </c>
      <c r="K957" s="10"/>
      <c r="L957" s="10"/>
      <c r="M957" s="10"/>
      <c r="N957" s="10"/>
    </row>
    <row r="958" spans="1:14" ht="45">
      <c r="A958" s="10"/>
      <c r="B958" s="10"/>
      <c r="C958" s="10" t="str">
        <v>Partes mensuales de las actuaciones de Inspección (15/01/1935-06/04/1943)</v>
      </c>
      <c r="D958" s="10"/>
      <c r="E958" s="14" t="str">
        <v>Partes mensuales de las actuaciones de Inspección (15/01/1935-06/04/1943) &lt;AGENCIA ESTATAL DE ADMINISTRACIÓN TRIBUTARIA (AEAT)&gt;</v>
      </c>
      <c r="F958" s="10"/>
      <c r="G958" s="10"/>
      <c r="H958" s="10" t="str">
        <f t="shared" si="47"/>
        <v xml:space="preserve"> </v>
      </c>
      <c r="I958" s="9" t="str">
        <f t="shared" si="49"/>
        <v/>
      </c>
      <c r="J958" s="10" t="str">
        <f t="shared" si="48"/>
        <v/>
      </c>
      <c r="K958" s="10"/>
      <c r="L958" s="10"/>
      <c r="M958" s="10"/>
      <c r="N958" s="10"/>
    </row>
    <row r="959" spans="1:14" ht="45">
      <c r="A959" s="10"/>
      <c r="B959" s="10"/>
      <c r="C959" s="10" t="str">
        <v>Partes mensuales de las actuaciones de Inspección (1967-1986)</v>
      </c>
      <c r="D959" s="10"/>
      <c r="E959" s="14" t="str">
        <v>Partes mensuales de las actuaciones de Inspección (1967-1986) &lt;AGENCIA ESTATAL DE ADMINISTRACIÓN TRIBUTARIA (AEAT)&gt;</v>
      </c>
      <c r="F959" s="10"/>
      <c r="G959" s="10"/>
      <c r="H959" s="10" t="str">
        <f t="shared" si="47"/>
        <v xml:space="preserve"> </v>
      </c>
      <c r="I959" s="9" t="str">
        <f t="shared" si="49"/>
        <v/>
      </c>
      <c r="J959" s="10" t="str">
        <f t="shared" si="48"/>
        <v/>
      </c>
      <c r="K959" s="10"/>
      <c r="L959" s="10"/>
      <c r="M959" s="10"/>
      <c r="N959" s="10"/>
    </row>
    <row r="960" spans="1:14" ht="45">
      <c r="A960" s="10"/>
      <c r="B960" s="10"/>
      <c r="C960" s="10" t="str">
        <v>Partes mensuales de liquidación y mecanización (1979-1989)</v>
      </c>
      <c r="D960" s="10"/>
      <c r="E960" s="14" t="str">
        <v>Partes mensuales de liquidación y mecanización (1979-1989) &lt;AGENCIA ESTATAL DE ADMINISTRACIÓN TRIBUTARIA (AEAT)&gt;</v>
      </c>
      <c r="F960" s="10"/>
      <c r="G960" s="10"/>
      <c r="H960" s="10" t="str">
        <f t="shared" si="47"/>
        <v xml:space="preserve"> </v>
      </c>
      <c r="I960" s="9" t="str">
        <f t="shared" si="49"/>
        <v/>
      </c>
      <c r="J960" s="10" t="str">
        <f t="shared" si="48"/>
        <v/>
      </c>
      <c r="K960" s="10"/>
      <c r="L960" s="10"/>
      <c r="M960" s="10"/>
      <c r="N960" s="10"/>
    </row>
    <row r="961" spans="1:14" ht="45">
      <c r="A961" s="10"/>
      <c r="B961" s="10"/>
      <c r="C961" s="10" t="str">
        <v>Partes mensuales de liquidación y mecanización (1979-31/12/1991)</v>
      </c>
      <c r="D961" s="10"/>
      <c r="E961" s="14" t="str">
        <v>Partes mensuales de liquidación y mecanización (1979-31/12/1991) &lt;AGENCIA ESTATAL DE ADMINISTRACIÓN TRIBUTARIA (AEAT)&gt;</v>
      </c>
      <c r="F961" s="10"/>
      <c r="G961" s="10"/>
      <c r="H961" s="10" t="str">
        <f t="shared" si="47"/>
        <v xml:space="preserve"> </v>
      </c>
      <c r="I961" s="9" t="str">
        <f t="shared" si="49"/>
        <v/>
      </c>
      <c r="J961" s="10" t="str">
        <f t="shared" si="48"/>
        <v/>
      </c>
      <c r="K961" s="10"/>
      <c r="L961" s="10"/>
      <c r="M961" s="10"/>
      <c r="N961" s="10"/>
    </row>
    <row r="962" spans="1:14" ht="45">
      <c r="A962" s="10"/>
      <c r="B962" s="10"/>
      <c r="C962" s="10" t="str">
        <v>Partes mensuales de liquidaciones (Provisionales o definitivas) (Modelo 9) (31/01/1935-06/04/1943)</v>
      </c>
      <c r="D962" s="10"/>
      <c r="E962" s="14" t="str">
        <v>Partes mensuales de liquidaciones (Provisionales o definitivas) (Modelo 9) (31/01/1935-06/04/1943) &lt;AGENCIA ESTATAL DE ADMINISTRACIÓN TRIBUTARIA (AEAT)&gt;</v>
      </c>
      <c r="F962" s="10"/>
      <c r="G962" s="10"/>
      <c r="H962" s="10" t="str">
        <f t="shared" si="47"/>
        <v xml:space="preserve"> </v>
      </c>
      <c r="I962" s="9" t="str">
        <f t="shared" si="49"/>
        <v/>
      </c>
      <c r="J962" s="10" t="str">
        <f t="shared" si="48"/>
        <v/>
      </c>
      <c r="K962" s="10"/>
      <c r="L962" s="10"/>
      <c r="M962" s="10"/>
      <c r="N962" s="10"/>
    </row>
    <row r="963" spans="1:14" ht="60">
      <c r="A963" s="10"/>
      <c r="B963" s="10"/>
      <c r="C963" s="10" t="str">
        <v>Partes mensuales del servicio de notificaciones por la Contribución General sobre la Renta (18/01/1935-01/04/1943)</v>
      </c>
      <c r="D963" s="10"/>
      <c r="E963" s="14" t="str">
        <v>Partes mensuales del servicio de notificaciones por la Contribución General sobre la Renta (18/01/1935-01/04/1943) &lt;AGENCIA ESTATAL DE ADMINISTRACIÓN TRIBUTARIA (AEAT)&gt;</v>
      </c>
      <c r="F963" s="10"/>
      <c r="G963" s="10"/>
      <c r="H963" s="10" t="str">
        <f t="shared" si="47"/>
        <v xml:space="preserve"> </v>
      </c>
      <c r="I963" s="9" t="str">
        <f t="shared" si="49"/>
        <v/>
      </c>
      <c r="J963" s="10" t="str">
        <f t="shared" si="48"/>
        <v/>
      </c>
      <c r="K963" s="10"/>
      <c r="L963" s="10"/>
      <c r="M963" s="10"/>
      <c r="N963" s="10"/>
    </row>
    <row r="964" spans="1:14" ht="30">
      <c r="A964" s="10"/>
      <c r="B964" s="10"/>
      <c r="C964" s="10" t="str">
        <v>Planes de labores (1969 - 1999)</v>
      </c>
      <c r="D964" s="10"/>
      <c r="E964" s="14" t="str">
        <v>Planes de labores (1969 - 1999) &lt;AGENCIA ESTATAL DE ADMINISTRACIÓN TRIBUTARIA (AEAT)&gt;</v>
      </c>
      <c r="F964" s="10"/>
      <c r="G964" s="10"/>
      <c r="H964" s="10" t="str">
        <f t="shared" si="47"/>
        <v xml:space="preserve"> </v>
      </c>
      <c r="I964" s="9" t="str">
        <f t="shared" si="49"/>
        <v/>
      </c>
      <c r="J964" s="10" t="str">
        <f t="shared" si="48"/>
        <v/>
      </c>
      <c r="K964" s="10"/>
      <c r="L964" s="10"/>
      <c r="M964" s="10"/>
      <c r="N964" s="10"/>
    </row>
    <row r="965" spans="1:14" ht="60">
      <c r="A965" s="10"/>
      <c r="B965" s="10"/>
      <c r="C965" s="10" t="str">
        <v>Plataforma de pago a proveedores de Entidades Locales 2023 (apartados 3 y 4 del art. 40 Real Decreto-ley 17/2014 y ACDGAE de 06-02-23)</v>
      </c>
      <c r="D965" s="10"/>
      <c r="E965" s="14" t="str">
        <v>Plataforma de pago a proveedores de Entidades Locales 2023 (apartados 3 y 4 del art. 40 Real Decreto-ley 17/2014 y ACDGAE de 06-02-23) &lt;AGENCIA ESTATAL DE ADMINISTRACIÓN TRIBUTARIA (AEAT)&gt;</v>
      </c>
      <c r="F965" s="10"/>
      <c r="G965" s="10"/>
      <c r="H965" s="10" t="str">
        <f t="shared" si="47"/>
        <v xml:space="preserve"> </v>
      </c>
      <c r="I965" s="9" t="str">
        <f t="shared" si="49"/>
        <v/>
      </c>
      <c r="J965" s="10" t="str">
        <f t="shared" si="48"/>
        <v/>
      </c>
      <c r="K965" s="10"/>
      <c r="L965" s="10"/>
      <c r="M965" s="10"/>
      <c r="N965" s="10"/>
    </row>
    <row r="966" spans="1:14" ht="45">
      <c r="A966" s="10"/>
      <c r="B966" s="10"/>
      <c r="C966" s="10" t="str">
        <v>Presentación de facturas al cobro y otros documentos relacionados con el cobro de facturas</v>
      </c>
      <c r="D966" s="10"/>
      <c r="E966" s="14" t="str">
        <v>Presentación de facturas al cobro y otros documentos relacionados con el cobro de facturas &lt;AGENCIA ESTATAL DE ADMINISTRACIÓN TRIBUTARIA (AEAT)&gt;</v>
      </c>
      <c r="F966" s="10"/>
      <c r="G966" s="10"/>
      <c r="H966" s="10" t="str">
        <f t="shared" si="47"/>
        <v xml:space="preserve"> </v>
      </c>
      <c r="I966" s="9" t="str">
        <f t="shared" si="49"/>
        <v/>
      </c>
      <c r="J966" s="10" t="str">
        <f t="shared" si="48"/>
        <v/>
      </c>
      <c r="K966" s="10"/>
      <c r="L966" s="10"/>
      <c r="M966" s="10"/>
      <c r="N966" s="10"/>
    </row>
    <row r="967" spans="1:14" ht="60">
      <c r="A967" s="10"/>
      <c r="B967" s="10"/>
      <c r="C967" s="10" t="str">
        <v>Presentación del inventario de existencias por inicio o cese de actividad sujeta a regímenes especiales del Impuesto sobre el Valor Añadido (IVA).</v>
      </c>
      <c r="D967" s="10"/>
      <c r="E967" s="14" t="str">
        <v>Presentación del inventario de existencias por inicio o cese de actividad sujeta a regímenes especiales del Impuesto sobre el Valor Añadido (IVA). &lt;AGENCIA ESTATAL DE ADMINISTRACIÓN TRIBUTARIA (AEAT)&gt;</v>
      </c>
      <c r="F967" s="10"/>
      <c r="G967" s="10"/>
      <c r="H967" s="10" t="str">
        <f t="shared" si="47"/>
        <v xml:space="preserve"> </v>
      </c>
      <c r="I967" s="9" t="str">
        <f t="shared" si="49"/>
        <v/>
      </c>
      <c r="J967" s="10" t="str">
        <f t="shared" si="48"/>
        <v/>
      </c>
      <c r="K967" s="10"/>
      <c r="L967" s="10"/>
      <c r="M967" s="10"/>
      <c r="N967" s="10"/>
    </row>
    <row r="968" spans="1:14" ht="45">
      <c r="A968" s="10"/>
      <c r="B968" s="10"/>
      <c r="C968" s="10" t="str">
        <v>PRIMERA ayuda de 200 euros para personas físicas de bajo nivel de ingresos y patrimonio</v>
      </c>
      <c r="D968" s="10"/>
      <c r="E968" s="14" t="str">
        <v>PRIMERA ayuda de 200 euros para personas físicas de bajo nivel de ingresos y patrimonio &lt;AGENCIA ESTATAL DE ADMINISTRACIÓN TRIBUTARIA (AEAT)&gt;</v>
      </c>
      <c r="F968" s="10"/>
      <c r="G968" s="10"/>
      <c r="H968" s="10" t="str">
        <f t="shared" si="47"/>
        <v xml:space="preserve"> </v>
      </c>
      <c r="I968" s="9" t="str">
        <f t="shared" si="49"/>
        <v/>
      </c>
      <c r="J968" s="10" t="str">
        <f t="shared" si="48"/>
        <v/>
      </c>
      <c r="K968" s="10"/>
      <c r="L968" s="10"/>
      <c r="M968" s="10"/>
      <c r="N968" s="10"/>
    </row>
    <row r="969" spans="1:14" ht="60">
      <c r="A969" s="10"/>
      <c r="B969" s="10"/>
      <c r="C969" s="10" t="str">
        <v>PRIMERA ayuda para sufragar el precio del gasóleo consumido por productores agrarios Real Decreto-ley 20/2022</v>
      </c>
      <c r="D969" s="10"/>
      <c r="E969" s="14" t="str">
        <v>PRIMERA ayuda para sufragar el precio del gasóleo consumido por productores agrarios Real Decreto-ley 20/2022 &lt;AGENCIA ESTATAL DE ADMINISTRACIÓN TRIBUTARIA (AEAT)&gt;</v>
      </c>
      <c r="F969" s="10"/>
      <c r="G969" s="10"/>
      <c r="H969" s="10" t="str">
        <f t="shared" si="47"/>
        <v xml:space="preserve"> </v>
      </c>
      <c r="I969" s="9" t="str">
        <f t="shared" si="49"/>
        <v/>
      </c>
      <c r="J969" s="10" t="str">
        <f t="shared" si="48"/>
        <v/>
      </c>
      <c r="K969" s="10"/>
      <c r="L969" s="10"/>
      <c r="M969" s="10"/>
      <c r="N969" s="10"/>
    </row>
    <row r="970" spans="1:14" ht="45">
      <c r="A970" s="10"/>
      <c r="B970" s="10"/>
      <c r="C970" s="10" t="str">
        <v>PRIMERA y SEGUNDA ayuda directa al sector de la industria gas intensiva</v>
      </c>
      <c r="D970" s="10"/>
      <c r="E970" s="14" t="str">
        <v>PRIMERA y SEGUNDA ayuda directa al sector de la industria gas intensiva &lt;AGENCIA ESTATAL DE ADMINISTRACIÓN TRIBUTARIA (AEAT)&gt;</v>
      </c>
      <c r="F970" s="10"/>
      <c r="G970" s="10"/>
      <c r="H970" s="10" t="str">
        <f t="shared" si="47"/>
        <v xml:space="preserve"> </v>
      </c>
      <c r="I970" s="9" t="str">
        <f t="shared" si="49"/>
        <v/>
      </c>
      <c r="J970" s="10" t="str">
        <f t="shared" si="48"/>
        <v/>
      </c>
      <c r="K970" s="10"/>
      <c r="L970" s="10"/>
      <c r="M970" s="10"/>
      <c r="N970" s="10"/>
    </row>
    <row r="971" spans="1:14" ht="45">
      <c r="A971" s="10"/>
      <c r="B971" s="10"/>
      <c r="C971" s="10" t="str">
        <v>PRIMERA y SEGUNDA ayuda directa al sector del transporte por carretera</v>
      </c>
      <c r="D971" s="10"/>
      <c r="E971" s="14" t="str">
        <v>PRIMERA y SEGUNDA ayuda directa al sector del transporte por carretera &lt;AGENCIA ESTATAL DE ADMINISTRACIÓN TRIBUTARIA (AEAT)&gt;</v>
      </c>
      <c r="F971" s="10"/>
      <c r="G971" s="10"/>
      <c r="H971" s="10" t="str">
        <f t="shared" si="47"/>
        <v xml:space="preserve"> </v>
      </c>
      <c r="I971" s="9" t="str">
        <f t="shared" si="49"/>
        <v/>
      </c>
      <c r="J971" s="10" t="str">
        <f t="shared" si="48"/>
        <v/>
      </c>
      <c r="K971" s="10"/>
      <c r="L971" s="10"/>
      <c r="M971" s="10"/>
      <c r="N971" s="10"/>
    </row>
    <row r="972" spans="1:14" ht="45">
      <c r="A972" s="10"/>
      <c r="B972" s="10"/>
      <c r="C972" s="10" t="str">
        <v>Procedimiento amistoso competencia de la AEAT.</v>
      </c>
      <c r="D972" s="10"/>
      <c r="E972" s="14" t="str">
        <v>Procedimiento amistoso competencia de la AEAT. &lt;AGENCIA ESTATAL DE ADMINISTRACIÓN TRIBUTARIA (AEAT)&gt;</v>
      </c>
      <c r="F972" s="10"/>
      <c r="G972" s="10"/>
      <c r="H972" s="10" t="str">
        <f t="shared" si="47"/>
        <v xml:space="preserve"> </v>
      </c>
      <c r="I972" s="9" t="str">
        <f t="shared" si="49"/>
        <v/>
      </c>
      <c r="J972" s="10" t="str">
        <f t="shared" si="48"/>
        <v/>
      </c>
      <c r="K972" s="10"/>
      <c r="L972" s="10"/>
      <c r="M972" s="10"/>
      <c r="N972" s="10"/>
    </row>
    <row r="973" spans="1:14" ht="30">
      <c r="A973" s="10"/>
      <c r="B973" s="10"/>
      <c r="C973" s="10" t="str">
        <v>Procedimiento Censal. Precursores</v>
      </c>
      <c r="D973" s="10"/>
      <c r="E973" s="14" t="str">
        <v>Procedimiento Censal. Precursores &lt;AGENCIA ESTATAL DE ADMINISTRACIÓN TRIBUTARIA (AEAT)&gt;</v>
      </c>
      <c r="F973" s="10"/>
      <c r="G973" s="10"/>
      <c r="H973" s="10" t="str">
        <f t="shared" si="47"/>
        <v xml:space="preserve"> </v>
      </c>
      <c r="I973" s="9" t="str">
        <f t="shared" si="49"/>
        <v/>
      </c>
      <c r="J973" s="10" t="str">
        <f t="shared" si="48"/>
        <v/>
      </c>
      <c r="K973" s="10"/>
      <c r="L973" s="10"/>
      <c r="M973" s="10"/>
      <c r="N973" s="10"/>
    </row>
    <row r="974" spans="1:14" ht="60">
      <c r="A974" s="10"/>
      <c r="B974" s="10"/>
      <c r="C974" s="10" t="str">
        <v>Procedimiento de asistencia mutua entre Administraciones de distintos Estados de la Unión Europea en materia de cobros (2010 - […])</v>
      </c>
      <c r="D974" s="10"/>
      <c r="E974" s="14" t="str">
        <v>Procedimiento de asistencia mutua entre Administraciones de distintos Estados de la Unión Europea en materia de cobros (2010 - […]) &lt;AGENCIA ESTATAL DE ADMINISTRACIÓN TRIBUTARIA (AEAT)&gt;</v>
      </c>
      <c r="F974" s="10"/>
      <c r="G974" s="10"/>
      <c r="H974" s="10" t="str">
        <f t="shared" si="47"/>
        <v xml:space="preserve"> </v>
      </c>
      <c r="I974" s="9" t="str">
        <f t="shared" si="49"/>
        <v/>
      </c>
      <c r="J974" s="10" t="str">
        <f t="shared" si="48"/>
        <v/>
      </c>
      <c r="K974" s="10"/>
      <c r="L974" s="10"/>
      <c r="M974" s="10"/>
      <c r="N974" s="10"/>
    </row>
    <row r="975" spans="1:14" ht="45">
      <c r="A975" s="10"/>
      <c r="B975" s="10"/>
      <c r="C975" s="10" t="str">
        <v>Procedimiento de comprobación especial de IRPF</v>
      </c>
      <c r="D975" s="10"/>
      <c r="E975" s="14" t="str">
        <v>Procedimiento de comprobación especial de IRPF &lt;AGENCIA ESTATAL DE ADMINISTRACIÓN TRIBUTARIA (AEAT)&gt;</v>
      </c>
      <c r="F975" s="10"/>
      <c r="G975" s="10"/>
      <c r="H975" s="10" t="str">
        <f t="shared" si="47"/>
        <v xml:space="preserve"> </v>
      </c>
      <c r="I975" s="9" t="str">
        <f t="shared" si="49"/>
        <v/>
      </c>
      <c r="J975" s="10" t="str">
        <f t="shared" si="48"/>
        <v/>
      </c>
      <c r="K975" s="10"/>
      <c r="L975" s="10"/>
      <c r="M975" s="10"/>
      <c r="N975" s="10"/>
    </row>
    <row r="976" spans="1:14" ht="45">
      <c r="A976" s="10"/>
      <c r="B976" s="10"/>
      <c r="C976" s="10" t="str">
        <v>Procedimiento de comprobación limitada de Gestión Tributaria (1964 - […])</v>
      </c>
      <c r="D976" s="10"/>
      <c r="E976" s="14" t="str">
        <v>Procedimiento de comprobación limitada de Gestión Tributaria (1964 - […]) &lt;AGENCIA ESTATAL DE ADMINISTRACIÓN TRIBUTARIA (AEAT)&gt;</v>
      </c>
      <c r="F976" s="10"/>
      <c r="G976" s="10"/>
      <c r="H976" s="10" t="str">
        <f t="shared" si="47"/>
        <v xml:space="preserve"> </v>
      </c>
      <c r="I976" s="9" t="str">
        <f t="shared" si="49"/>
        <v/>
      </c>
      <c r="J976" s="10" t="str">
        <f t="shared" si="48"/>
        <v/>
      </c>
      <c r="K976" s="10"/>
      <c r="L976" s="10"/>
      <c r="M976" s="10"/>
      <c r="N976" s="10"/>
    </row>
    <row r="977" spans="1:14" ht="45">
      <c r="A977" s="10"/>
      <c r="B977" s="10"/>
      <c r="C977" s="10" t="str">
        <v>Procedimiento de comprobación limitada especial del Impuesto sobre la Renta de No Residentes.</v>
      </c>
      <c r="D977" s="10"/>
      <c r="E977" s="14" t="str">
        <v>Procedimiento de comprobación limitada especial del Impuesto sobre la Renta de No Residentes. &lt;AGENCIA ESTATAL DE ADMINISTRACIÓN TRIBUTARIA (AEAT)&gt;</v>
      </c>
      <c r="F977" s="10"/>
      <c r="G977" s="10"/>
      <c r="H977" s="10" t="str">
        <f t="shared" si="47"/>
        <v xml:space="preserve"> </v>
      </c>
      <c r="I977" s="9" t="str">
        <f t="shared" si="49"/>
        <v/>
      </c>
      <c r="J977" s="10" t="str">
        <f t="shared" si="48"/>
        <v/>
      </c>
      <c r="K977" s="10"/>
      <c r="L977" s="10"/>
      <c r="M977" s="10"/>
      <c r="N977" s="10"/>
    </row>
    <row r="978" spans="1:14" ht="45">
      <c r="A978" s="10"/>
      <c r="B978" s="10"/>
      <c r="C978" s="10" t="str">
        <v>Procedimiento de comprobación limitada por Oficinas gestoras de Impuestos Especiales</v>
      </c>
      <c r="D978" s="10"/>
      <c r="E978" s="14" t="str">
        <v>Procedimiento de comprobación limitada por Oficinas gestoras de Impuestos Especiales &lt;AGENCIA ESTATAL DE ADMINISTRACIÓN TRIBUTARIA (AEAT)&gt;</v>
      </c>
      <c r="F978" s="10"/>
      <c r="G978" s="10"/>
      <c r="H978" s="10" t="str">
        <f t="shared" si="47"/>
        <v xml:space="preserve"> </v>
      </c>
      <c r="I978" s="9" t="str">
        <f t="shared" si="49"/>
        <v/>
      </c>
      <c r="J978" s="10" t="str">
        <f t="shared" si="48"/>
        <v/>
      </c>
      <c r="K978" s="10"/>
      <c r="L978" s="10"/>
      <c r="M978" s="10"/>
      <c r="N978" s="10"/>
    </row>
    <row r="979" spans="1:14" ht="45">
      <c r="A979" s="10"/>
      <c r="B979" s="10"/>
      <c r="C979" s="10" t="str">
        <v>Procedimiento de comprobación limitada respecto a declaraciones aduaneras.</v>
      </c>
      <c r="D979" s="10"/>
      <c r="E979" s="14" t="str">
        <v>Procedimiento de comprobación limitada respecto a declaraciones aduaneras. &lt;AGENCIA ESTATAL DE ADMINISTRACIÓN TRIBUTARIA (AEAT)&gt;</v>
      </c>
      <c r="F979" s="10"/>
      <c r="G979" s="10"/>
      <c r="H979" s="10" t="str">
        <f t="shared" si="47"/>
        <v xml:space="preserve"> </v>
      </c>
      <c r="I979" s="9" t="str">
        <f t="shared" si="49"/>
        <v/>
      </c>
      <c r="J979" s="10" t="str">
        <f t="shared" si="48"/>
        <v/>
      </c>
      <c r="K979" s="10"/>
      <c r="L979" s="10"/>
      <c r="M979" s="10"/>
      <c r="N979" s="10"/>
    </row>
    <row r="980" spans="1:14" ht="45">
      <c r="A980" s="10"/>
      <c r="B980" s="10"/>
      <c r="C980" s="10" t="str">
        <v>Procedimiento de comprobación limitada, actuaciones de Inspección de Aduanas e Impuestos Especiales</v>
      </c>
      <c r="D980" s="10"/>
      <c r="E980" s="14" t="str">
        <v>Procedimiento de comprobación limitada, actuaciones de Inspección de Aduanas e Impuestos Especiales &lt;AGENCIA ESTATAL DE ADMINISTRACIÓN TRIBUTARIA (AEAT)&gt;</v>
      </c>
      <c r="F980" s="10"/>
      <c r="G980" s="10"/>
      <c r="H980" s="10" t="str">
        <f t="shared" si="47"/>
        <v xml:space="preserve"> </v>
      </c>
      <c r="I980" s="9" t="str">
        <f t="shared" si="49"/>
        <v/>
      </c>
      <c r="J980" s="10" t="str">
        <f t="shared" si="48"/>
        <v/>
      </c>
      <c r="K980" s="10"/>
      <c r="L980" s="10"/>
      <c r="M980" s="10"/>
      <c r="N980" s="10"/>
    </row>
    <row r="981" spans="1:14" ht="45">
      <c r="A981" s="10"/>
      <c r="B981" s="10"/>
      <c r="C981" s="10" t="str">
        <v>Procedimiento de comprobaciones de carácter formal ROI/REDEME/REDEF</v>
      </c>
      <c r="D981" s="10"/>
      <c r="E981" s="14" t="str">
        <v>Procedimiento de comprobaciones de carácter formal ROI/REDEME/REDEF &lt;AGENCIA ESTATAL DE ADMINISTRACIÓN TRIBUTARIA (AEAT)&gt;</v>
      </c>
      <c r="F981" s="10"/>
      <c r="G981" s="10"/>
      <c r="H981" s="10" t="str">
        <f t="shared" si="47"/>
        <v xml:space="preserve"> </v>
      </c>
      <c r="I981" s="9" t="str">
        <f t="shared" si="49"/>
        <v/>
      </c>
      <c r="J981" s="10" t="str">
        <f t="shared" si="48"/>
        <v/>
      </c>
      <c r="K981" s="10"/>
      <c r="L981" s="10"/>
      <c r="M981" s="10"/>
      <c r="N981" s="10"/>
    </row>
    <row r="982" spans="1:14" ht="60">
      <c r="A982" s="10"/>
      <c r="B982" s="10"/>
      <c r="C982" s="10" t="str">
        <v>Procedimiento de control de presentación de declaraciones, autoliquidaciones y comunicaciones de datos (1995 - […])</v>
      </c>
      <c r="D982" s="10"/>
      <c r="E982" s="14" t="str">
        <v>Procedimiento de control de presentación de declaraciones, autoliquidaciones y comunicaciones de datos (1995 - […]) &lt;AGENCIA ESTATAL DE ADMINISTRACIÓN TRIBUTARIA (AEAT)&gt;</v>
      </c>
      <c r="F982" s="10"/>
      <c r="G982" s="10"/>
      <c r="H982" s="10" t="str">
        <f t="shared" si="47"/>
        <v xml:space="preserve"> </v>
      </c>
      <c r="I982" s="9" t="str">
        <f t="shared" si="49"/>
        <v/>
      </c>
      <c r="J982" s="10" t="str">
        <f t="shared" si="48"/>
        <v/>
      </c>
      <c r="K982" s="10"/>
      <c r="L982" s="10"/>
      <c r="M982" s="10"/>
      <c r="N982" s="10"/>
    </row>
    <row r="983" spans="1:14" ht="45">
      <c r="A983" s="10"/>
      <c r="B983" s="10"/>
      <c r="C983" s="10" t="str">
        <v>Procedimiento de declaración de responsabilidad solidaria</v>
      </c>
      <c r="D983" s="10"/>
      <c r="E983" s="14" t="str">
        <v>Procedimiento de declaración de responsabilidad solidaria &lt;AGENCIA ESTATAL DE ADMINISTRACIÓN TRIBUTARIA (AEAT)&gt;</v>
      </c>
      <c r="F983" s="10"/>
      <c r="G983" s="10"/>
      <c r="H983" s="10" t="str">
        <f t="shared" si="47"/>
        <v xml:space="preserve"> </v>
      </c>
      <c r="I983" s="9" t="str">
        <f t="shared" si="49"/>
        <v/>
      </c>
      <c r="J983" s="10" t="str">
        <f t="shared" si="48"/>
        <v/>
      </c>
      <c r="K983" s="10"/>
      <c r="L983" s="10"/>
      <c r="M983" s="10"/>
      <c r="N983" s="10"/>
    </row>
    <row r="984" spans="1:14" ht="45">
      <c r="A984" s="10"/>
      <c r="B984" s="10"/>
      <c r="C984" s="10" t="str">
        <v>Procedimiento de declaración de responsabilidad subsidiaria</v>
      </c>
      <c r="D984" s="10"/>
      <c r="E984" s="14" t="str">
        <v>Procedimiento de declaración de responsabilidad subsidiaria &lt;AGENCIA ESTATAL DE ADMINISTRACIÓN TRIBUTARIA (AEAT)&gt;</v>
      </c>
      <c r="F984" s="10"/>
      <c r="G984" s="10"/>
      <c r="H984" s="10" t="str">
        <f t="shared" si="47"/>
        <v xml:space="preserve"> </v>
      </c>
      <c r="I984" s="9" t="str">
        <f t="shared" si="49"/>
        <v/>
      </c>
      <c r="J984" s="10" t="str">
        <f t="shared" si="48"/>
        <v/>
      </c>
      <c r="K984" s="10"/>
      <c r="L984" s="10"/>
      <c r="M984" s="10"/>
      <c r="N984" s="10"/>
    </row>
    <row r="985" spans="1:14" ht="45">
      <c r="A985" s="10"/>
      <c r="B985" s="10"/>
      <c r="C985" s="10" t="str">
        <v>Procedimiento de declaración iniciado por una declaración en aduanas.</v>
      </c>
      <c r="D985" s="10"/>
      <c r="E985" s="14" t="str">
        <v>Procedimiento de declaración iniciado por una declaración en aduanas. &lt;AGENCIA ESTATAL DE ADMINISTRACIÓN TRIBUTARIA (AEAT)&gt;</v>
      </c>
      <c r="F985" s="10"/>
      <c r="G985" s="10"/>
      <c r="H985" s="10" t="str">
        <f t="shared" si="47"/>
        <v xml:space="preserve"> </v>
      </c>
      <c r="I985" s="9" t="str">
        <f t="shared" si="49"/>
        <v/>
      </c>
      <c r="J985" s="10" t="str">
        <f t="shared" si="48"/>
        <v/>
      </c>
      <c r="K985" s="10"/>
      <c r="L985" s="10"/>
      <c r="M985" s="10"/>
      <c r="N985" s="10"/>
    </row>
    <row r="986" spans="1:14" ht="60">
      <c r="A986" s="10"/>
      <c r="B986" s="10"/>
      <c r="C986" s="10" t="str">
        <v>Procedimiento de devolución iniciado mediante autoliquidación, solicitud o comunicación de datos (1990 - […])</v>
      </c>
      <c r="D986" s="10"/>
      <c r="E986" s="14" t="str">
        <v>Procedimiento de devolución iniciado mediante autoliquidación, solicitud o comunicación de datos (1990 - […]) &lt;AGENCIA ESTATAL DE ADMINISTRACIÓN TRIBUTARIA (AEAT)&gt;</v>
      </c>
      <c r="F986" s="10"/>
      <c r="G986" s="10"/>
      <c r="H986" s="10" t="str">
        <f t="shared" si="47"/>
        <v xml:space="preserve"> </v>
      </c>
      <c r="I986" s="9" t="str">
        <f t="shared" si="49"/>
        <v/>
      </c>
      <c r="J986" s="10" t="str">
        <f t="shared" si="48"/>
        <v/>
      </c>
      <c r="K986" s="10"/>
      <c r="L986" s="10"/>
      <c r="M986" s="10"/>
      <c r="N986" s="10"/>
    </row>
    <row r="987" spans="1:14" ht="60">
      <c r="A987" s="10"/>
      <c r="B987" s="10"/>
      <c r="C987" s="10" t="str">
        <v>Procedimiento de extinción de deudas de entidades de derecho público mediante deducciones sobre transferencias.</v>
      </c>
      <c r="D987" s="10"/>
      <c r="E987" s="14" t="str">
        <v>Procedimiento de extinción de deudas de entidades de derecho público mediante deducciones sobre transferencias. &lt;AGENCIA ESTATAL DE ADMINISTRACIÓN TRIBUTARIA (AEAT)&gt;</v>
      </c>
      <c r="F987" s="10"/>
      <c r="G987" s="10"/>
      <c r="H987" s="10" t="str">
        <f t="shared" si="47"/>
        <v xml:space="preserve"> </v>
      </c>
      <c r="I987" s="9" t="str">
        <f t="shared" si="49"/>
        <v/>
      </c>
      <c r="J987" s="10" t="str">
        <f t="shared" si="48"/>
        <v/>
      </c>
      <c r="K987" s="10"/>
      <c r="L987" s="10"/>
      <c r="M987" s="10"/>
      <c r="N987" s="10"/>
    </row>
    <row r="988" spans="1:14" ht="60">
      <c r="A988" s="10"/>
      <c r="B988" s="10"/>
      <c r="C988" s="10" t="str">
        <v>Procedimiento de extinción de deudas por insolvencia y rehabilitación de deudas declaradas fallidas (1991 - […])</v>
      </c>
      <c r="D988" s="10"/>
      <c r="E988" s="14" t="str">
        <v>Procedimiento de extinción de deudas por insolvencia y rehabilitación de deudas declaradas fallidas (1991 - […]) &lt;AGENCIA ESTATAL DE ADMINISTRACIÓN TRIBUTARIA (AEAT)&gt;</v>
      </c>
      <c r="F988" s="10"/>
      <c r="G988" s="10"/>
      <c r="H988" s="10" t="str">
        <f t="shared" si="47"/>
        <v xml:space="preserve"> </v>
      </c>
      <c r="I988" s="9" t="str">
        <f t="shared" si="49"/>
        <v/>
      </c>
      <c r="J988" s="10" t="str">
        <f t="shared" si="48"/>
        <v/>
      </c>
      <c r="K988" s="10"/>
      <c r="L988" s="10"/>
      <c r="M988" s="10"/>
      <c r="N988" s="10"/>
    </row>
    <row r="989" spans="1:14" ht="60">
      <c r="A989" s="10"/>
      <c r="B989" s="10"/>
      <c r="C989" s="10" t="str">
        <v>Procedimiento de extinción de deudas tributarias por prescripción del derecho a exigir el pago (1991 - […])</v>
      </c>
      <c r="D989" s="10"/>
      <c r="E989" s="14" t="str">
        <v>Procedimiento de extinción de deudas tributarias por prescripción del derecho a exigir el pago (1991 - […]) &lt;AGENCIA ESTATAL DE ADMINISTRACIÓN TRIBUTARIA (AEAT)&gt;</v>
      </c>
      <c r="F989" s="10"/>
      <c r="G989" s="10"/>
      <c r="H989" s="10" t="str">
        <f t="shared" ref="H989:H1052" si="50">F989 &amp; " " &amp; G989</f>
        <v xml:space="preserve"> </v>
      </c>
      <c r="I989" s="9" t="str">
        <f t="shared" si="49"/>
        <v/>
      </c>
      <c r="J989" s="10" t="str">
        <f t="shared" si="48"/>
        <v/>
      </c>
      <c r="K989" s="10"/>
      <c r="L989" s="10"/>
      <c r="M989" s="10"/>
      <c r="N989" s="10"/>
    </row>
    <row r="990" spans="1:14" ht="60">
      <c r="A990" s="10"/>
      <c r="B990" s="10"/>
      <c r="C990" s="10" t="str">
        <v>Procedimiento de inscripción en el Registro Especial de Uniones Temporales de Empresas del Ministerio de Economía y Hacienda (1982 - […])</v>
      </c>
      <c r="D990" s="10"/>
      <c r="E990" s="14" t="str">
        <v>Procedimiento de inscripción en el Registro Especial de Uniones Temporales de Empresas del Ministerio de Economía y Hacienda (1982 - […]) &lt;AGENCIA ESTATAL DE ADMINISTRACIÓN TRIBUTARIA (AEAT)&gt;</v>
      </c>
      <c r="F990" s="10"/>
      <c r="G990" s="10"/>
      <c r="H990" s="10" t="str">
        <f t="shared" si="50"/>
        <v xml:space="preserve"> </v>
      </c>
      <c r="I990" s="9" t="str">
        <f t="shared" si="49"/>
        <v/>
      </c>
      <c r="J990" s="10" t="str">
        <f t="shared" ref="J990:J1053" si="51">IF(H991="", "", SUBSTITUTE(H991, I991 &amp; CHAR(32), ""))</f>
        <v/>
      </c>
      <c r="K990" s="10"/>
      <c r="L990" s="10"/>
      <c r="M990" s="10"/>
      <c r="N990" s="10"/>
    </row>
    <row r="991" spans="1:14" ht="45">
      <c r="A991" s="10"/>
      <c r="B991" s="10"/>
      <c r="C991" s="10" t="str">
        <v>Procedimiento de pago de devoluciones a sucesores de personas físicas (1992 - […])</v>
      </c>
      <c r="D991" s="10"/>
      <c r="E991" s="14" t="str">
        <v>Procedimiento de pago de devoluciones a sucesores de personas físicas (1992 - […]) &lt;AGENCIA ESTATAL DE ADMINISTRACIÓN TRIBUTARIA (AEAT)&gt;</v>
      </c>
      <c r="F991" s="10"/>
      <c r="G991" s="10"/>
      <c r="H991" s="10" t="str">
        <f t="shared" si="50"/>
        <v xml:space="preserve"> </v>
      </c>
      <c r="I991" s="9" t="str">
        <f t="shared" ref="I991:I1054" si="52">IF(H991="", "", TRIM(LEFT(H991, FIND(CHAR(32), H991) - 1)))</f>
        <v/>
      </c>
      <c r="J991" s="10" t="str">
        <f t="shared" si="51"/>
        <v/>
      </c>
      <c r="K991" s="10"/>
      <c r="L991" s="10"/>
      <c r="M991" s="10"/>
      <c r="N991" s="10"/>
    </row>
    <row r="992" spans="1:14" ht="45">
      <c r="A992" s="10"/>
      <c r="B992" s="10"/>
      <c r="C992" s="10" t="str">
        <v>Procedimiento de recaudación frente a los sucesores.</v>
      </c>
      <c r="D992" s="10"/>
      <c r="E992" s="14" t="str">
        <v>Procedimiento de recaudación frente a los sucesores. &lt;AGENCIA ESTATAL DE ADMINISTRACIÓN TRIBUTARIA (AEAT)&gt;</v>
      </c>
      <c r="F992" s="10"/>
      <c r="G992" s="10"/>
      <c r="H992" s="10" t="str">
        <f t="shared" si="50"/>
        <v xml:space="preserve"> </v>
      </c>
      <c r="I992" s="9" t="str">
        <f t="shared" si="52"/>
        <v/>
      </c>
      <c r="J992" s="10" t="str">
        <f t="shared" si="51"/>
        <v/>
      </c>
      <c r="K992" s="10"/>
      <c r="L992" s="10"/>
      <c r="M992" s="10"/>
      <c r="N992" s="10"/>
    </row>
    <row r="993" spans="1:14" ht="45">
      <c r="A993" s="10"/>
      <c r="B993" s="10"/>
      <c r="C993" s="10" t="str">
        <v>Procedimiento de reclamación económico-administrativa (1981 - […])</v>
      </c>
      <c r="D993" s="10"/>
      <c r="E993" s="14" t="str">
        <v>Procedimiento de reclamación económico-administrativa (1981 - […]) &lt;AGENCIA ESTATAL DE ADMINISTRACIÓN TRIBUTARIA (AEAT)&gt;</v>
      </c>
      <c r="F993" s="10"/>
      <c r="G993" s="10"/>
      <c r="H993" s="10" t="str">
        <f t="shared" si="50"/>
        <v xml:space="preserve"> </v>
      </c>
      <c r="I993" s="9" t="str">
        <f t="shared" si="52"/>
        <v/>
      </c>
      <c r="J993" s="10" t="str">
        <f t="shared" si="51"/>
        <v/>
      </c>
      <c r="K993" s="10"/>
      <c r="L993" s="10"/>
      <c r="M993" s="10"/>
      <c r="N993" s="10"/>
    </row>
    <row r="994" spans="1:14" ht="45">
      <c r="A994" s="10"/>
      <c r="B994" s="10"/>
      <c r="C994" s="10" t="str">
        <v>Procedimiento de rectificación de declaraciones aduaneras.</v>
      </c>
      <c r="D994" s="10"/>
      <c r="E994" s="14" t="str">
        <v>Procedimiento de rectificación de declaraciones aduaneras. &lt;AGENCIA ESTATAL DE ADMINISTRACIÓN TRIBUTARIA (AEAT)&gt;</v>
      </c>
      <c r="F994" s="10"/>
      <c r="G994" s="10"/>
      <c r="H994" s="10" t="str">
        <f t="shared" si="50"/>
        <v xml:space="preserve"> </v>
      </c>
      <c r="I994" s="9" t="str">
        <f t="shared" si="52"/>
        <v/>
      </c>
      <c r="J994" s="10" t="str">
        <f t="shared" si="51"/>
        <v/>
      </c>
      <c r="K994" s="10"/>
      <c r="L994" s="10"/>
      <c r="M994" s="10"/>
      <c r="N994" s="10"/>
    </row>
    <row r="995" spans="1:14" ht="75">
      <c r="A995" s="10"/>
      <c r="B995" s="10"/>
      <c r="C995" s="10" t="str">
        <v>Procedimiento de recuperación de ayudas de estado en supuestos de regularización de los elementos de la obligación tributaria afectados por la decisión de recuperación</v>
      </c>
      <c r="D995" s="10"/>
      <c r="E995" s="14" t="str">
        <v>Procedimiento de recuperación de ayudas de estado en supuestos de regularización de los elementos de la obligación tributaria afectados por la decisión de recuperación &lt;AGENCIA ESTATAL DE ADMINISTRACIÓN TRIBUTARIA (AEAT)&gt;</v>
      </c>
      <c r="F995" s="10"/>
      <c r="G995" s="10"/>
      <c r="H995" s="10" t="str">
        <f t="shared" si="50"/>
        <v xml:space="preserve"> </v>
      </c>
      <c r="I995" s="9" t="str">
        <f t="shared" si="52"/>
        <v/>
      </c>
      <c r="J995" s="10" t="str">
        <f t="shared" si="51"/>
        <v/>
      </c>
      <c r="K995" s="10"/>
      <c r="L995" s="10"/>
      <c r="M995" s="10"/>
      <c r="N995" s="10"/>
    </row>
    <row r="996" spans="1:14" ht="45">
      <c r="A996" s="10"/>
      <c r="B996" s="10"/>
      <c r="C996" s="10" t="str">
        <v>Procedimiento de verificación de datos (1995 - […])</v>
      </c>
      <c r="D996" s="10"/>
      <c r="E996" s="14" t="str">
        <v>Procedimiento de verificación de datos (1995 - […]) &lt;AGENCIA ESTATAL DE ADMINISTRACIÓN TRIBUTARIA (AEAT)&gt;</v>
      </c>
      <c r="F996" s="10"/>
      <c r="G996" s="10"/>
      <c r="H996" s="10" t="str">
        <f t="shared" si="50"/>
        <v xml:space="preserve"> </v>
      </c>
      <c r="I996" s="9" t="str">
        <f t="shared" si="52"/>
        <v/>
      </c>
      <c r="J996" s="10" t="str">
        <f t="shared" si="51"/>
        <v/>
      </c>
      <c r="K996" s="10"/>
      <c r="L996" s="10"/>
      <c r="M996" s="10"/>
      <c r="N996" s="10"/>
    </row>
    <row r="997" spans="1:14" ht="45">
      <c r="A997" s="10"/>
      <c r="B997" s="10"/>
      <c r="C997" s="10" t="str">
        <v>Procedimiento de verificación de datos para ENS, EXS, declaraciones sumarias y manifiestos.</v>
      </c>
      <c r="D997" s="10"/>
      <c r="E997" s="14" t="str">
        <v>Procedimiento de verificación de datos para ENS, EXS, declaraciones sumarias y manifiestos. &lt;AGENCIA ESTATAL DE ADMINISTRACIÓN TRIBUTARIA (AEAT)&gt;</v>
      </c>
      <c r="F997" s="10"/>
      <c r="G997" s="10"/>
      <c r="H997" s="10" t="str">
        <f t="shared" si="50"/>
        <v xml:space="preserve"> </v>
      </c>
      <c r="I997" s="9" t="str">
        <f t="shared" si="52"/>
        <v/>
      </c>
      <c r="J997" s="10" t="str">
        <f t="shared" si="51"/>
        <v/>
      </c>
      <c r="K997" s="10"/>
      <c r="L997" s="10"/>
      <c r="M997" s="10"/>
      <c r="N997" s="10"/>
    </row>
    <row r="998" spans="1:14" ht="45">
      <c r="A998" s="10"/>
      <c r="B998" s="10"/>
      <c r="C998" s="10" t="str">
        <v>Procedimiento de verificación de datos por Oficinas gestoras de Impuestos Especiales</v>
      </c>
      <c r="D998" s="10"/>
      <c r="E998" s="14" t="str">
        <v>Procedimiento de verificación de datos por Oficinas gestoras de Impuestos Especiales &lt;AGENCIA ESTATAL DE ADMINISTRACIÓN TRIBUTARIA (AEAT)&gt;</v>
      </c>
      <c r="F998" s="10"/>
      <c r="G998" s="10"/>
      <c r="H998" s="10" t="str">
        <f t="shared" si="50"/>
        <v xml:space="preserve"> </v>
      </c>
      <c r="I998" s="9" t="str">
        <f t="shared" si="52"/>
        <v/>
      </c>
      <c r="J998" s="10" t="str">
        <f t="shared" si="51"/>
        <v/>
      </c>
      <c r="K998" s="10"/>
      <c r="L998" s="10"/>
      <c r="M998" s="10"/>
      <c r="N998" s="10"/>
    </row>
    <row r="999" spans="1:14" ht="45">
      <c r="A999" s="10"/>
      <c r="B999" s="10"/>
      <c r="C999" s="10" t="str">
        <v>Procedimiento de verificación de datos respecto a declaraciones aduaneras.</v>
      </c>
      <c r="D999" s="10"/>
      <c r="E999" s="14" t="str">
        <v>Procedimiento de verificación de datos respecto a declaraciones aduaneras. &lt;AGENCIA ESTATAL DE ADMINISTRACIÓN TRIBUTARIA (AEAT)&gt;</v>
      </c>
      <c r="F999" s="10"/>
      <c r="G999" s="10"/>
      <c r="H999" s="10" t="str">
        <f t="shared" si="50"/>
        <v xml:space="preserve"> </v>
      </c>
      <c r="I999" s="9" t="str">
        <f t="shared" si="52"/>
        <v/>
      </c>
      <c r="J999" s="10" t="str">
        <f t="shared" si="51"/>
        <v/>
      </c>
      <c r="K999" s="10"/>
      <c r="L999" s="10"/>
      <c r="M999" s="10"/>
      <c r="N999" s="10"/>
    </row>
    <row r="1000" spans="1:14" ht="45">
      <c r="A1000" s="10"/>
      <c r="B1000" s="10"/>
      <c r="C1000" s="10" t="str">
        <v>Procedimiento de verificación especial del  Impuesto sobre la Renta de No Residentes.</v>
      </c>
      <c r="D1000" s="10"/>
      <c r="E1000" s="14" t="str">
        <v>Procedimiento de verificación especial del  Impuesto sobre la Renta de No Residentes. &lt;AGENCIA ESTATAL DE ADMINISTRACIÓN TRIBUTARIA (AEAT)&gt;</v>
      </c>
      <c r="F1000" s="10"/>
      <c r="G1000" s="10"/>
      <c r="H1000" s="10" t="str">
        <f t="shared" si="50"/>
        <v xml:space="preserve"> </v>
      </c>
      <c r="I1000" s="9" t="str">
        <f t="shared" si="52"/>
        <v/>
      </c>
      <c r="J1000" s="10" t="str">
        <f t="shared" si="51"/>
        <v/>
      </c>
      <c r="K1000" s="10"/>
      <c r="L1000" s="10"/>
      <c r="M1000" s="10"/>
      <c r="N1000" s="10"/>
    </row>
    <row r="1001" spans="1:14" ht="30">
      <c r="A1001" s="10"/>
      <c r="B1001" s="10"/>
      <c r="C1001" s="10" t="str">
        <v>Procedimiento especial para microempresas</v>
      </c>
      <c r="D1001" s="10"/>
      <c r="E1001" s="14" t="str">
        <v>Procedimiento especial para microempresas &lt;AGENCIA ESTATAL DE ADMINISTRACIÓN TRIBUTARIA (AEAT)&gt;</v>
      </c>
      <c r="F1001" s="10"/>
      <c r="G1001" s="10"/>
      <c r="H1001" s="10" t="str">
        <f t="shared" si="50"/>
        <v xml:space="preserve"> </v>
      </c>
      <c r="I1001" s="9" t="str">
        <f t="shared" si="52"/>
        <v/>
      </c>
      <c r="J1001" s="10" t="str">
        <f t="shared" si="51"/>
        <v/>
      </c>
      <c r="K1001" s="10"/>
      <c r="L1001" s="10"/>
      <c r="M1001" s="10"/>
      <c r="N1001" s="10"/>
    </row>
    <row r="1002" spans="1:14" ht="30">
      <c r="A1002" s="10"/>
      <c r="B1002" s="10"/>
      <c r="C1002" s="10" t="str">
        <v>Procedimiento genérico de revisión.</v>
      </c>
      <c r="D1002" s="10"/>
      <c r="E1002" s="14" t="str">
        <v>Procedimiento genérico de revisión. &lt;AGENCIA ESTATAL DE ADMINISTRACIÓN TRIBUTARIA (AEAT)&gt;</v>
      </c>
      <c r="F1002" s="10"/>
      <c r="G1002" s="10"/>
      <c r="H1002" s="10" t="str">
        <f t="shared" si="50"/>
        <v xml:space="preserve"> </v>
      </c>
      <c r="I1002" s="9" t="str">
        <f t="shared" si="52"/>
        <v/>
      </c>
      <c r="J1002" s="10" t="str">
        <f t="shared" si="51"/>
        <v/>
      </c>
      <c r="K1002" s="10"/>
      <c r="L1002" s="10"/>
      <c r="M1002" s="10"/>
      <c r="N1002" s="10"/>
    </row>
    <row r="1003" spans="1:14" ht="45">
      <c r="A1003" s="10"/>
      <c r="B1003" s="10"/>
      <c r="C1003" s="10" t="str">
        <v>Procedimiento información arancelaria vinculante.</v>
      </c>
      <c r="D1003" s="10"/>
      <c r="E1003" s="14" t="str">
        <v>Procedimiento información arancelaria vinculante. &lt;AGENCIA ESTATAL DE ADMINISTRACIÓN TRIBUTARIA (AEAT)&gt;</v>
      </c>
      <c r="F1003" s="10"/>
      <c r="G1003" s="10"/>
      <c r="H1003" s="10" t="str">
        <f t="shared" si="50"/>
        <v xml:space="preserve"> </v>
      </c>
      <c r="I1003" s="9" t="str">
        <f t="shared" si="52"/>
        <v/>
      </c>
      <c r="J1003" s="10" t="str">
        <f t="shared" si="51"/>
        <v/>
      </c>
      <c r="K1003" s="10"/>
      <c r="L1003" s="10"/>
      <c r="M1003" s="10"/>
      <c r="N1003" s="10"/>
    </row>
    <row r="1004" spans="1:14" ht="45">
      <c r="A1004" s="10"/>
      <c r="B1004" s="10"/>
      <c r="C1004" s="10" t="str">
        <v>Procedimiento inspector de comprobación e investigación (1984 - […])</v>
      </c>
      <c r="D1004" s="10"/>
      <c r="E1004" s="14" t="str">
        <v>Procedimiento inspector de comprobación e investigación (1984 - […]) &lt;AGENCIA ESTATAL DE ADMINISTRACIÓN TRIBUTARIA (AEAT)&gt;</v>
      </c>
      <c r="F1004" s="10"/>
      <c r="G1004" s="10"/>
      <c r="H1004" s="10" t="str">
        <f t="shared" si="50"/>
        <v xml:space="preserve"> </v>
      </c>
      <c r="I1004" s="9" t="str">
        <f t="shared" si="52"/>
        <v/>
      </c>
      <c r="J1004" s="10" t="str">
        <f t="shared" si="51"/>
        <v/>
      </c>
      <c r="K1004" s="10"/>
      <c r="L1004" s="10"/>
      <c r="M1004" s="10"/>
      <c r="N1004" s="10"/>
    </row>
    <row r="1005" spans="1:14" ht="60">
      <c r="A1005" s="10"/>
      <c r="B1005" s="10"/>
      <c r="C1005" s="10" t="str">
        <v>Procedimiento inspector de comprobación e investigación (contribuyentes en régimen de estimación objetiva)</v>
      </c>
      <c r="D1005" s="10"/>
      <c r="E1005" s="14" t="str">
        <v>Procedimiento inspector de comprobación e investigación (contribuyentes en régimen de estimación objetiva) &lt;AGENCIA ESTATAL DE ADMINISTRACIÓN TRIBUTARIA (AEAT)&gt;</v>
      </c>
      <c r="F1005" s="10"/>
      <c r="G1005" s="10"/>
      <c r="H1005" s="10" t="str">
        <f t="shared" si="50"/>
        <v xml:space="preserve"> </v>
      </c>
      <c r="I1005" s="9" t="str">
        <f t="shared" si="52"/>
        <v/>
      </c>
      <c r="J1005" s="10" t="str">
        <f t="shared" si="51"/>
        <v/>
      </c>
      <c r="K1005" s="10"/>
      <c r="L1005" s="10"/>
      <c r="M1005" s="10"/>
      <c r="N1005" s="10"/>
    </row>
    <row r="1006" spans="1:14" ht="45">
      <c r="A1006" s="10"/>
      <c r="B1006" s="10"/>
      <c r="C1006" s="10" t="str">
        <v>Procedimiento inspector de comprobación e investigación de Aduanas e Impuestos Especiales</v>
      </c>
      <c r="D1006" s="10"/>
      <c r="E1006" s="14" t="str">
        <v>Procedimiento inspector de comprobación e investigación de Aduanas e Impuestos Especiales &lt;AGENCIA ESTATAL DE ADMINISTRACIÓN TRIBUTARIA (AEAT)&gt;</v>
      </c>
      <c r="F1006" s="10"/>
      <c r="G1006" s="10"/>
      <c r="H1006" s="10" t="str">
        <f t="shared" si="50"/>
        <v xml:space="preserve"> </v>
      </c>
      <c r="I1006" s="9" t="str">
        <f t="shared" si="52"/>
        <v/>
      </c>
      <c r="J1006" s="10" t="str">
        <f t="shared" si="51"/>
        <v/>
      </c>
      <c r="K1006" s="10"/>
      <c r="L1006" s="10"/>
      <c r="M1006" s="10"/>
      <c r="N1006" s="10"/>
    </row>
    <row r="1007" spans="1:14" ht="45">
      <c r="A1007" s="10"/>
      <c r="B1007" s="10"/>
      <c r="C1007" s="10" t="str">
        <v>Procedimiento inspector de la Oficina Nacional de Gestión Tributaria (ONGT)</v>
      </c>
      <c r="D1007" s="10"/>
      <c r="E1007" s="14" t="str">
        <v>Procedimiento inspector de la Oficina Nacional de Gestión Tributaria (ONGT) &lt;AGENCIA ESTATAL DE ADMINISTRACIÓN TRIBUTARIA (AEAT)&gt;</v>
      </c>
      <c r="F1007" s="10"/>
      <c r="G1007" s="10"/>
      <c r="H1007" s="10" t="str">
        <f t="shared" si="50"/>
        <v xml:space="preserve"> </v>
      </c>
      <c r="I1007" s="9" t="str">
        <f t="shared" si="52"/>
        <v/>
      </c>
      <c r="J1007" s="10" t="str">
        <f t="shared" si="51"/>
        <v/>
      </c>
      <c r="K1007" s="10"/>
      <c r="L1007" s="10"/>
      <c r="M1007" s="10"/>
      <c r="N1007" s="10"/>
    </row>
    <row r="1008" spans="1:14" ht="45">
      <c r="A1008" s="10"/>
      <c r="B1008" s="10"/>
      <c r="C1008" s="10" t="str">
        <v>Procedimiento para el reconocimiento de beneficios fiscales de carácter rogado.</v>
      </c>
      <c r="D1008" s="10"/>
      <c r="E1008" s="14" t="str">
        <v>Procedimiento para el reconocimiento de beneficios fiscales de carácter rogado. &lt;AGENCIA ESTATAL DE ADMINISTRACIÓN TRIBUTARIA (AEAT)&gt;</v>
      </c>
      <c r="F1008" s="10"/>
      <c r="G1008" s="10"/>
      <c r="H1008" s="10" t="str">
        <f t="shared" si="50"/>
        <v xml:space="preserve"> </v>
      </c>
      <c r="I1008" s="9" t="str">
        <f t="shared" si="52"/>
        <v/>
      </c>
      <c r="J1008" s="10" t="str">
        <f t="shared" si="51"/>
        <v/>
      </c>
      <c r="K1008" s="10"/>
      <c r="L1008" s="10"/>
      <c r="M1008" s="10"/>
      <c r="N1008" s="10"/>
    </row>
    <row r="1009" spans="1:14" ht="60">
      <c r="A1009" s="10"/>
      <c r="B1009" s="10"/>
      <c r="C1009" s="10" t="str">
        <v>Procedimiento para la aplicación del régimen fiscal especial de las entidades sin fines lucrativos (1995 - […])</v>
      </c>
      <c r="D1009" s="10"/>
      <c r="E1009" s="14" t="str">
        <v>Procedimiento para la aplicación del régimen fiscal especial de las entidades sin fines lucrativos (1995 - […]) &lt;AGENCIA ESTATAL DE ADMINISTRACIÓN TRIBUTARIA (AEAT)&gt;</v>
      </c>
      <c r="F1009" s="10"/>
      <c r="G1009" s="10"/>
      <c r="H1009" s="10" t="str">
        <f t="shared" si="50"/>
        <v xml:space="preserve"> </v>
      </c>
      <c r="I1009" s="9" t="str">
        <f t="shared" si="52"/>
        <v/>
      </c>
      <c r="J1009" s="10" t="str">
        <f t="shared" si="51"/>
        <v/>
      </c>
      <c r="K1009" s="10"/>
      <c r="L1009" s="10"/>
      <c r="M1009" s="10"/>
      <c r="N1009" s="10"/>
    </row>
    <row r="1010" spans="1:14" ht="60">
      <c r="A1010" s="10"/>
      <c r="B1010" s="10"/>
      <c r="C1010" s="10" t="str">
        <v>Procedimiento para la formulación y tramitación de quejas y sugerencias ante el Consejo para la Defensa del Contribuyente</v>
      </c>
      <c r="D1010" s="10"/>
      <c r="E1010" s="14" t="str">
        <v>Procedimiento para la formulación y tramitación de quejas y sugerencias ante el Consejo para la Defensa del Contribuyente &lt;AGENCIA ESTATAL DE ADMINISTRACIÓN TRIBUTARIA (AEAT)&gt;</v>
      </c>
      <c r="F1010" s="10"/>
      <c r="G1010" s="10"/>
      <c r="H1010" s="10" t="str">
        <f t="shared" si="50"/>
        <v xml:space="preserve"> </v>
      </c>
      <c r="I1010" s="9" t="str">
        <f t="shared" si="52"/>
        <v/>
      </c>
      <c r="J1010" s="10" t="str">
        <f t="shared" si="51"/>
        <v/>
      </c>
      <c r="K1010" s="10"/>
      <c r="L1010" s="10"/>
      <c r="M1010" s="10"/>
      <c r="N1010" s="10"/>
    </row>
    <row r="1011" spans="1:14" ht="45">
      <c r="A1011" s="10"/>
      <c r="B1011" s="10"/>
      <c r="C1011" s="10" t="str">
        <v>Procedimiento para la práctica de liquidaciones en el ámbito aduanero (Artículo 134 RGAT).</v>
      </c>
      <c r="D1011" s="10"/>
      <c r="E1011" s="14" t="str">
        <v>Procedimiento para la práctica de liquidaciones en el ámbito aduanero (Artículo 134 RGAT). &lt;AGENCIA ESTATAL DE ADMINISTRACIÓN TRIBUTARIA (AEAT)&gt;</v>
      </c>
      <c r="F1011" s="10"/>
      <c r="G1011" s="10"/>
      <c r="H1011" s="10" t="str">
        <f t="shared" si="50"/>
        <v xml:space="preserve"> </v>
      </c>
      <c r="I1011" s="9" t="str">
        <f t="shared" si="52"/>
        <v/>
      </c>
      <c r="J1011" s="10" t="str">
        <f t="shared" si="51"/>
        <v/>
      </c>
      <c r="K1011" s="10"/>
      <c r="L1011" s="10"/>
      <c r="M1011" s="10"/>
      <c r="N1011" s="10"/>
    </row>
    <row r="1012" spans="1:14" ht="75">
      <c r="A1012" s="10"/>
      <c r="B1012" s="10"/>
      <c r="C1012" s="10" t="str">
        <v>Procedimiento para reducir signos, índices o módulos de estimación objetiva por incendios, inundaciones, hundimientos, graves averías del equipo industrial o por incapacidad temporal del titular.</v>
      </c>
      <c r="D1012" s="10"/>
      <c r="E1012" s="14" t="str">
        <v>Procedimiento para reducir signos, índices o módulos de estimación objetiva por incendios, inundaciones, hundimientos, graves averías del equipo industrial o por incapacidad temporal del titular. &lt;AGENCIA ESTATAL DE ADMINISTRACIÓN TRIBUTARIA (AEAT)&gt;</v>
      </c>
      <c r="F1012" s="10"/>
      <c r="G1012" s="10"/>
      <c r="H1012" s="10" t="str">
        <f t="shared" si="50"/>
        <v xml:space="preserve"> </v>
      </c>
      <c r="I1012" s="9" t="str">
        <f t="shared" si="52"/>
        <v/>
      </c>
      <c r="J1012" s="10" t="str">
        <f t="shared" si="51"/>
        <v/>
      </c>
      <c r="K1012" s="10"/>
      <c r="L1012" s="10"/>
      <c r="M1012" s="10"/>
      <c r="N1012" s="10"/>
    </row>
    <row r="1013" spans="1:14" ht="45">
      <c r="A1013" s="10"/>
      <c r="B1013" s="10"/>
      <c r="C1013" s="10" t="str">
        <v>Procedimiento sancionador abreviado de Gestión Tributaria.</v>
      </c>
      <c r="D1013" s="10"/>
      <c r="E1013" s="14" t="str">
        <v>Procedimiento sancionador abreviado de Gestión Tributaria. &lt;AGENCIA ESTATAL DE ADMINISTRACIÓN TRIBUTARIA (AEAT)&gt;</v>
      </c>
      <c r="F1013" s="10"/>
      <c r="G1013" s="10"/>
      <c r="H1013" s="10" t="str">
        <f t="shared" si="50"/>
        <v xml:space="preserve"> </v>
      </c>
      <c r="I1013" s="9" t="str">
        <f t="shared" si="52"/>
        <v/>
      </c>
      <c r="J1013" s="10" t="str">
        <f t="shared" si="51"/>
        <v/>
      </c>
      <c r="K1013" s="10"/>
      <c r="L1013" s="10"/>
      <c r="M1013" s="10"/>
      <c r="N1013" s="10"/>
    </row>
    <row r="1014" spans="1:14" ht="45">
      <c r="A1014" s="10"/>
      <c r="B1014" s="10"/>
      <c r="C1014" s="10" t="str">
        <v>Procedimiento sancionador art. 7 Ley 7/2012 en el ámbito de competencias de Gestión Tributaria.</v>
      </c>
      <c r="D1014" s="10"/>
      <c r="E1014" s="14" t="str">
        <v>Procedimiento sancionador art. 7 Ley 7/2012 en el ámbito de competencias de Gestión Tributaria. &lt;AGENCIA ESTATAL DE ADMINISTRACIÓN TRIBUTARIA (AEAT)&gt;</v>
      </c>
      <c r="F1014" s="10"/>
      <c r="G1014" s="10"/>
      <c r="H1014" s="10" t="str">
        <f t="shared" si="50"/>
        <v xml:space="preserve"> </v>
      </c>
      <c r="I1014" s="9" t="str">
        <f t="shared" si="52"/>
        <v/>
      </c>
      <c r="J1014" s="10" t="str">
        <f t="shared" si="51"/>
        <v/>
      </c>
      <c r="K1014" s="10"/>
      <c r="L1014" s="10"/>
      <c r="M1014" s="10"/>
      <c r="N1014" s="10"/>
    </row>
    <row r="1015" spans="1:14" ht="45">
      <c r="A1015" s="10"/>
      <c r="B1015" s="10"/>
      <c r="C1015" s="10" t="str">
        <v>Procedimiento sancionador art. 7 Ley 7/2012 gestionado por  Aduanas e Impuestos Especiales.</v>
      </c>
      <c r="D1015" s="10"/>
      <c r="E1015" s="14" t="str">
        <v>Procedimiento sancionador art. 7 Ley 7/2012 gestionado por  Aduanas e Impuestos Especiales. &lt;AGENCIA ESTATAL DE ADMINISTRACIÓN TRIBUTARIA (AEAT)&gt;</v>
      </c>
      <c r="F1015" s="10"/>
      <c r="G1015" s="10"/>
      <c r="H1015" s="10" t="str">
        <f t="shared" si="50"/>
        <v xml:space="preserve"> </v>
      </c>
      <c r="I1015" s="9" t="str">
        <f t="shared" si="52"/>
        <v/>
      </c>
      <c r="J1015" s="10" t="str">
        <f t="shared" si="51"/>
        <v/>
      </c>
      <c r="K1015" s="10"/>
      <c r="L1015" s="10"/>
      <c r="M1015" s="10"/>
      <c r="N1015" s="10"/>
    </row>
    <row r="1016" spans="1:14" ht="45">
      <c r="A1016" s="10"/>
      <c r="B1016" s="10"/>
      <c r="C1016" s="10" t="str">
        <v>Procedimiento sancionador art. 7 Ley 7/2012 gestionado por Inspección</v>
      </c>
      <c r="D1016" s="10"/>
      <c r="E1016" s="14" t="str">
        <v>Procedimiento sancionador art. 7 Ley 7/2012 gestionado por Inspección &lt;AGENCIA ESTATAL DE ADMINISTRACIÓN TRIBUTARIA (AEAT)&gt;</v>
      </c>
      <c r="F1016" s="10"/>
      <c r="G1016" s="10"/>
      <c r="H1016" s="10" t="str">
        <f t="shared" si="50"/>
        <v xml:space="preserve"> </v>
      </c>
      <c r="I1016" s="9" t="str">
        <f t="shared" si="52"/>
        <v/>
      </c>
      <c r="J1016" s="10" t="str">
        <f t="shared" si="51"/>
        <v/>
      </c>
      <c r="K1016" s="10"/>
      <c r="L1016" s="10"/>
      <c r="M1016" s="10"/>
      <c r="N1016" s="10"/>
    </row>
    <row r="1017" spans="1:14" ht="45">
      <c r="A1017" s="10"/>
      <c r="B1017" s="10"/>
      <c r="C1017" s="10" t="str">
        <v>Procedimiento sancionador de Aduanas e Impuestos Especiales</v>
      </c>
      <c r="D1017" s="10"/>
      <c r="E1017" s="14" t="str">
        <v>Procedimiento sancionador de Aduanas e Impuestos Especiales &lt;AGENCIA ESTATAL DE ADMINISTRACIÓN TRIBUTARIA (AEAT)&gt;</v>
      </c>
      <c r="F1017" s="10"/>
      <c r="G1017" s="10"/>
      <c r="H1017" s="10" t="str">
        <f t="shared" si="50"/>
        <v xml:space="preserve"> </v>
      </c>
      <c r="I1017" s="9" t="str">
        <f t="shared" si="52"/>
        <v/>
      </c>
      <c r="J1017" s="10" t="str">
        <f t="shared" si="51"/>
        <v/>
      </c>
      <c r="K1017" s="10"/>
      <c r="L1017" s="10"/>
      <c r="M1017" s="10"/>
      <c r="N1017" s="10"/>
    </row>
    <row r="1018" spans="1:14" ht="30">
      <c r="A1018" s="10"/>
      <c r="B1018" s="10"/>
      <c r="C1018" s="10" t="str">
        <v>Procedimiento sancionador de Inspección.</v>
      </c>
      <c r="D1018" s="10"/>
      <c r="E1018" s="14" t="str">
        <v>Procedimiento sancionador de Inspección. &lt;AGENCIA ESTATAL DE ADMINISTRACIÓN TRIBUTARIA (AEAT)&gt;</v>
      </c>
      <c r="F1018" s="10"/>
      <c r="G1018" s="10"/>
      <c r="H1018" s="10" t="str">
        <f t="shared" si="50"/>
        <v xml:space="preserve"> </v>
      </c>
      <c r="I1018" s="9" t="str">
        <f t="shared" si="52"/>
        <v/>
      </c>
      <c r="J1018" s="10" t="str">
        <f t="shared" si="51"/>
        <v/>
      </c>
      <c r="K1018" s="10"/>
      <c r="L1018" s="10"/>
      <c r="M1018" s="10"/>
      <c r="N1018" s="10"/>
    </row>
    <row r="1019" spans="1:14" ht="30">
      <c r="A1019" s="10"/>
      <c r="B1019" s="10"/>
      <c r="C1019" s="10" t="str">
        <v>Procedimiento sancionador de Recaudación.</v>
      </c>
      <c r="D1019" s="10"/>
      <c r="E1019" s="14" t="str">
        <v>Procedimiento sancionador de Recaudación. &lt;AGENCIA ESTATAL DE ADMINISTRACIÓN TRIBUTARIA (AEAT)&gt;</v>
      </c>
      <c r="F1019" s="10"/>
      <c r="G1019" s="10"/>
      <c r="H1019" s="10" t="str">
        <f t="shared" si="50"/>
        <v xml:space="preserve"> </v>
      </c>
      <c r="I1019" s="9" t="str">
        <f t="shared" si="52"/>
        <v/>
      </c>
      <c r="J1019" s="10" t="str">
        <f t="shared" si="51"/>
        <v/>
      </c>
      <c r="K1019" s="10"/>
      <c r="L1019" s="10"/>
      <c r="M1019" s="10"/>
      <c r="N1019" s="10"/>
    </row>
    <row r="1020" spans="1:14" ht="60">
      <c r="A1020" s="10"/>
      <c r="B1020" s="10"/>
      <c r="C1020" s="10" t="str">
        <v>Procedimiento sancionador en materia de estadísticas de los intercambios de bienes entre Estados miembros de la Unión Europea (INTRASTAT).</v>
      </c>
      <c r="D1020" s="10"/>
      <c r="E1020" s="14" t="str">
        <v>Procedimiento sancionador en materia de estadísticas de los intercambios de bienes entre Estados miembros de la Unión Europea (INTRASTAT). &lt;AGENCIA ESTATAL DE ADMINISTRACIÓN TRIBUTARIA (AEAT)&gt;</v>
      </c>
      <c r="F1020" s="10"/>
      <c r="G1020" s="10"/>
      <c r="H1020" s="10" t="str">
        <f t="shared" si="50"/>
        <v xml:space="preserve"> </v>
      </c>
      <c r="I1020" s="9" t="str">
        <f t="shared" si="52"/>
        <v/>
      </c>
      <c r="J1020" s="10" t="str">
        <f t="shared" si="51"/>
        <v/>
      </c>
      <c r="K1020" s="10"/>
      <c r="L1020" s="10"/>
      <c r="M1020" s="10"/>
      <c r="N1020" s="10"/>
    </row>
    <row r="1021" spans="1:14" ht="60">
      <c r="A1021" s="10"/>
      <c r="B1021" s="10"/>
      <c r="C1021" s="10" t="str">
        <v>PRÓRROGA de la ayuda al transporte para beneficiarios de la devolución por Gasóleo Profesional, Real Decreto-ley 20/2022 de 27 de diciembre</v>
      </c>
      <c r="D1021" s="10"/>
      <c r="E1021" s="14" t="str">
        <v>PRÓRROGA de la ayuda al transporte para beneficiarios de la devolución por Gasóleo Profesional, Real Decreto-ley 20/2022 de 27 de diciembre &lt;AGENCIA ESTATAL DE ADMINISTRACIÓN TRIBUTARIA (AEAT)&gt;</v>
      </c>
      <c r="F1021" s="10"/>
      <c r="G1021" s="10"/>
      <c r="H1021" s="10" t="str">
        <f t="shared" si="50"/>
        <v xml:space="preserve"> </v>
      </c>
      <c r="I1021" s="9" t="str">
        <f t="shared" si="52"/>
        <v/>
      </c>
      <c r="J1021" s="10" t="str">
        <f t="shared" si="51"/>
        <v/>
      </c>
      <c r="K1021" s="10"/>
      <c r="L1021" s="10"/>
      <c r="M1021" s="10"/>
      <c r="N1021" s="10"/>
    </row>
    <row r="1022" spans="1:14" ht="45">
      <c r="A1022" s="10"/>
      <c r="B1022" s="10"/>
      <c r="C1022" s="10" t="str">
        <v>Providencia de apremio para el cobro de deudas tributarias en vía ejecutiva (1991 - […])</v>
      </c>
      <c r="D1022" s="10"/>
      <c r="E1022" s="14" t="str">
        <v>Providencia de apremio para el cobro de deudas tributarias en vía ejecutiva (1991 - […]) &lt;AGENCIA ESTATAL DE ADMINISTRACIÓN TRIBUTARIA (AEAT)&gt;</v>
      </c>
      <c r="F1022" s="10"/>
      <c r="G1022" s="10"/>
      <c r="H1022" s="10" t="str">
        <f t="shared" si="50"/>
        <v xml:space="preserve"> </v>
      </c>
      <c r="I1022" s="9" t="str">
        <f t="shared" si="52"/>
        <v/>
      </c>
      <c r="J1022" s="10" t="str">
        <f t="shared" si="51"/>
        <v/>
      </c>
      <c r="K1022" s="10"/>
      <c r="L1022" s="10"/>
      <c r="M1022" s="10"/>
      <c r="N1022" s="10"/>
    </row>
    <row r="1023" spans="1:14" ht="45">
      <c r="A1023" s="10"/>
      <c r="B1023" s="10"/>
      <c r="C1023" s="10" t="str">
        <v>Publicidad de situaciones de incumplimiento relevante de las obligaciones tributarias.</v>
      </c>
      <c r="D1023" s="10"/>
      <c r="E1023" s="14" t="str">
        <v>Publicidad de situaciones de incumplimiento relevante de las obligaciones tributarias. &lt;AGENCIA ESTATAL DE ADMINISTRACIÓN TRIBUTARIA (AEAT)&gt;</v>
      </c>
      <c r="F1023" s="10"/>
      <c r="G1023" s="10"/>
      <c r="H1023" s="10" t="str">
        <f t="shared" si="50"/>
        <v xml:space="preserve"> </v>
      </c>
      <c r="I1023" s="9" t="str">
        <f t="shared" si="52"/>
        <v/>
      </c>
      <c r="J1023" s="10" t="str">
        <f t="shared" si="51"/>
        <v/>
      </c>
      <c r="K1023" s="10"/>
      <c r="L1023" s="10"/>
      <c r="M1023" s="10"/>
      <c r="N1023" s="10"/>
    </row>
    <row r="1024" spans="1:14" ht="30">
      <c r="A1024" s="10"/>
      <c r="B1024" s="10"/>
      <c r="C1024" s="10" t="str">
        <v>Recaudación. Cambio de adscripción</v>
      </c>
      <c r="D1024" s="10"/>
      <c r="E1024" s="14" t="str">
        <v>Recaudación. Cambio de adscripción &lt;AGENCIA ESTATAL DE ADMINISTRACIÓN TRIBUTARIA (AEAT)&gt;</v>
      </c>
      <c r="F1024" s="10"/>
      <c r="G1024" s="10"/>
      <c r="H1024" s="10" t="str">
        <f t="shared" si="50"/>
        <v xml:space="preserve"> </v>
      </c>
      <c r="I1024" s="9" t="str">
        <f t="shared" si="52"/>
        <v/>
      </c>
      <c r="J1024" s="10" t="str">
        <f t="shared" si="51"/>
        <v/>
      </c>
      <c r="K1024" s="10"/>
      <c r="L1024" s="10"/>
      <c r="M1024" s="10"/>
      <c r="N1024" s="10"/>
    </row>
    <row r="1025" spans="1:14" ht="30">
      <c r="A1025" s="10"/>
      <c r="B1025" s="10"/>
      <c r="C1025" s="10" t="str">
        <v>Recaudación. Medidas cautelares.</v>
      </c>
      <c r="D1025" s="10"/>
      <c r="E1025" s="14" t="str">
        <v>Recaudación. Medidas cautelares. &lt;AGENCIA ESTATAL DE ADMINISTRACIÓN TRIBUTARIA (AEAT)&gt;</v>
      </c>
      <c r="F1025" s="10"/>
      <c r="G1025" s="10"/>
      <c r="H1025" s="10" t="str">
        <f t="shared" si="50"/>
        <v xml:space="preserve"> </v>
      </c>
      <c r="I1025" s="9" t="str">
        <f t="shared" si="52"/>
        <v/>
      </c>
      <c r="J1025" s="10" t="str">
        <f t="shared" si="51"/>
        <v/>
      </c>
      <c r="K1025" s="10"/>
      <c r="L1025" s="10"/>
      <c r="M1025" s="10"/>
      <c r="N1025" s="10"/>
    </row>
    <row r="1026" spans="1:14" ht="45">
      <c r="A1026" s="10"/>
      <c r="B1026" s="10"/>
      <c r="C1026" s="10" t="str">
        <v>Recaudación. Procedimiento de reembolso del coste de las garantías.</v>
      </c>
      <c r="D1026" s="10"/>
      <c r="E1026" s="14" t="str">
        <v>Recaudación. Procedimiento de reembolso del coste de las garantías. &lt;AGENCIA ESTATAL DE ADMINISTRACIÓN TRIBUTARIA (AEAT)&gt;</v>
      </c>
      <c r="F1026" s="10"/>
      <c r="G1026" s="10"/>
      <c r="H1026" s="10" t="str">
        <f t="shared" si="50"/>
        <v xml:space="preserve"> </v>
      </c>
      <c r="I1026" s="9" t="str">
        <f t="shared" si="52"/>
        <v/>
      </c>
      <c r="J1026" s="10" t="str">
        <f t="shared" si="51"/>
        <v/>
      </c>
      <c r="K1026" s="10"/>
      <c r="L1026" s="10"/>
      <c r="M1026" s="10"/>
      <c r="N1026" s="10"/>
    </row>
    <row r="1027" spans="1:14" ht="45">
      <c r="A1027" s="10"/>
      <c r="B1027" s="10"/>
      <c r="C1027" s="10" t="str">
        <v>Recibos de liquidaciones por Contribución General sobre la Renta (Modelo 2) (15/02/1933-31/12/1978)</v>
      </c>
      <c r="D1027" s="10"/>
      <c r="E1027" s="14" t="str">
        <v>Recibos de liquidaciones por Contribución General sobre la Renta (Modelo 2) (15/02/1933-31/12/1978) &lt;AGENCIA ESTATAL DE ADMINISTRACIÓN TRIBUTARIA (AEAT)&gt;</v>
      </c>
      <c r="F1027" s="10"/>
      <c r="G1027" s="10"/>
      <c r="H1027" s="10" t="str">
        <f t="shared" si="50"/>
        <v xml:space="preserve"> </v>
      </c>
      <c r="I1027" s="9" t="str">
        <f t="shared" si="52"/>
        <v/>
      </c>
      <c r="J1027" s="10" t="str">
        <f t="shared" si="51"/>
        <v/>
      </c>
      <c r="K1027" s="10"/>
      <c r="L1027" s="10"/>
      <c r="M1027" s="10"/>
      <c r="N1027" s="10"/>
    </row>
    <row r="1028" spans="1:14" ht="45">
      <c r="A1028" s="10"/>
      <c r="B1028" s="10"/>
      <c r="C1028" s="10" t="str">
        <v>Reclamación económicoadministrativa contra actos de Aduanas e Impuestos Especiales</v>
      </c>
      <c r="D1028" s="10"/>
      <c r="E1028" s="14" t="str">
        <v>Reclamación económicoadministrativa contra actos de Aduanas e Impuestos Especiales &lt;AGENCIA ESTATAL DE ADMINISTRACIÓN TRIBUTARIA (AEAT)&gt;</v>
      </c>
      <c r="F1028" s="10"/>
      <c r="G1028" s="10"/>
      <c r="H1028" s="10" t="str">
        <f t="shared" si="50"/>
        <v xml:space="preserve"> </v>
      </c>
      <c r="I1028" s="9" t="str">
        <f t="shared" si="52"/>
        <v/>
      </c>
      <c r="J1028" s="10" t="str">
        <f t="shared" si="51"/>
        <v/>
      </c>
      <c r="K1028" s="10"/>
      <c r="L1028" s="10"/>
      <c r="M1028" s="10"/>
      <c r="N1028" s="10"/>
    </row>
    <row r="1029" spans="1:14" ht="45">
      <c r="A1029" s="10"/>
      <c r="B1029" s="10"/>
      <c r="C1029" s="10" t="str">
        <v>Reclamación económico-administrativa contra actos de Inspección</v>
      </c>
      <c r="D1029" s="10"/>
      <c r="E1029" s="14" t="str">
        <v>Reclamación económico-administrativa contra actos de Inspección &lt;AGENCIA ESTATAL DE ADMINISTRACIÓN TRIBUTARIA (AEAT)&gt;</v>
      </c>
      <c r="F1029" s="10"/>
      <c r="G1029" s="10"/>
      <c r="H1029" s="10" t="str">
        <f t="shared" si="50"/>
        <v xml:space="preserve"> </v>
      </c>
      <c r="I1029" s="9" t="str">
        <f t="shared" si="52"/>
        <v/>
      </c>
      <c r="J1029" s="10" t="str">
        <f t="shared" si="51"/>
        <v/>
      </c>
      <c r="K1029" s="10"/>
      <c r="L1029" s="10"/>
      <c r="M1029" s="10"/>
      <c r="N1029" s="10"/>
    </row>
    <row r="1030" spans="1:14" ht="45">
      <c r="A1030" s="10"/>
      <c r="B1030" s="10"/>
      <c r="C1030" s="10" t="str">
        <v>Reclamación económico-administrativa contra declaración de prescripción del derecho a la devolución</v>
      </c>
      <c r="D1030" s="10"/>
      <c r="E1030" s="14" t="str">
        <v>Reclamación económico-administrativa contra declaración de prescripción del derecho a la devolución &lt;AGENCIA ESTATAL DE ADMINISTRACIÓN TRIBUTARIA (AEAT)&gt;</v>
      </c>
      <c r="F1030" s="10"/>
      <c r="G1030" s="10"/>
      <c r="H1030" s="10" t="str">
        <f t="shared" si="50"/>
        <v xml:space="preserve"> </v>
      </c>
      <c r="I1030" s="9" t="str">
        <f t="shared" si="52"/>
        <v/>
      </c>
      <c r="J1030" s="10" t="str">
        <f t="shared" si="51"/>
        <v/>
      </c>
      <c r="K1030" s="10"/>
      <c r="L1030" s="10"/>
      <c r="M1030" s="10"/>
      <c r="N1030" s="10"/>
    </row>
    <row r="1031" spans="1:14" ht="45">
      <c r="A1031" s="10"/>
      <c r="B1031" s="10"/>
      <c r="C1031" s="10" t="str">
        <v>Reclamaciones de Responsabilidad Patrimonial del IVMDH</v>
      </c>
      <c r="D1031" s="10"/>
      <c r="E1031" s="14" t="str">
        <v>Reclamaciones de Responsabilidad Patrimonial del IVMDH &lt;AGENCIA ESTATAL DE ADMINISTRACIÓN TRIBUTARIA (AEAT)&gt;</v>
      </c>
      <c r="F1031" s="10"/>
      <c r="G1031" s="10"/>
      <c r="H1031" s="10" t="str">
        <f t="shared" si="50"/>
        <v xml:space="preserve"> </v>
      </c>
      <c r="I1031" s="9" t="str">
        <f t="shared" si="52"/>
        <v/>
      </c>
      <c r="J1031" s="10" t="str">
        <f t="shared" si="51"/>
        <v/>
      </c>
      <c r="K1031" s="10"/>
      <c r="L1031" s="10"/>
      <c r="M1031" s="10"/>
      <c r="N1031" s="10"/>
    </row>
    <row r="1032" spans="1:14" ht="30">
      <c r="A1032" s="10"/>
      <c r="B1032" s="10"/>
      <c r="C1032" s="10" t="str">
        <v>Reclamaciones de tercería de dominio.</v>
      </c>
      <c r="D1032" s="10"/>
      <c r="E1032" s="14" t="str">
        <v>Reclamaciones de tercería de dominio. &lt;AGENCIA ESTATAL DE ADMINISTRACIÓN TRIBUTARIA (AEAT)&gt;</v>
      </c>
      <c r="F1032" s="10"/>
      <c r="G1032" s="10"/>
      <c r="H1032" s="10" t="str">
        <f t="shared" si="50"/>
        <v xml:space="preserve"> </v>
      </c>
      <c r="I1032" s="9" t="str">
        <f t="shared" si="52"/>
        <v/>
      </c>
      <c r="J1032" s="10" t="str">
        <f t="shared" si="51"/>
        <v/>
      </c>
      <c r="K1032" s="10"/>
      <c r="L1032" s="10"/>
      <c r="M1032" s="10"/>
      <c r="N1032" s="10"/>
    </row>
    <row r="1033" spans="1:14" ht="30">
      <c r="A1033" s="10"/>
      <c r="B1033" s="10"/>
      <c r="C1033" s="10" t="str">
        <v>Reclamaciones de tercería de mejor derecho.</v>
      </c>
      <c r="D1033" s="10"/>
      <c r="E1033" s="14" t="str">
        <v>Reclamaciones de tercería de mejor derecho. &lt;AGENCIA ESTATAL DE ADMINISTRACIÓN TRIBUTARIA (AEAT)&gt;</v>
      </c>
      <c r="F1033" s="10"/>
      <c r="G1033" s="10"/>
      <c r="H1033" s="10" t="str">
        <f t="shared" si="50"/>
        <v xml:space="preserve"> </v>
      </c>
      <c r="I1033" s="9" t="str">
        <f t="shared" si="52"/>
        <v/>
      </c>
      <c r="J1033" s="10" t="str">
        <f t="shared" si="51"/>
        <v/>
      </c>
      <c r="K1033" s="10"/>
      <c r="L1033" s="10"/>
      <c r="M1033" s="10"/>
      <c r="N1033" s="10"/>
    </row>
    <row r="1034" spans="1:14" ht="30">
      <c r="A1034" s="10"/>
      <c r="B1034" s="10"/>
      <c r="C1034" s="10" t="str">
        <v>Reclamaciones por responsabilidad patrimonial.</v>
      </c>
      <c r="D1034" s="10"/>
      <c r="E1034" s="14" t="str">
        <v>Reclamaciones por responsabilidad patrimonial. &lt;AGENCIA ESTATAL DE ADMINISTRACIÓN TRIBUTARIA (AEAT)&gt;</v>
      </c>
      <c r="F1034" s="10"/>
      <c r="G1034" s="10"/>
      <c r="H1034" s="10" t="str">
        <f t="shared" si="50"/>
        <v xml:space="preserve"> </v>
      </c>
      <c r="I1034" s="9" t="str">
        <f t="shared" si="52"/>
        <v/>
      </c>
      <c r="J1034" s="10" t="str">
        <f t="shared" si="51"/>
        <v/>
      </c>
      <c r="K1034" s="10"/>
      <c r="L1034" s="10"/>
      <c r="M1034" s="10"/>
      <c r="N1034" s="10"/>
    </row>
    <row r="1035" spans="1:14" ht="30">
      <c r="A1035" s="10"/>
      <c r="B1035" s="10"/>
      <c r="C1035" s="10" t="str">
        <v>Reclamaciones previas a la vía judicial, civil.</v>
      </c>
      <c r="D1035" s="10"/>
      <c r="E1035" s="14" t="str">
        <v>Reclamaciones previas a la vía judicial, civil. &lt;AGENCIA ESTATAL DE ADMINISTRACIÓN TRIBUTARIA (AEAT)&gt;</v>
      </c>
      <c r="F1035" s="10"/>
      <c r="G1035" s="10"/>
      <c r="H1035" s="10" t="str">
        <f t="shared" si="50"/>
        <v xml:space="preserve"> </v>
      </c>
      <c r="I1035" s="9" t="str">
        <f t="shared" si="52"/>
        <v/>
      </c>
      <c r="J1035" s="10" t="str">
        <f t="shared" si="51"/>
        <v/>
      </c>
      <c r="K1035" s="10"/>
      <c r="L1035" s="10"/>
      <c r="M1035" s="10"/>
      <c r="N1035" s="10"/>
    </row>
    <row r="1036" spans="1:14" ht="45">
      <c r="A1036" s="10"/>
      <c r="B1036" s="10"/>
      <c r="C1036" s="10" t="str">
        <v>Reconocimiento de la condición de entidad o establecimiento de carácter social.</v>
      </c>
      <c r="D1036" s="10"/>
      <c r="E1036" s="14" t="str">
        <v>Reconocimiento de la condición de entidad o establecimiento de carácter social. &lt;AGENCIA ESTATAL DE ADMINISTRACIÓN TRIBUTARIA (AEAT)&gt;</v>
      </c>
      <c r="F1036" s="10"/>
      <c r="G1036" s="10"/>
      <c r="H1036" s="10" t="str">
        <f t="shared" si="50"/>
        <v xml:space="preserve"> </v>
      </c>
      <c r="I1036" s="9" t="str">
        <f t="shared" si="52"/>
        <v/>
      </c>
      <c r="J1036" s="10" t="str">
        <f t="shared" si="51"/>
        <v/>
      </c>
      <c r="K1036" s="10"/>
      <c r="L1036" s="10"/>
      <c r="M1036" s="10"/>
      <c r="N1036" s="10"/>
    </row>
    <row r="1037" spans="1:14" ht="75">
      <c r="A1037" s="10"/>
      <c r="B1037" s="10"/>
      <c r="C1037" s="10" t="str">
        <v>Reconocimiento exención IVA en el marco de relaciones diplomáticas, consulares, Organismos Internacionales u OTAN (no España), por adquisiciones fuera del territorio de aplicación del impuesto.</v>
      </c>
      <c r="D1037" s="10"/>
      <c r="E1037" s="14" t="str">
        <v>Reconocimiento exención IVA en el marco de relaciones diplomáticas, consulares, Organismos Internacionales u OTAN (no España), por adquisiciones fuera del territorio de aplicación del impuesto. &lt;AGENCIA ESTATAL DE ADMINISTRACIÓN TRIBUTARIA (AEAT)&gt;</v>
      </c>
      <c r="F1037" s="10"/>
      <c r="G1037" s="10"/>
      <c r="H1037" s="10" t="str">
        <f t="shared" si="50"/>
        <v xml:space="preserve"> </v>
      </c>
      <c r="I1037" s="9" t="str">
        <f t="shared" si="52"/>
        <v/>
      </c>
      <c r="J1037" s="10" t="str">
        <f t="shared" si="51"/>
        <v/>
      </c>
      <c r="K1037" s="10"/>
      <c r="L1037" s="10"/>
      <c r="M1037" s="10"/>
      <c r="N1037" s="10"/>
    </row>
    <row r="1038" spans="1:14" ht="30">
      <c r="A1038" s="10"/>
      <c r="B1038" s="10"/>
      <c r="C1038" s="10" t="str">
        <v>Rectificación censal.</v>
      </c>
      <c r="D1038" s="10"/>
      <c r="E1038" s="14" t="str">
        <v>Rectificación censal. &lt;AGENCIA ESTATAL DE ADMINISTRACIÓN TRIBUTARIA (AEAT)&gt;</v>
      </c>
      <c r="F1038" s="10"/>
      <c r="G1038" s="10"/>
      <c r="H1038" s="10" t="str">
        <f t="shared" si="50"/>
        <v xml:space="preserve"> </v>
      </c>
      <c r="I1038" s="9" t="str">
        <f t="shared" si="52"/>
        <v/>
      </c>
      <c r="J1038" s="10" t="str">
        <f t="shared" si="51"/>
        <v/>
      </c>
      <c r="K1038" s="10"/>
      <c r="L1038" s="10"/>
      <c r="M1038" s="10"/>
      <c r="N1038" s="10"/>
    </row>
    <row r="1039" spans="1:14" ht="45">
      <c r="A1039" s="10"/>
      <c r="B1039" s="10"/>
      <c r="C1039" s="10" t="str">
        <v>Rectificación de autoliquidaciones de Aduanas e Impuestos Especiales.</v>
      </c>
      <c r="D1039" s="10"/>
      <c r="E1039" s="14" t="str">
        <v>Rectificación de autoliquidaciones de Aduanas e Impuestos Especiales. &lt;AGENCIA ESTATAL DE ADMINISTRACIÓN TRIBUTARIA (AEAT)&gt;</v>
      </c>
      <c r="F1039" s="10"/>
      <c r="G1039" s="10"/>
      <c r="H1039" s="10" t="str">
        <f t="shared" si="50"/>
        <v xml:space="preserve"> </v>
      </c>
      <c r="I1039" s="9" t="str">
        <f t="shared" si="52"/>
        <v/>
      </c>
      <c r="J1039" s="10" t="str">
        <f t="shared" si="51"/>
        <v/>
      </c>
      <c r="K1039" s="10"/>
      <c r="L1039" s="10"/>
      <c r="M1039" s="10"/>
      <c r="N1039" s="10"/>
    </row>
    <row r="1040" spans="1:14" ht="45">
      <c r="A1040" s="10"/>
      <c r="B1040" s="10"/>
      <c r="C1040" s="10" t="str">
        <v>Rectificación de declaraciones de Aduanas e Impuestos Especiales.</v>
      </c>
      <c r="D1040" s="10"/>
      <c r="E1040" s="14" t="str">
        <v>Rectificación de declaraciones de Aduanas e Impuestos Especiales. &lt;AGENCIA ESTATAL DE ADMINISTRACIÓN TRIBUTARIA (AEAT)&gt;</v>
      </c>
      <c r="F1040" s="10"/>
      <c r="G1040" s="10"/>
      <c r="H1040" s="10" t="str">
        <f t="shared" si="50"/>
        <v xml:space="preserve"> </v>
      </c>
      <c r="I1040" s="9" t="str">
        <f t="shared" si="52"/>
        <v/>
      </c>
      <c r="J1040" s="10" t="str">
        <f t="shared" si="51"/>
        <v/>
      </c>
      <c r="K1040" s="10"/>
      <c r="L1040" s="10"/>
      <c r="M1040" s="10"/>
      <c r="N1040" s="10"/>
    </row>
    <row r="1041" spans="1:14" ht="45">
      <c r="A1041" s="10"/>
      <c r="B1041" s="10"/>
      <c r="C1041" s="10" t="str">
        <v>Rectificación de declaraciones de Gestión Tributaria.</v>
      </c>
      <c r="D1041" s="10"/>
      <c r="E1041" s="14" t="str">
        <v>Rectificación de declaraciones de Gestión Tributaria. &lt;AGENCIA ESTATAL DE ADMINISTRACIÓN TRIBUTARIA (AEAT)&gt;</v>
      </c>
      <c r="F1041" s="10"/>
      <c r="G1041" s="10"/>
      <c r="H1041" s="10" t="str">
        <f t="shared" si="50"/>
        <v xml:space="preserve"> </v>
      </c>
      <c r="I1041" s="9" t="str">
        <f t="shared" si="52"/>
        <v/>
      </c>
      <c r="J1041" s="10" t="str">
        <f t="shared" si="51"/>
        <v/>
      </c>
      <c r="K1041" s="10"/>
      <c r="L1041" s="10"/>
      <c r="M1041" s="10"/>
      <c r="N1041" s="10"/>
    </row>
    <row r="1042" spans="1:14" ht="45">
      <c r="A1042" s="10"/>
      <c r="B1042" s="10"/>
      <c r="C1042" s="10" t="str">
        <v>Rectificación de errores de actos de Aduanas e Impuestos Especiales</v>
      </c>
      <c r="D1042" s="10"/>
      <c r="E1042" s="14" t="str">
        <v>Rectificación de errores de actos de Aduanas e Impuestos Especiales &lt;AGENCIA ESTATAL DE ADMINISTRACIÓN TRIBUTARIA (AEAT)&gt;</v>
      </c>
      <c r="F1042" s="10"/>
      <c r="G1042" s="10"/>
      <c r="H1042" s="10" t="str">
        <f t="shared" si="50"/>
        <v xml:space="preserve"> </v>
      </c>
      <c r="I1042" s="9" t="str">
        <f t="shared" si="52"/>
        <v/>
      </c>
      <c r="J1042" s="10" t="str">
        <f t="shared" si="51"/>
        <v/>
      </c>
      <c r="K1042" s="10"/>
      <c r="L1042" s="10"/>
      <c r="M1042" s="10"/>
      <c r="N1042" s="10"/>
    </row>
    <row r="1043" spans="1:14" ht="45">
      <c r="A1043" s="10"/>
      <c r="B1043" s="10"/>
      <c r="C1043" s="10" t="str">
        <v>Rectificación de errores de actos de Gestión Tributaria.</v>
      </c>
      <c r="D1043" s="10"/>
      <c r="E1043" s="14" t="str">
        <v>Rectificación de errores de actos de Gestión Tributaria. &lt;AGENCIA ESTATAL DE ADMINISTRACIÓN TRIBUTARIA (AEAT)&gt;</v>
      </c>
      <c r="F1043" s="10"/>
      <c r="G1043" s="10"/>
      <c r="H1043" s="10" t="str">
        <f t="shared" si="50"/>
        <v xml:space="preserve"> </v>
      </c>
      <c r="I1043" s="9" t="str">
        <f t="shared" si="52"/>
        <v/>
      </c>
      <c r="J1043" s="10" t="str">
        <f t="shared" si="51"/>
        <v/>
      </c>
      <c r="K1043" s="10"/>
      <c r="L1043" s="10"/>
      <c r="M1043" s="10"/>
      <c r="N1043" s="10"/>
    </row>
    <row r="1044" spans="1:14" ht="30">
      <c r="A1044" s="10"/>
      <c r="B1044" s="10"/>
      <c r="C1044" s="10" t="str">
        <v>Rectificación de errores de actos de Inspección</v>
      </c>
      <c r="D1044" s="10"/>
      <c r="E1044" s="14" t="str">
        <v>Rectificación de errores de actos de Inspección &lt;AGENCIA ESTATAL DE ADMINISTRACIÓN TRIBUTARIA (AEAT)&gt;</v>
      </c>
      <c r="F1044" s="10"/>
      <c r="G1044" s="10"/>
      <c r="H1044" s="10" t="str">
        <f t="shared" si="50"/>
        <v xml:space="preserve"> </v>
      </c>
      <c r="I1044" s="9" t="str">
        <f t="shared" si="52"/>
        <v/>
      </c>
      <c r="J1044" s="10" t="str">
        <f t="shared" si="51"/>
        <v/>
      </c>
      <c r="K1044" s="10"/>
      <c r="L1044" s="10"/>
      <c r="M1044" s="10"/>
      <c r="N1044" s="10"/>
    </row>
    <row r="1045" spans="1:14" ht="45">
      <c r="A1045" s="10"/>
      <c r="B1045" s="10"/>
      <c r="C1045" s="10" t="str">
        <v>Rectificación de errores de actos de Recaudación.</v>
      </c>
      <c r="D1045" s="10"/>
      <c r="E1045" s="14" t="str">
        <v>Rectificación de errores de actos de Recaudación. &lt;AGENCIA ESTATAL DE ADMINISTRACIÓN TRIBUTARIA (AEAT)&gt;</v>
      </c>
      <c r="F1045" s="10"/>
      <c r="G1045" s="10"/>
      <c r="H1045" s="10" t="str">
        <f t="shared" si="50"/>
        <v xml:space="preserve"> </v>
      </c>
      <c r="I1045" s="9" t="str">
        <f t="shared" si="52"/>
        <v/>
      </c>
      <c r="J1045" s="10" t="str">
        <f t="shared" si="51"/>
        <v/>
      </c>
      <c r="K1045" s="10"/>
      <c r="L1045" s="10"/>
      <c r="M1045" s="10"/>
      <c r="N1045" s="10"/>
    </row>
    <row r="1046" spans="1:14" ht="45">
      <c r="A1046" s="10"/>
      <c r="B1046" s="10"/>
      <c r="C1046" s="10" t="str">
        <v>Rectificación de errores de la declaración de prescripción del derecho a la devolución.</v>
      </c>
      <c r="D1046" s="10"/>
      <c r="E1046" s="14" t="str">
        <v>Rectificación de errores de la declaración de prescripción del derecho a la devolución. &lt;AGENCIA ESTATAL DE ADMINISTRACIÓN TRIBUTARIA (AEAT)&gt;</v>
      </c>
      <c r="F1046" s="10"/>
      <c r="G1046" s="10"/>
      <c r="H1046" s="10" t="str">
        <f t="shared" si="50"/>
        <v xml:space="preserve"> </v>
      </c>
      <c r="I1046" s="9" t="str">
        <f t="shared" si="52"/>
        <v/>
      </c>
      <c r="J1046" s="10" t="str">
        <f t="shared" si="51"/>
        <v/>
      </c>
      <c r="K1046" s="10"/>
      <c r="L1046" s="10"/>
      <c r="M1046" s="10"/>
      <c r="N1046" s="10"/>
    </row>
    <row r="1047" spans="1:14" ht="45">
      <c r="A1047" s="10"/>
      <c r="B1047" s="10"/>
      <c r="C1047" s="10" t="str">
        <v>Recurso de alzada contra las sanciones por infracción del art. 7 Ley 7/2012.</v>
      </c>
      <c r="D1047" s="10"/>
      <c r="E1047" s="14" t="str">
        <v>Recurso de alzada contra las sanciones por infracción del art. 7 Ley 7/2012. &lt;AGENCIA ESTATAL DE ADMINISTRACIÓN TRIBUTARIA (AEAT)&gt;</v>
      </c>
      <c r="F1047" s="10"/>
      <c r="G1047" s="10"/>
      <c r="H1047" s="10" t="str">
        <f t="shared" si="50"/>
        <v xml:space="preserve"> </v>
      </c>
      <c r="I1047" s="9" t="str">
        <f t="shared" si="52"/>
        <v/>
      </c>
      <c r="J1047" s="10" t="str">
        <f t="shared" si="51"/>
        <v/>
      </c>
      <c r="K1047" s="10"/>
      <c r="L1047" s="10"/>
      <c r="M1047" s="10"/>
      <c r="N1047" s="10"/>
    </row>
    <row r="1048" spans="1:14" ht="45">
      <c r="A1048" s="10"/>
      <c r="B1048" s="10"/>
      <c r="C1048" s="10" t="str">
        <v>Recurso de reposición contra actos de Aduanas e Impuestos Especiales</v>
      </c>
      <c r="D1048" s="10"/>
      <c r="E1048" s="14" t="str">
        <v>Recurso de reposición contra actos de Aduanas e Impuestos Especiales &lt;AGENCIA ESTATAL DE ADMINISTRACIÓN TRIBUTARIA (AEAT)&gt;</v>
      </c>
      <c r="F1048" s="10"/>
      <c r="G1048" s="10"/>
      <c r="H1048" s="10" t="str">
        <f t="shared" si="50"/>
        <v xml:space="preserve"> </v>
      </c>
      <c r="I1048" s="9" t="str">
        <f t="shared" si="52"/>
        <v/>
      </c>
      <c r="J1048" s="10" t="str">
        <f t="shared" si="51"/>
        <v/>
      </c>
      <c r="K1048" s="10"/>
      <c r="L1048" s="10"/>
      <c r="M1048" s="10"/>
      <c r="N1048" s="10"/>
    </row>
    <row r="1049" spans="1:14" ht="45">
      <c r="A1049" s="10"/>
      <c r="B1049" s="10"/>
      <c r="C1049" s="10" t="str">
        <v>Recurso de reposición contra actos de Gestión Tributaria.</v>
      </c>
      <c r="D1049" s="10"/>
      <c r="E1049" s="14" t="str">
        <v>Recurso de reposición contra actos de Gestión Tributaria. &lt;AGENCIA ESTATAL DE ADMINISTRACIÓN TRIBUTARIA (AEAT)&gt;</v>
      </c>
      <c r="F1049" s="10"/>
      <c r="G1049" s="10"/>
      <c r="H1049" s="10" t="str">
        <f t="shared" si="50"/>
        <v xml:space="preserve"> </v>
      </c>
      <c r="I1049" s="9" t="str">
        <f t="shared" si="52"/>
        <v/>
      </c>
      <c r="J1049" s="10" t="str">
        <f t="shared" si="51"/>
        <v/>
      </c>
      <c r="K1049" s="10"/>
      <c r="L1049" s="10"/>
      <c r="M1049" s="10"/>
      <c r="N1049" s="10"/>
    </row>
    <row r="1050" spans="1:14" ht="45">
      <c r="A1050" s="10"/>
      <c r="B1050" s="10"/>
      <c r="C1050" s="10" t="str">
        <v>Recurso de reposición contra actos de Inspección.</v>
      </c>
      <c r="D1050" s="10"/>
      <c r="E1050" s="14" t="str">
        <v>Recurso de reposición contra actos de Inspección. &lt;AGENCIA ESTATAL DE ADMINISTRACIÓN TRIBUTARIA (AEAT)&gt;</v>
      </c>
      <c r="F1050" s="10"/>
      <c r="G1050" s="10"/>
      <c r="H1050" s="10" t="str">
        <f t="shared" si="50"/>
        <v xml:space="preserve"> </v>
      </c>
      <c r="I1050" s="9" t="str">
        <f t="shared" si="52"/>
        <v/>
      </c>
      <c r="J1050" s="10" t="str">
        <f t="shared" si="51"/>
        <v/>
      </c>
      <c r="K1050" s="10"/>
      <c r="L1050" s="10"/>
      <c r="M1050" s="10"/>
      <c r="N1050" s="10"/>
    </row>
    <row r="1051" spans="1:14" ht="45">
      <c r="A1051" s="10"/>
      <c r="B1051" s="10"/>
      <c r="C1051" s="10" t="str">
        <v>Recurso de reposición contra declaración de prescripción del derecho a la devolución.</v>
      </c>
      <c r="D1051" s="10"/>
      <c r="E1051" s="14" t="str">
        <v>Recurso de reposición contra declaración de prescripción del derecho a la devolución. &lt;AGENCIA ESTATAL DE ADMINISTRACIÓN TRIBUTARIA (AEAT)&gt;</v>
      </c>
      <c r="F1051" s="10"/>
      <c r="G1051" s="10"/>
      <c r="H1051" s="10" t="str">
        <f t="shared" si="50"/>
        <v xml:space="preserve"> </v>
      </c>
      <c r="I1051" s="9" t="str">
        <f t="shared" si="52"/>
        <v/>
      </c>
      <c r="J1051" s="10" t="str">
        <f t="shared" si="51"/>
        <v/>
      </c>
      <c r="K1051" s="10"/>
      <c r="L1051" s="10"/>
      <c r="M1051" s="10"/>
      <c r="N1051" s="10"/>
    </row>
    <row r="1052" spans="1:14" ht="45">
      <c r="A1052" s="10"/>
      <c r="B1052" s="10"/>
      <c r="C1052" s="10" t="str">
        <v>Recurso extraordinario de revisión contra resolución sancionadora Intrastat</v>
      </c>
      <c r="D1052" s="10"/>
      <c r="E1052" s="14" t="str">
        <v>Recurso extraordinario de revisión contra resolución sancionadora Intrastat &lt;AGENCIA ESTATAL DE ADMINISTRACIÓN TRIBUTARIA (AEAT)&gt;</v>
      </c>
      <c r="F1052" s="10"/>
      <c r="G1052" s="10"/>
      <c r="H1052" s="10" t="str">
        <f t="shared" si="50"/>
        <v xml:space="preserve"> </v>
      </c>
      <c r="I1052" s="9" t="str">
        <f t="shared" si="52"/>
        <v/>
      </c>
      <c r="J1052" s="10" t="str">
        <f t="shared" si="51"/>
        <v/>
      </c>
      <c r="K1052" s="10"/>
      <c r="L1052" s="10"/>
      <c r="M1052" s="10"/>
      <c r="N1052" s="10"/>
    </row>
    <row r="1053" spans="1:14" ht="30">
      <c r="A1053" s="10"/>
      <c r="B1053" s="10"/>
      <c r="C1053" s="10" t="str">
        <v>Recursos Ley 39/2015 y Especiales.</v>
      </c>
      <c r="D1053" s="10"/>
      <c r="E1053" s="14" t="str">
        <v>Recursos Ley 39/2015 y Especiales. &lt;AGENCIA ESTATAL DE ADMINISTRACIÓN TRIBUTARIA (AEAT)&gt;</v>
      </c>
      <c r="F1053" s="10"/>
      <c r="G1053" s="10"/>
      <c r="H1053" s="10" t="str">
        <f t="shared" ref="H1053:H1116" si="53">F1053 &amp; " " &amp; G1053</f>
        <v xml:space="preserve"> </v>
      </c>
      <c r="I1053" s="9" t="str">
        <f t="shared" si="52"/>
        <v/>
      </c>
      <c r="J1053" s="10" t="str">
        <f t="shared" si="51"/>
        <v/>
      </c>
      <c r="K1053" s="10"/>
      <c r="L1053" s="10"/>
      <c r="M1053" s="10"/>
      <c r="N1053" s="10"/>
    </row>
    <row r="1054" spans="1:14" ht="45">
      <c r="A1054" s="10"/>
      <c r="B1054" s="10"/>
      <c r="C1054" s="10" t="str">
        <v>Regímenes especiales: Autorización de depósito distinto del aduanero</v>
      </c>
      <c r="D1054" s="10"/>
      <c r="E1054" s="14" t="str">
        <v>Regímenes especiales: Autorización de depósito distinto del aduanero &lt;AGENCIA ESTATAL DE ADMINISTRACIÓN TRIBUTARIA (AEAT)&gt;</v>
      </c>
      <c r="F1054" s="10"/>
      <c r="G1054" s="10"/>
      <c r="H1054" s="10" t="str">
        <f t="shared" si="53"/>
        <v xml:space="preserve"> </v>
      </c>
      <c r="I1054" s="9" t="str">
        <f t="shared" si="52"/>
        <v/>
      </c>
      <c r="J1054" s="10" t="str">
        <f t="shared" ref="J1054:J1117" si="54">IF(H1055="", "", SUBSTITUTE(H1055, I1055 &amp; CHAR(32), ""))</f>
        <v/>
      </c>
      <c r="K1054" s="10"/>
      <c r="L1054" s="10"/>
      <c r="M1054" s="10"/>
      <c r="N1054" s="10"/>
    </row>
    <row r="1055" spans="1:14" ht="45">
      <c r="A1055" s="10"/>
      <c r="B1055" s="10"/>
      <c r="C1055" s="10" t="str">
        <v>Regímenes especiales: Autorización de destino final.</v>
      </c>
      <c r="D1055" s="10"/>
      <c r="E1055" s="14" t="str">
        <v>Regímenes especiales: Autorización de destino final. &lt;AGENCIA ESTATAL DE ADMINISTRACIÓN TRIBUTARIA (AEAT)&gt;</v>
      </c>
      <c r="F1055" s="10"/>
      <c r="G1055" s="10"/>
      <c r="H1055" s="10" t="str">
        <f t="shared" si="53"/>
        <v xml:space="preserve"> </v>
      </c>
      <c r="I1055" s="9" t="str">
        <f t="shared" ref="I1055:I1118" si="55">IF(H1055="", "", TRIM(LEFT(H1055, FIND(CHAR(32), H1055) - 1)))</f>
        <v/>
      </c>
      <c r="J1055" s="10" t="str">
        <f t="shared" si="54"/>
        <v/>
      </c>
      <c r="K1055" s="10"/>
      <c r="L1055" s="10"/>
      <c r="M1055" s="10"/>
      <c r="N1055" s="10"/>
    </row>
    <row r="1056" spans="1:14" ht="45">
      <c r="A1056" s="10"/>
      <c r="B1056" s="10"/>
      <c r="C1056" s="10" t="str">
        <v>Regímenes especiales: Autorización de instalación para el depósito aduanero de mercancías</v>
      </c>
      <c r="D1056" s="10"/>
      <c r="E1056" s="14" t="str">
        <v>Regímenes especiales: Autorización de instalación para el depósito aduanero de mercancías &lt;AGENCIA ESTATAL DE ADMINISTRACIÓN TRIBUTARIA (AEAT)&gt;</v>
      </c>
      <c r="F1056" s="10"/>
      <c r="G1056" s="10"/>
      <c r="H1056" s="10" t="str">
        <f t="shared" si="53"/>
        <v xml:space="preserve"> </v>
      </c>
      <c r="I1056" s="9" t="str">
        <f t="shared" si="55"/>
        <v/>
      </c>
      <c r="J1056" s="10" t="str">
        <f t="shared" si="54"/>
        <v/>
      </c>
      <c r="K1056" s="10"/>
      <c r="L1056" s="10"/>
      <c r="M1056" s="10"/>
      <c r="N1056" s="10"/>
    </row>
    <row r="1057" spans="1:14" ht="90">
      <c r="A1057" s="10"/>
      <c r="B1057" s="10"/>
      <c r="C1057" s="10" t="str">
        <v>Regímenes especiales: Autorización de la  utilización de la importación temporal, el destino final, el perfeccionamiento activo o el perfeccionamiento pasivo en situaciones en las que se aplique el art. 163 del Reglamento Delegado</v>
      </c>
      <c r="D1057" s="10"/>
      <c r="E1057" s="14" t="str">
        <v>Regímenes especiales: Autorización de la  utilización de la importación temporal, el destino final, el perfeccionamiento activo o el perfeccionamiento pasivo en situaciones en las que se aplique el art. 163 del Reglamento Delegado &lt;AGENCIA ESTATAL DE ADMINISTRACIÓN TRIBUTARIA (AEAT)&gt;</v>
      </c>
      <c r="F1057" s="10"/>
      <c r="G1057" s="10"/>
      <c r="H1057" s="10" t="str">
        <f t="shared" si="53"/>
        <v xml:space="preserve"> </v>
      </c>
      <c r="I1057" s="9" t="str">
        <f t="shared" si="55"/>
        <v/>
      </c>
      <c r="J1057" s="10" t="str">
        <f t="shared" si="54"/>
        <v/>
      </c>
      <c r="K1057" s="10"/>
      <c r="L1057" s="10"/>
      <c r="M1057" s="10"/>
      <c r="N1057" s="10"/>
    </row>
    <row r="1058" spans="1:14" ht="45">
      <c r="A1058" s="10"/>
      <c r="B1058" s="10"/>
      <c r="C1058" s="10" t="str">
        <v>Regímenes especiales: Autorización de transferencia de derechos y obligaciones en destino final (TORO)</v>
      </c>
      <c r="D1058" s="10"/>
      <c r="E1058" s="14" t="str">
        <v>Regímenes especiales: Autorización de transferencia de derechos y obligaciones en destino final (TORO) &lt;AGENCIA ESTATAL DE ADMINISTRACIÓN TRIBUTARIA (AEAT)&gt;</v>
      </c>
      <c r="F1058" s="10"/>
      <c r="G1058" s="10"/>
      <c r="H1058" s="10" t="str">
        <f t="shared" si="53"/>
        <v xml:space="preserve"> </v>
      </c>
      <c r="I1058" s="9" t="str">
        <f t="shared" si="55"/>
        <v/>
      </c>
      <c r="J1058" s="10" t="str">
        <f t="shared" si="54"/>
        <v/>
      </c>
      <c r="K1058" s="10"/>
      <c r="L1058" s="10"/>
      <c r="M1058" s="10"/>
      <c r="N1058" s="10"/>
    </row>
    <row r="1059" spans="1:14" ht="45">
      <c r="A1059" s="10"/>
      <c r="B1059" s="10"/>
      <c r="C1059" s="10" t="str">
        <v>Regímenes especiales: Autorización del régimen de importación temporal</v>
      </c>
      <c r="D1059" s="10"/>
      <c r="E1059" s="14" t="str">
        <v>Regímenes especiales: Autorización del régimen de importación temporal &lt;AGENCIA ESTATAL DE ADMINISTRACIÓN TRIBUTARIA (AEAT)&gt;</v>
      </c>
      <c r="F1059" s="10"/>
      <c r="G1059" s="10"/>
      <c r="H1059" s="10" t="str">
        <f t="shared" si="53"/>
        <v xml:space="preserve"> </v>
      </c>
      <c r="I1059" s="9" t="str">
        <f t="shared" si="55"/>
        <v/>
      </c>
      <c r="J1059" s="10" t="str">
        <f t="shared" si="54"/>
        <v/>
      </c>
      <c r="K1059" s="10"/>
      <c r="L1059" s="10"/>
      <c r="M1059" s="10"/>
      <c r="N1059" s="10"/>
    </row>
    <row r="1060" spans="1:14" ht="45">
      <c r="A1060" s="10"/>
      <c r="B1060" s="10"/>
      <c r="C1060" s="10" t="str">
        <v>Regímenes especiales: Autorización del régimen de perfeccionamiento activo</v>
      </c>
      <c r="D1060" s="10"/>
      <c r="E1060" s="14" t="str">
        <v>Regímenes especiales: Autorización del régimen de perfeccionamiento activo &lt;AGENCIA ESTATAL DE ADMINISTRACIÓN TRIBUTARIA (AEAT)&gt;</v>
      </c>
      <c r="F1060" s="10"/>
      <c r="G1060" s="10"/>
      <c r="H1060" s="10" t="str">
        <f t="shared" si="53"/>
        <v xml:space="preserve"> </v>
      </c>
      <c r="I1060" s="9" t="str">
        <f t="shared" si="55"/>
        <v/>
      </c>
      <c r="J1060" s="10" t="str">
        <f t="shared" si="54"/>
        <v/>
      </c>
      <c r="K1060" s="10"/>
      <c r="L1060" s="10"/>
      <c r="M1060" s="10"/>
      <c r="N1060" s="10"/>
    </row>
    <row r="1061" spans="1:14" ht="45">
      <c r="A1061" s="10"/>
      <c r="B1061" s="10"/>
      <c r="C1061" s="10" t="str">
        <v>Regímenes especiales: Autorización del régimen de perfeccionamiento pasivo</v>
      </c>
      <c r="D1061" s="10"/>
      <c r="E1061" s="14" t="str">
        <v>Regímenes especiales: Autorización del régimen de perfeccionamiento pasivo &lt;AGENCIA ESTATAL DE ADMINISTRACIÓN TRIBUTARIA (AEAT)&gt;</v>
      </c>
      <c r="F1061" s="10"/>
      <c r="G1061" s="10"/>
      <c r="H1061" s="10" t="str">
        <f t="shared" si="53"/>
        <v xml:space="preserve"> </v>
      </c>
      <c r="I1061" s="9" t="str">
        <f t="shared" si="55"/>
        <v/>
      </c>
      <c r="J1061" s="10" t="str">
        <f t="shared" si="54"/>
        <v/>
      </c>
      <c r="K1061" s="10"/>
      <c r="L1061" s="10"/>
      <c r="M1061" s="10"/>
      <c r="N1061" s="10"/>
    </row>
    <row r="1062" spans="1:14" ht="30">
      <c r="A1062" s="10"/>
      <c r="B1062" s="10"/>
      <c r="C1062" s="10" t="str">
        <v>Registro Cl@ve</v>
      </c>
      <c r="D1062" s="10"/>
      <c r="E1062" s="14" t="str">
        <v>Registro Cl@ve &lt;AGENCIA ESTATAL DE ADMINISTRACIÓN TRIBUTARIA (AEAT)&gt;</v>
      </c>
      <c r="F1062" s="10"/>
      <c r="G1062" s="10"/>
      <c r="H1062" s="10" t="str">
        <f t="shared" si="53"/>
        <v xml:space="preserve"> </v>
      </c>
      <c r="I1062" s="9" t="str">
        <f t="shared" si="55"/>
        <v/>
      </c>
      <c r="J1062" s="10" t="str">
        <f t="shared" si="54"/>
        <v/>
      </c>
      <c r="K1062" s="10"/>
      <c r="L1062" s="10"/>
      <c r="M1062" s="10"/>
      <c r="N1062" s="10"/>
    </row>
    <row r="1063" spans="1:14" ht="30">
      <c r="A1063" s="10"/>
      <c r="B1063" s="10"/>
      <c r="C1063" s="10" t="str">
        <v>Registro de actas de conformidad (1966-1985)</v>
      </c>
      <c r="D1063" s="10"/>
      <c r="E1063" s="14" t="str">
        <v>Registro de actas de conformidad (1966-1985) &lt;AGENCIA ESTATAL DE ADMINISTRACIÓN TRIBUTARIA (AEAT)&gt;</v>
      </c>
      <c r="F1063" s="10"/>
      <c r="G1063" s="10"/>
      <c r="H1063" s="10" t="str">
        <f t="shared" si="53"/>
        <v xml:space="preserve"> </v>
      </c>
      <c r="I1063" s="9" t="str">
        <f t="shared" si="55"/>
        <v/>
      </c>
      <c r="J1063" s="10" t="str">
        <f t="shared" si="54"/>
        <v/>
      </c>
      <c r="K1063" s="10"/>
      <c r="L1063" s="10"/>
      <c r="M1063" s="10"/>
      <c r="N1063" s="10"/>
    </row>
    <row r="1064" spans="1:14" ht="45">
      <c r="A1064" s="10"/>
      <c r="B1064" s="10"/>
      <c r="C1064" s="10" t="str">
        <v>Registro de cargos de liquidaciones de convenios (1969-1978)</v>
      </c>
      <c r="D1064" s="10"/>
      <c r="E1064" s="14" t="str">
        <v>Registro de cargos de liquidaciones de convenios (1969-1978) &lt;AGENCIA ESTATAL DE ADMINISTRACIÓN TRIBUTARIA (AEAT)&gt;</v>
      </c>
      <c r="F1064" s="10"/>
      <c r="G1064" s="10"/>
      <c r="H1064" s="10" t="str">
        <f t="shared" si="53"/>
        <v xml:space="preserve"> </v>
      </c>
      <c r="I1064" s="9" t="str">
        <f t="shared" si="55"/>
        <v/>
      </c>
      <c r="J1064" s="10" t="str">
        <f t="shared" si="54"/>
        <v/>
      </c>
      <c r="K1064" s="10"/>
      <c r="L1064" s="10"/>
      <c r="M1064" s="10"/>
      <c r="N1064" s="10"/>
    </row>
    <row r="1065" spans="1:14" ht="45">
      <c r="A1065" s="10"/>
      <c r="B1065" s="10"/>
      <c r="C1065" s="10" t="str">
        <v>Registro de entrada de documentos liquidables (09/03/1959-31/12/1978)</v>
      </c>
      <c r="D1065" s="10"/>
      <c r="E1065" s="14" t="str">
        <v>Registro de entrada de documentos liquidables (09/03/1959-31/12/1978) &lt;AGENCIA ESTATAL DE ADMINISTRACIÓN TRIBUTARIA (AEAT)&gt;</v>
      </c>
      <c r="F1065" s="10"/>
      <c r="G1065" s="10"/>
      <c r="H1065" s="10" t="str">
        <f t="shared" si="53"/>
        <v xml:space="preserve"> </v>
      </c>
      <c r="I1065" s="9" t="str">
        <f t="shared" si="55"/>
        <v/>
      </c>
      <c r="J1065" s="10" t="str">
        <f t="shared" si="54"/>
        <v/>
      </c>
      <c r="K1065" s="10"/>
      <c r="L1065" s="10"/>
      <c r="M1065" s="10"/>
      <c r="N1065" s="10"/>
    </row>
    <row r="1066" spans="1:14" ht="45">
      <c r="A1066" s="10"/>
      <c r="B1066" s="10"/>
      <c r="C1066" s="10" t="str">
        <v>Registro de las sucesiones y representaciones legales de menores e incapacitados</v>
      </c>
      <c r="D1066" s="10"/>
      <c r="E1066" s="14" t="str">
        <v>Registro de las sucesiones y representaciones legales de menores e incapacitados &lt;AGENCIA ESTATAL DE ADMINISTRACIÓN TRIBUTARIA (AEAT)&gt;</v>
      </c>
      <c r="F1066" s="10"/>
      <c r="G1066" s="10"/>
      <c r="H1066" s="10" t="str">
        <f t="shared" si="53"/>
        <v xml:space="preserve"> </v>
      </c>
      <c r="I1066" s="9" t="str">
        <f t="shared" si="55"/>
        <v/>
      </c>
      <c r="J1066" s="10" t="str">
        <f t="shared" si="54"/>
        <v/>
      </c>
      <c r="K1066" s="10"/>
      <c r="L1066" s="10"/>
      <c r="M1066" s="10"/>
      <c r="N1066" s="10"/>
    </row>
    <row r="1067" spans="1:14" ht="45">
      <c r="A1067" s="10"/>
      <c r="B1067" s="10"/>
      <c r="C1067" s="10" t="str">
        <v>Registro de operadores de embarcaciones de alta velocidad</v>
      </c>
      <c r="D1067" s="10"/>
      <c r="E1067" s="14" t="str">
        <v>Registro de operadores de embarcaciones de alta velocidad &lt;AGENCIA ESTATAL DE ADMINISTRACIÓN TRIBUTARIA (AEAT)&gt;</v>
      </c>
      <c r="F1067" s="10"/>
      <c r="G1067" s="10"/>
      <c r="H1067" s="10" t="str">
        <f t="shared" si="53"/>
        <v xml:space="preserve"> </v>
      </c>
      <c r="I1067" s="9" t="str">
        <f t="shared" si="55"/>
        <v/>
      </c>
      <c r="J1067" s="10" t="str">
        <f t="shared" si="54"/>
        <v/>
      </c>
      <c r="K1067" s="10"/>
      <c r="L1067" s="10"/>
      <c r="M1067" s="10"/>
      <c r="N1067" s="10"/>
    </row>
    <row r="1068" spans="1:14" ht="60">
      <c r="A1068" s="10"/>
      <c r="B1068" s="10"/>
      <c r="C1068" s="10" t="str">
        <v>Registro de relaciones de liquidaciones de la Contribución General sobre la Renta (Por circular de 6-4-1943 en modelo 93 (24/05/1933-09/03/1959)</v>
      </c>
      <c r="D1068" s="10"/>
      <c r="E1068" s="14" t="str">
        <v>Registro de relaciones de liquidaciones de la Contribución General sobre la Renta (Por circular de 6-4-1943 en modelo 93 (24/05/1933-09/03/1959) &lt;AGENCIA ESTATAL DE ADMINISTRACIÓN TRIBUTARIA (AEAT)&gt;</v>
      </c>
      <c r="F1068" s="10"/>
      <c r="G1068" s="10"/>
      <c r="H1068" s="10" t="str">
        <f t="shared" si="53"/>
        <v xml:space="preserve"> </v>
      </c>
      <c r="I1068" s="9" t="str">
        <f t="shared" si="55"/>
        <v/>
      </c>
      <c r="J1068" s="10" t="str">
        <f t="shared" si="54"/>
        <v/>
      </c>
      <c r="K1068" s="10"/>
      <c r="L1068" s="10"/>
      <c r="M1068" s="10"/>
      <c r="N1068" s="10"/>
    </row>
    <row r="1069" spans="1:14" ht="45">
      <c r="A1069" s="10"/>
      <c r="B1069" s="10"/>
      <c r="C1069" s="10" t="str">
        <v>Registro de vencimiento de contribuyentes del Impuesto General sobre la Renta (08/10/1968-31/12/1978)</v>
      </c>
      <c r="D1069" s="10"/>
      <c r="E1069" s="14" t="str">
        <v>Registro de vencimiento de contribuyentes del Impuesto General sobre la Renta (08/10/1968-31/12/1978) &lt;AGENCIA ESTATAL DE ADMINISTRACIÓN TRIBUTARIA (AEAT)&gt;</v>
      </c>
      <c r="F1069" s="10"/>
      <c r="G1069" s="10"/>
      <c r="H1069" s="10" t="str">
        <f t="shared" si="53"/>
        <v xml:space="preserve"> </v>
      </c>
      <c r="I1069" s="9" t="str">
        <f t="shared" si="55"/>
        <v/>
      </c>
      <c r="J1069" s="10" t="str">
        <f t="shared" si="54"/>
        <v/>
      </c>
      <c r="K1069" s="10"/>
      <c r="L1069" s="10"/>
      <c r="M1069" s="10"/>
      <c r="N1069" s="10"/>
    </row>
    <row r="1070" spans="1:14" ht="45">
      <c r="A1070" s="10"/>
      <c r="B1070" s="10"/>
      <c r="C1070" s="10" t="str">
        <v>Registro Territorial de expedidores y destinatarios certificados habituales</v>
      </c>
      <c r="D1070" s="10"/>
      <c r="E1070" s="14" t="str">
        <v>Registro Territorial de expedidores y destinatarios certificados habituales &lt;AGENCIA ESTATAL DE ADMINISTRACIÓN TRIBUTARIA (AEAT)&gt;</v>
      </c>
      <c r="F1070" s="10"/>
      <c r="G1070" s="10"/>
      <c r="H1070" s="10" t="str">
        <f t="shared" si="53"/>
        <v xml:space="preserve"> </v>
      </c>
      <c r="I1070" s="9" t="str">
        <f t="shared" si="55"/>
        <v/>
      </c>
      <c r="J1070" s="10" t="str">
        <f t="shared" si="54"/>
        <v/>
      </c>
      <c r="K1070" s="10"/>
      <c r="L1070" s="10"/>
      <c r="M1070" s="10"/>
      <c r="N1070" s="10"/>
    </row>
    <row r="1071" spans="1:14" ht="45">
      <c r="A1071" s="10"/>
      <c r="B1071" s="10"/>
      <c r="C1071" s="10" t="str">
        <v>Registro Territorial del Impuesto Especial sobre la Electricidad</v>
      </c>
      <c r="D1071" s="10"/>
      <c r="E1071" s="14" t="str">
        <v>Registro Territorial del Impuesto Especial sobre la Electricidad &lt;AGENCIA ESTATAL DE ADMINISTRACIÓN TRIBUTARIA (AEAT)&gt;</v>
      </c>
      <c r="F1071" s="10"/>
      <c r="G1071" s="10"/>
      <c r="H1071" s="10" t="str">
        <f t="shared" si="53"/>
        <v xml:space="preserve"> </v>
      </c>
      <c r="I1071" s="9" t="str">
        <f t="shared" si="55"/>
        <v/>
      </c>
      <c r="J1071" s="10" t="str">
        <f t="shared" si="54"/>
        <v/>
      </c>
      <c r="K1071" s="10"/>
      <c r="L1071" s="10"/>
      <c r="M1071" s="10"/>
      <c r="N1071" s="10"/>
    </row>
    <row r="1072" spans="1:14" ht="45">
      <c r="A1072" s="10"/>
      <c r="B1072" s="10"/>
      <c r="C1072" s="10" t="str">
        <v>Registro Territorial del Impuesto especial sobre los envases de plástico no reutilizables</v>
      </c>
      <c r="D1072" s="10"/>
      <c r="E1072" s="14" t="str">
        <v>Registro Territorial del Impuesto especial sobre los envases de plástico no reutilizables &lt;AGENCIA ESTATAL DE ADMINISTRACIÓN TRIBUTARIA (AEAT)&gt;</v>
      </c>
      <c r="F1072" s="10"/>
      <c r="G1072" s="10"/>
      <c r="H1072" s="10" t="str">
        <f t="shared" si="53"/>
        <v xml:space="preserve"> </v>
      </c>
      <c r="I1072" s="9" t="str">
        <f t="shared" si="55"/>
        <v/>
      </c>
      <c r="J1072" s="10" t="str">
        <f t="shared" si="54"/>
        <v/>
      </c>
      <c r="K1072" s="10"/>
      <c r="L1072" s="10"/>
      <c r="M1072" s="10"/>
      <c r="N1072" s="10"/>
    </row>
    <row r="1073" spans="1:14" ht="60">
      <c r="A1073" s="10"/>
      <c r="B1073" s="10"/>
      <c r="C1073" s="10" t="str">
        <v>Registro Territorial del Impuesto sobre el depósito de residuos en vertederos, la incineración y la coincineración de residuos</v>
      </c>
      <c r="D1073" s="10"/>
      <c r="E1073" s="14" t="str">
        <v>Registro Territorial del Impuesto sobre el depósito de residuos en vertederos, la incineración y la coincineración de residuos &lt;AGENCIA ESTATAL DE ADMINISTRACIÓN TRIBUTARIA (AEAT)&gt;</v>
      </c>
      <c r="F1073" s="10"/>
      <c r="G1073" s="10"/>
      <c r="H1073" s="10" t="str">
        <f t="shared" si="53"/>
        <v xml:space="preserve"> </v>
      </c>
      <c r="I1073" s="9" t="str">
        <f t="shared" si="55"/>
        <v/>
      </c>
      <c r="J1073" s="10" t="str">
        <f t="shared" si="54"/>
        <v/>
      </c>
      <c r="K1073" s="10"/>
      <c r="L1073" s="10"/>
      <c r="M1073" s="10"/>
      <c r="N1073" s="10"/>
    </row>
    <row r="1074" spans="1:14" ht="45">
      <c r="A1074" s="10"/>
      <c r="B1074" s="10"/>
      <c r="C1074" s="10" t="str">
        <v>Registro territorial del Impuesto sobre Gases Fluorados de Efecto Invernadero.</v>
      </c>
      <c r="D1074" s="10"/>
      <c r="E1074" s="14" t="str">
        <v>Registro territorial del Impuesto sobre Gases Fluorados de Efecto Invernadero. &lt;AGENCIA ESTATAL DE ADMINISTRACIÓN TRIBUTARIA (AEAT)&gt;</v>
      </c>
      <c r="F1074" s="10"/>
      <c r="G1074" s="10"/>
      <c r="H1074" s="10" t="str">
        <f t="shared" si="53"/>
        <v xml:space="preserve"> </v>
      </c>
      <c r="I1074" s="9" t="str">
        <f t="shared" si="55"/>
        <v/>
      </c>
      <c r="J1074" s="10" t="str">
        <f t="shared" si="54"/>
        <v/>
      </c>
      <c r="K1074" s="10"/>
      <c r="L1074" s="10"/>
      <c r="M1074" s="10"/>
      <c r="N1074" s="10"/>
    </row>
    <row r="1075" spans="1:14" ht="45">
      <c r="A1075" s="10"/>
      <c r="B1075" s="10"/>
      <c r="C1075" s="10" t="str">
        <v>Registros eliminados del fichero histórico de ingresos (1979-31/12/1991)</v>
      </c>
      <c r="D1075" s="10"/>
      <c r="E1075" s="14" t="str">
        <v>Registros eliminados del fichero histórico de ingresos (1979-31/12/1991) &lt;AGENCIA ESTATAL DE ADMINISTRACIÓN TRIBUTARIA (AEAT)&gt;</v>
      </c>
      <c r="F1075" s="10"/>
      <c r="G1075" s="10"/>
      <c r="H1075" s="10" t="str">
        <f t="shared" si="53"/>
        <v xml:space="preserve"> </v>
      </c>
      <c r="I1075" s="9" t="str">
        <f t="shared" si="55"/>
        <v/>
      </c>
      <c r="J1075" s="10" t="str">
        <f t="shared" si="54"/>
        <v/>
      </c>
      <c r="K1075" s="10"/>
      <c r="L1075" s="10"/>
      <c r="M1075" s="10"/>
      <c r="N1075" s="10"/>
    </row>
    <row r="1076" spans="1:14" ht="75">
      <c r="A1076" s="10"/>
      <c r="B1076" s="10"/>
      <c r="C1076" s="10" t="str">
        <v>Registros y censos: Autorización (o revocación de la autorización) de cesión de datos a la Cámara de Comercio de España para la inclusión en el Directorio de Empresas Exportadoras e Importadoras</v>
      </c>
      <c r="D1076" s="10"/>
      <c r="E1076" s="14" t="str">
        <v>Registros y censos: Autorización (o revocación de la autorización) de cesión de datos a la Cámara de Comercio de España para la inclusión en el Directorio de Empresas Exportadoras e Importadoras &lt;AGENCIA ESTATAL DE ADMINISTRACIÓN TRIBUTARIA (AEAT)&gt;</v>
      </c>
      <c r="F1076" s="10"/>
      <c r="G1076" s="10"/>
      <c r="H1076" s="10" t="str">
        <f t="shared" si="53"/>
        <v xml:space="preserve"> </v>
      </c>
      <c r="I1076" s="9" t="str">
        <f t="shared" si="55"/>
        <v/>
      </c>
      <c r="J1076" s="10" t="str">
        <f t="shared" si="54"/>
        <v/>
      </c>
      <c r="K1076" s="10"/>
      <c r="L1076" s="10"/>
      <c r="M1076" s="10"/>
      <c r="N1076" s="10"/>
    </row>
    <row r="1077" spans="1:14" ht="75">
      <c r="A1077" s="10"/>
      <c r="B1077" s="10"/>
      <c r="C1077" s="10" t="str">
        <v>Registros y censos: Autorización (o revocación de la autorización) de cesión de datos al ICEX España Exportación e Inversiones para la inclusión en el Directorio de Exportadores Españoles.</v>
      </c>
      <c r="D1077" s="10"/>
      <c r="E1077" s="14" t="str">
        <v>Registros y censos: Autorización (o revocación de la autorización) de cesión de datos al ICEX España Exportación e Inversiones para la inclusión en el Directorio de Exportadores Españoles. &lt;AGENCIA ESTATAL DE ADMINISTRACIÓN TRIBUTARIA (AEAT)&gt;</v>
      </c>
      <c r="F1077" s="10"/>
      <c r="G1077" s="10"/>
      <c r="H1077" s="10" t="str">
        <f t="shared" si="53"/>
        <v xml:space="preserve"> </v>
      </c>
      <c r="I1077" s="9" t="str">
        <f t="shared" si="55"/>
        <v/>
      </c>
      <c r="J1077" s="10" t="str">
        <f t="shared" si="54"/>
        <v/>
      </c>
      <c r="K1077" s="10"/>
      <c r="L1077" s="10"/>
      <c r="M1077" s="10"/>
      <c r="N1077" s="10"/>
    </row>
    <row r="1078" spans="1:14" ht="45">
      <c r="A1078" s="10"/>
      <c r="B1078" s="10"/>
      <c r="C1078" s="10" t="str">
        <v>Registros y censos: Registro de exportadores registrados (REX)</v>
      </c>
      <c r="D1078" s="10"/>
      <c r="E1078" s="14" t="str">
        <v>Registros y censos: Registro de exportadores registrados (REX) &lt;AGENCIA ESTATAL DE ADMINISTRACIÓN TRIBUTARIA (AEAT)&gt;</v>
      </c>
      <c r="F1078" s="10"/>
      <c r="G1078" s="10"/>
      <c r="H1078" s="10" t="str">
        <f t="shared" si="53"/>
        <v xml:space="preserve"> </v>
      </c>
      <c r="I1078" s="9" t="str">
        <f t="shared" si="55"/>
        <v/>
      </c>
      <c r="J1078" s="10" t="str">
        <f t="shared" si="54"/>
        <v/>
      </c>
      <c r="K1078" s="10"/>
      <c r="L1078" s="10"/>
      <c r="M1078" s="10"/>
      <c r="N1078" s="10"/>
    </row>
    <row r="1079" spans="1:14" ht="60">
      <c r="A1079" s="10"/>
      <c r="B1079" s="10"/>
      <c r="C1079" s="10" t="str">
        <v>Registros y censos: Registro de trabajadores fronterizos en la Administración de Aduanas e Impuestos Especiales de la Línea de la Concepción.</v>
      </c>
      <c r="D1079" s="10"/>
      <c r="E1079" s="14" t="str">
        <v>Registros y censos: Registro de trabajadores fronterizos en la Administración de Aduanas e Impuestos Especiales de la Línea de la Concepción. &lt;AGENCIA ESTATAL DE ADMINISTRACIÓN TRIBUTARIA (AEAT)&gt;</v>
      </c>
      <c r="F1079" s="10"/>
      <c r="G1079" s="10"/>
      <c r="H1079" s="10" t="str">
        <f t="shared" si="53"/>
        <v xml:space="preserve"> </v>
      </c>
      <c r="I1079" s="9" t="str">
        <f t="shared" si="55"/>
        <v/>
      </c>
      <c r="J1079" s="10" t="str">
        <f t="shared" si="54"/>
        <v/>
      </c>
      <c r="K1079" s="10"/>
      <c r="L1079" s="10"/>
      <c r="M1079" s="10"/>
      <c r="N1079" s="10"/>
    </row>
    <row r="1080" spans="1:14" ht="60">
      <c r="A1080" s="10"/>
      <c r="B1080" s="10"/>
      <c r="C1080" s="10" t="str">
        <v>Registros y censos: Solicitud de alta del número de registro e identificación de operadores económicos (EORI) o de asociación EORI-NIF.</v>
      </c>
      <c r="D1080" s="10"/>
      <c r="E1080" s="14" t="str">
        <v>Registros y censos: Solicitud de alta del número de registro e identificación de operadores económicos (EORI) o de asociación EORI-NIF. &lt;AGENCIA ESTATAL DE ADMINISTRACIÓN TRIBUTARIA (AEAT)&gt;</v>
      </c>
      <c r="F1080" s="10"/>
      <c r="G1080" s="10"/>
      <c r="H1080" s="10" t="str">
        <f t="shared" si="53"/>
        <v xml:space="preserve"> </v>
      </c>
      <c r="I1080" s="9" t="str">
        <f t="shared" si="55"/>
        <v/>
      </c>
      <c r="J1080" s="10" t="str">
        <f t="shared" si="54"/>
        <v/>
      </c>
      <c r="K1080" s="10"/>
      <c r="L1080" s="10"/>
      <c r="M1080" s="10"/>
      <c r="N1080" s="10"/>
    </row>
    <row r="1081" spans="1:14" ht="45">
      <c r="A1081" s="10"/>
      <c r="B1081" s="10"/>
      <c r="C1081" s="10" t="str">
        <v>Registros y censos: Solicitud de inscripción en el registro de representantes aduaneros.</v>
      </c>
      <c r="D1081" s="10"/>
      <c r="E1081" s="14" t="str">
        <v>Registros y censos: Solicitud de inscripción en el registro de representantes aduaneros. &lt;AGENCIA ESTATAL DE ADMINISTRACIÓN TRIBUTARIA (AEAT)&gt;</v>
      </c>
      <c r="F1081" s="10"/>
      <c r="G1081" s="10"/>
      <c r="H1081" s="10" t="str">
        <f t="shared" si="53"/>
        <v xml:space="preserve"> </v>
      </c>
      <c r="I1081" s="9" t="str">
        <f t="shared" si="55"/>
        <v/>
      </c>
      <c r="J1081" s="10" t="str">
        <f t="shared" si="54"/>
        <v/>
      </c>
      <c r="K1081" s="10"/>
      <c r="L1081" s="10"/>
      <c r="M1081" s="10"/>
      <c r="N1081" s="10"/>
    </row>
    <row r="1082" spans="1:14" ht="45">
      <c r="A1082" s="10"/>
      <c r="B1082" s="10"/>
      <c r="C1082" s="10" t="str">
        <v>Regularización por falta de presentación del Impuesto sobre la Renta de No Residentes</v>
      </c>
      <c r="D1082" s="10"/>
      <c r="E1082" s="14" t="str">
        <v>Regularización por falta de presentación del Impuesto sobre la Renta de No Residentes &lt;AGENCIA ESTATAL DE ADMINISTRACIÓN TRIBUTARIA (AEAT)&gt;</v>
      </c>
      <c r="F1082" s="10"/>
      <c r="G1082" s="10"/>
      <c r="H1082" s="10" t="str">
        <f t="shared" si="53"/>
        <v xml:space="preserve"> </v>
      </c>
      <c r="I1082" s="9" t="str">
        <f t="shared" si="55"/>
        <v/>
      </c>
      <c r="J1082" s="10" t="str">
        <f t="shared" si="54"/>
        <v/>
      </c>
      <c r="K1082" s="10"/>
      <c r="L1082" s="10"/>
      <c r="M1082" s="10"/>
      <c r="N1082" s="10"/>
    </row>
    <row r="1083" spans="1:14" ht="30">
      <c r="A1083" s="10"/>
      <c r="B1083" s="10"/>
      <c r="C1083" s="10" t="str">
        <v>Rehabilitación del NIF</v>
      </c>
      <c r="D1083" s="10"/>
      <c r="E1083" s="14" t="str">
        <v>Rehabilitación del NIF &lt;AGENCIA ESTATAL DE ADMINISTRACIÓN TRIBUTARIA (AEAT)&gt;</v>
      </c>
      <c r="F1083" s="10"/>
      <c r="G1083" s="10"/>
      <c r="H1083" s="10" t="str">
        <f t="shared" si="53"/>
        <v xml:space="preserve"> </v>
      </c>
      <c r="I1083" s="9" t="str">
        <f t="shared" si="55"/>
        <v/>
      </c>
      <c r="J1083" s="10" t="str">
        <f t="shared" si="54"/>
        <v/>
      </c>
      <c r="K1083" s="10"/>
      <c r="L1083" s="10"/>
      <c r="M1083" s="10"/>
      <c r="N1083" s="10"/>
    </row>
    <row r="1084" spans="1:14" ht="75">
      <c r="A1084" s="10"/>
      <c r="B1084" s="10"/>
      <c r="C1084" s="10" t="str">
        <v>Relación de declaraciones de resúmenes anuales de retenciones directas a la Administración del Estado y sus Organismos Autónomos (Modelo 191) (2000-2008)</v>
      </c>
      <c r="D1084" s="10"/>
      <c r="E1084" s="14" t="str">
        <v>Relación de declaraciones de resúmenes anuales de retenciones directas a la Administración del Estado y sus Organismos Autónomos (Modelo 191) (2000-2008) &lt;AGENCIA ESTATAL DE ADMINISTRACIÓN TRIBUTARIA (AEAT)&gt;</v>
      </c>
      <c r="F1084" s="10"/>
      <c r="G1084" s="10"/>
      <c r="H1084" s="10" t="str">
        <f t="shared" si="53"/>
        <v xml:space="preserve"> </v>
      </c>
      <c r="I1084" s="9" t="str">
        <f t="shared" si="55"/>
        <v/>
      </c>
      <c r="J1084" s="10" t="str">
        <f t="shared" si="54"/>
        <v/>
      </c>
      <c r="K1084" s="10"/>
      <c r="L1084" s="10"/>
      <c r="M1084" s="10"/>
      <c r="N1084" s="10"/>
    </row>
    <row r="1085" spans="1:14" ht="60">
      <c r="A1085" s="10"/>
      <c r="B1085" s="10"/>
      <c r="C1085" s="10" t="str">
        <v>Relación de declaraciones de resúmenes anuales de retenciones directas de la Administración del Estado y sus Organismos Autónomos (modelo 191) (1996 – …)</v>
      </c>
      <c r="D1085" s="10"/>
      <c r="E1085" s="14" t="str">
        <v>Relación de declaraciones de resúmenes anuales de retenciones directas de la Administración del Estado y sus Organismos Autónomos (modelo 191) (1996 – …) &lt;AGENCIA ESTATAL DE ADMINISTRACIÓN TRIBUTARIA (AEAT)&gt;</v>
      </c>
      <c r="F1085" s="10"/>
      <c r="G1085" s="10"/>
      <c r="H1085" s="10" t="str">
        <f t="shared" si="53"/>
        <v xml:space="preserve"> </v>
      </c>
      <c r="I1085" s="9" t="str">
        <f t="shared" si="55"/>
        <v/>
      </c>
      <c r="J1085" s="10" t="str">
        <f t="shared" si="54"/>
        <v/>
      </c>
      <c r="K1085" s="10"/>
      <c r="L1085" s="10"/>
      <c r="M1085" s="10"/>
      <c r="N1085" s="10"/>
    </row>
    <row r="1086" spans="1:14" ht="45">
      <c r="A1086" s="10"/>
      <c r="B1086" s="10"/>
      <c r="C1086" s="10" t="str">
        <v>Relación de recordatorios devueltos (16/06/1958-31/12/1978)</v>
      </c>
      <c r="D1086" s="10"/>
      <c r="E1086" s="14" t="str">
        <v>Relación de recordatorios devueltos (16/06/1958-31/12/1978) &lt;AGENCIA ESTATAL DE ADMINISTRACIÓN TRIBUTARIA (AEAT)&gt;</v>
      </c>
      <c r="F1086" s="10"/>
      <c r="G1086" s="10"/>
      <c r="H1086" s="10" t="str">
        <f t="shared" si="53"/>
        <v xml:space="preserve"> </v>
      </c>
      <c r="I1086" s="9" t="str">
        <f t="shared" si="55"/>
        <v/>
      </c>
      <c r="J1086" s="10" t="str">
        <f t="shared" si="54"/>
        <v/>
      </c>
      <c r="K1086" s="10"/>
      <c r="L1086" s="10"/>
      <c r="M1086" s="10"/>
      <c r="N1086" s="10"/>
    </row>
    <row r="1087" spans="1:14" ht="45">
      <c r="A1087" s="10"/>
      <c r="B1087" s="10"/>
      <c r="C1087" s="10" t="str">
        <v>Relación de remisión de notificaciones por correo (02/04/1954-08/10/1966)</v>
      </c>
      <c r="D1087" s="10"/>
      <c r="E1087" s="14" t="str">
        <v>Relación de remisión de notificaciones por correo (02/04/1954-08/10/1966) &lt;AGENCIA ESTATAL DE ADMINISTRACIÓN TRIBUTARIA (AEAT)&gt;</v>
      </c>
      <c r="F1087" s="10"/>
      <c r="G1087" s="10"/>
      <c r="H1087" s="10" t="str">
        <f t="shared" si="53"/>
        <v xml:space="preserve"> </v>
      </c>
      <c r="I1087" s="9" t="str">
        <f t="shared" si="55"/>
        <v/>
      </c>
      <c r="J1087" s="10" t="str">
        <f t="shared" si="54"/>
        <v/>
      </c>
      <c r="K1087" s="10"/>
      <c r="L1087" s="10"/>
      <c r="M1087" s="10"/>
      <c r="N1087" s="10"/>
    </row>
    <row r="1088" spans="1:14" ht="60">
      <c r="A1088" s="10"/>
      <c r="B1088" s="10"/>
      <c r="C1088" s="10" t="str">
        <v>Relaciones de Actas que se remiten a la Inspección para su notificación y archivo (Modelo 3) (06/04/1943-31/12/1978)</v>
      </c>
      <c r="D1088" s="10"/>
      <c r="E1088" s="14" t="str">
        <v>Relaciones de Actas que se remiten a la Inspección para su notificación y archivo (Modelo 3) (06/04/1943-31/12/1978) &lt;AGENCIA ESTATAL DE ADMINISTRACIÓN TRIBUTARIA (AEAT)&gt;</v>
      </c>
      <c r="F1088" s="10"/>
      <c r="G1088" s="10"/>
      <c r="H1088" s="10" t="str">
        <f t="shared" si="53"/>
        <v xml:space="preserve"> </v>
      </c>
      <c r="I1088" s="9" t="str">
        <f t="shared" si="55"/>
        <v/>
      </c>
      <c r="J1088" s="10" t="str">
        <f t="shared" si="54"/>
        <v/>
      </c>
      <c r="K1088" s="10"/>
      <c r="L1088" s="10"/>
      <c r="M1088" s="10"/>
      <c r="N1088" s="10"/>
    </row>
    <row r="1089" spans="1:14" ht="45">
      <c r="A1089" s="10"/>
      <c r="B1089" s="10"/>
      <c r="C1089" s="10" t="str">
        <v>Relaciones de alta por Contribución sobre la Renta (24/05/1933-06/04/1943)</v>
      </c>
      <c r="D1089" s="10"/>
      <c r="E1089" s="14" t="str">
        <v>Relaciones de alta por Contribución sobre la Renta (24/05/1933-06/04/1943) &lt;AGENCIA ESTATAL DE ADMINISTRACIÓN TRIBUTARIA (AEAT)&gt;</v>
      </c>
      <c r="F1089" s="10"/>
      <c r="G1089" s="10"/>
      <c r="H1089" s="10" t="str">
        <f t="shared" si="53"/>
        <v xml:space="preserve"> </v>
      </c>
      <c r="I1089" s="9" t="str">
        <f t="shared" si="55"/>
        <v/>
      </c>
      <c r="J1089" s="10" t="str">
        <f t="shared" si="54"/>
        <v/>
      </c>
      <c r="K1089" s="10"/>
      <c r="L1089" s="10"/>
      <c r="M1089" s="10"/>
      <c r="N1089" s="10"/>
    </row>
    <row r="1090" spans="1:14" ht="45">
      <c r="A1090" s="10"/>
      <c r="B1090" s="10"/>
      <c r="C1090" s="10" t="str">
        <v>Relaciones de autorizaciones de devoluciones superiores al importe solicitado (1979-31/12/1991)</v>
      </c>
      <c r="D1090" s="10"/>
      <c r="E1090" s="14" t="str">
        <v>Relaciones de autorizaciones de devoluciones superiores al importe solicitado (1979-31/12/1991) &lt;AGENCIA ESTATAL DE ADMINISTRACIÓN TRIBUTARIA (AEAT)&gt;</v>
      </c>
      <c r="F1090" s="10"/>
      <c r="G1090" s="10"/>
      <c r="H1090" s="10" t="str">
        <f t="shared" si="53"/>
        <v xml:space="preserve"> </v>
      </c>
      <c r="I1090" s="9" t="str">
        <f t="shared" si="55"/>
        <v/>
      </c>
      <c r="J1090" s="10" t="str">
        <f t="shared" si="54"/>
        <v/>
      </c>
      <c r="K1090" s="10"/>
      <c r="L1090" s="10"/>
      <c r="M1090" s="10"/>
      <c r="N1090" s="10"/>
    </row>
    <row r="1091" spans="1:14" ht="60">
      <c r="A1091" s="10"/>
      <c r="B1091" s="10"/>
      <c r="C1091" s="10" t="str">
        <v>Relaciones de bajas en el Registro-Padrón (por circular 06/04/1943, modelo 87) (24/05/1933-08/10/1968)</v>
      </c>
      <c r="D1091" s="10"/>
      <c r="E1091" s="14" t="str">
        <v>Relaciones de bajas en el Registro-Padrón (por circular 06/04/1943, modelo 87) (24/05/1933-08/10/1968) &lt;AGENCIA ESTATAL DE ADMINISTRACIÓN TRIBUTARIA (AEAT)&gt;</v>
      </c>
      <c r="F1091" s="10"/>
      <c r="G1091" s="10"/>
      <c r="H1091" s="10" t="str">
        <f t="shared" si="53"/>
        <v xml:space="preserve"> </v>
      </c>
      <c r="I1091" s="9" t="str">
        <f t="shared" si="55"/>
        <v/>
      </c>
      <c r="J1091" s="10" t="str">
        <f t="shared" si="54"/>
        <v/>
      </c>
      <c r="K1091" s="10"/>
      <c r="L1091" s="10"/>
      <c r="M1091" s="10"/>
      <c r="N1091" s="10"/>
    </row>
    <row r="1092" spans="1:14" ht="45">
      <c r="A1092" s="10"/>
      <c r="B1092" s="10"/>
      <c r="C1092" s="10" t="str">
        <v>Relaciones de bajas temporales (24/10/1959-31/12/1978)</v>
      </c>
      <c r="D1092" s="10"/>
      <c r="E1092" s="14" t="str">
        <v>Relaciones de bajas temporales (24/10/1959-31/12/1978) &lt;AGENCIA ESTATAL DE ADMINISTRACIÓN TRIBUTARIA (AEAT)&gt;</v>
      </c>
      <c r="F1092" s="10"/>
      <c r="G1092" s="10"/>
      <c r="H1092" s="10" t="str">
        <f t="shared" si="53"/>
        <v xml:space="preserve"> </v>
      </c>
      <c r="I1092" s="9" t="str">
        <f t="shared" si="55"/>
        <v/>
      </c>
      <c r="J1092" s="10" t="str">
        <f t="shared" si="54"/>
        <v/>
      </c>
      <c r="K1092" s="10"/>
      <c r="L1092" s="10"/>
      <c r="M1092" s="10"/>
      <c r="N1092" s="10"/>
    </row>
    <row r="1093" spans="1:14" ht="60">
      <c r="A1093" s="10"/>
      <c r="B1093" s="10"/>
      <c r="C1093" s="10" t="str">
        <v>Relaciones de búsqueda de declarantes por modelo de fichero histórico, autoliquidaciones (21/03/1985-31/12/1991)</v>
      </c>
      <c r="D1093" s="10"/>
      <c r="E1093" s="14" t="str">
        <v>Relaciones de búsqueda de declarantes por modelo de fichero histórico, autoliquidaciones (21/03/1985-31/12/1991) &lt;AGENCIA ESTATAL DE ADMINISTRACIÓN TRIBUTARIA (AEAT)&gt;</v>
      </c>
      <c r="F1093" s="10"/>
      <c r="G1093" s="10"/>
      <c r="H1093" s="10" t="str">
        <f t="shared" si="53"/>
        <v xml:space="preserve"> </v>
      </c>
      <c r="I1093" s="9" t="str">
        <f t="shared" si="55"/>
        <v/>
      </c>
      <c r="J1093" s="10" t="str">
        <f t="shared" si="54"/>
        <v/>
      </c>
      <c r="K1093" s="10"/>
      <c r="L1093" s="10"/>
      <c r="M1093" s="10"/>
      <c r="N1093" s="10"/>
    </row>
    <row r="1094" spans="1:14" ht="45">
      <c r="A1094" s="10"/>
      <c r="B1094" s="10"/>
      <c r="C1094" s="10" t="str">
        <v>Relaciones de candidatos. Apremios (1979-31/12/1991)</v>
      </c>
      <c r="D1094" s="10"/>
      <c r="E1094" s="14" t="str">
        <v>Relaciones de candidatos. Apremios (1979-31/12/1991) &lt;AGENCIA ESTATAL DE ADMINISTRACIÓN TRIBUTARIA (AEAT)&gt;</v>
      </c>
      <c r="F1094" s="10"/>
      <c r="G1094" s="10"/>
      <c r="H1094" s="10" t="str">
        <f t="shared" si="53"/>
        <v xml:space="preserve"> </v>
      </c>
      <c r="I1094" s="9" t="str">
        <f t="shared" si="55"/>
        <v/>
      </c>
      <c r="J1094" s="10" t="str">
        <f t="shared" si="54"/>
        <v/>
      </c>
      <c r="K1094" s="10"/>
      <c r="L1094" s="10"/>
      <c r="M1094" s="10"/>
      <c r="N1094" s="10"/>
    </row>
    <row r="1095" spans="1:14" ht="45">
      <c r="A1095" s="10"/>
      <c r="B1095" s="10"/>
      <c r="C1095" s="10" t="str">
        <v>Relaciones de contribuyentes con rectificaciones (1979-31/12/1991)</v>
      </c>
      <c r="D1095" s="10"/>
      <c r="E1095" s="14" t="str">
        <v>Relaciones de contribuyentes con rectificaciones (1979-31/12/1991) &lt;AGENCIA ESTATAL DE ADMINISTRACIÓN TRIBUTARIA (AEAT)&gt;</v>
      </c>
      <c r="F1095" s="10"/>
      <c r="G1095" s="10"/>
      <c r="H1095" s="10" t="str">
        <f t="shared" si="53"/>
        <v xml:space="preserve"> </v>
      </c>
      <c r="I1095" s="9" t="str">
        <f t="shared" si="55"/>
        <v/>
      </c>
      <c r="J1095" s="10" t="str">
        <f t="shared" si="54"/>
        <v/>
      </c>
      <c r="K1095" s="10"/>
      <c r="L1095" s="10"/>
      <c r="M1095" s="10"/>
      <c r="N1095" s="10"/>
    </row>
    <row r="1096" spans="1:14" ht="75">
      <c r="A1096" s="10"/>
      <c r="B1096" s="10"/>
      <c r="C1096" s="10" t="str">
        <v>Relaciones de contribuyentes por el Impuesto General sobre la Renta no sujetos a Estimación Global, en los que prevalece la base por signos externos (08/10/1968-31/12/1978)</v>
      </c>
      <c r="D1096" s="10"/>
      <c r="E1096" s="14" t="str">
        <v>Relaciones de contribuyentes por el Impuesto General sobre la Renta no sujetos a Estimación Global, en los que prevalece la base por signos externos (08/10/1968-31/12/1978) &lt;AGENCIA ESTATAL DE ADMINISTRACIÓN TRIBUTARIA (AEAT)&gt;</v>
      </c>
      <c r="F1096" s="10"/>
      <c r="G1096" s="10"/>
      <c r="H1096" s="10" t="str">
        <f t="shared" si="53"/>
        <v xml:space="preserve"> </v>
      </c>
      <c r="I1096" s="9" t="str">
        <f t="shared" si="55"/>
        <v/>
      </c>
      <c r="J1096" s="10" t="str">
        <f t="shared" si="54"/>
        <v/>
      </c>
      <c r="K1096" s="10"/>
      <c r="L1096" s="10"/>
      <c r="M1096" s="10"/>
      <c r="N1096" s="10"/>
    </row>
    <row r="1097" spans="1:14" ht="60">
      <c r="A1097" s="10"/>
      <c r="B1097" s="10"/>
      <c r="C1097" s="10" t="str">
        <v>Relaciones de contribuyentes que no han atendido los requerimientos integrales enviados por correo (1979-31/12/1991)</v>
      </c>
      <c r="D1097" s="10"/>
      <c r="E1097" s="14" t="str">
        <v>Relaciones de contribuyentes que no han atendido los requerimientos integrales enviados por correo (1979-31/12/1991) &lt;AGENCIA ESTATAL DE ADMINISTRACIÓN TRIBUTARIA (AEAT)&gt;</v>
      </c>
      <c r="F1097" s="10"/>
      <c r="G1097" s="10"/>
      <c r="H1097" s="10" t="str">
        <f t="shared" si="53"/>
        <v xml:space="preserve"> </v>
      </c>
      <c r="I1097" s="9" t="str">
        <f t="shared" si="55"/>
        <v/>
      </c>
      <c r="J1097" s="10" t="str">
        <f t="shared" si="54"/>
        <v/>
      </c>
      <c r="K1097" s="10"/>
      <c r="L1097" s="10"/>
      <c r="M1097" s="10"/>
      <c r="N1097" s="10"/>
    </row>
    <row r="1098" spans="1:14" ht="45">
      <c r="A1098" s="10"/>
      <c r="B1098" s="10"/>
      <c r="C1098" s="10" t="str">
        <v>Relaciones de Contribuyentes que no han presentado declaración (20/10/1934-31/12/1978)</v>
      </c>
      <c r="D1098" s="10"/>
      <c r="E1098" s="14" t="str">
        <v>Relaciones de Contribuyentes que no han presentado declaración (20/10/1934-31/12/1978) &lt;AGENCIA ESTATAL DE ADMINISTRACIÓN TRIBUTARIA (AEAT)&gt;</v>
      </c>
      <c r="F1098" s="10"/>
      <c r="G1098" s="10"/>
      <c r="H1098" s="10" t="str">
        <f t="shared" si="53"/>
        <v xml:space="preserve"> </v>
      </c>
      <c r="I1098" s="9" t="str">
        <f t="shared" si="55"/>
        <v/>
      </c>
      <c r="J1098" s="10" t="str">
        <f t="shared" si="54"/>
        <v/>
      </c>
      <c r="K1098" s="10"/>
      <c r="L1098" s="10"/>
      <c r="M1098" s="10"/>
      <c r="N1098" s="10"/>
    </row>
    <row r="1099" spans="1:14" ht="60">
      <c r="A1099" s="10"/>
      <c r="B1099" s="10"/>
      <c r="C1099" s="10" t="str">
        <v>Relaciones de contribuyentes que no han presentado declaración y propuesta de sanción (20/12/1932-31/12/1978)</v>
      </c>
      <c r="D1099" s="10"/>
      <c r="E1099" s="14" t="str">
        <v>Relaciones de contribuyentes que no han presentado declaración y propuesta de sanción (20/12/1932-31/12/1978) &lt;AGENCIA ESTATAL DE ADMINISTRACIÓN TRIBUTARIA (AEAT)&gt;</v>
      </c>
      <c r="F1099" s="10"/>
      <c r="G1099" s="10"/>
      <c r="H1099" s="10" t="str">
        <f t="shared" si="53"/>
        <v xml:space="preserve"> </v>
      </c>
      <c r="I1099" s="9" t="str">
        <f t="shared" si="55"/>
        <v/>
      </c>
      <c r="J1099" s="10" t="str">
        <f t="shared" si="54"/>
        <v/>
      </c>
      <c r="K1099" s="10"/>
      <c r="L1099" s="10"/>
      <c r="M1099" s="10"/>
      <c r="N1099" s="10"/>
    </row>
    <row r="1100" spans="1:14" ht="60">
      <c r="A1100" s="10"/>
      <c r="B1100" s="10"/>
      <c r="C1100" s="10" t="str">
        <v>Relaciones de copias de liquidaciones (Provisionales y Complementarias de comprobación o investigación), positivas, negativas y anuladas (1958-1978)</v>
      </c>
      <c r="D1100" s="10"/>
      <c r="E1100" s="14" t="str">
        <v>Relaciones de copias de liquidaciones (Provisionales y Complementarias de comprobación o investigación), positivas, negativas y anuladas (1958-1978) &lt;AGENCIA ESTATAL DE ADMINISTRACIÓN TRIBUTARIA (AEAT)&gt;</v>
      </c>
      <c r="F1100" s="10"/>
      <c r="G1100" s="10"/>
      <c r="H1100" s="10" t="str">
        <f t="shared" si="53"/>
        <v xml:space="preserve"> </v>
      </c>
      <c r="I1100" s="9" t="str">
        <f t="shared" si="55"/>
        <v/>
      </c>
      <c r="J1100" s="10" t="str">
        <f t="shared" si="54"/>
        <v/>
      </c>
      <c r="K1100" s="10"/>
      <c r="L1100" s="10"/>
      <c r="M1100" s="10"/>
      <c r="N1100" s="10"/>
    </row>
    <row r="1101" spans="1:14" ht="45">
      <c r="A1101" s="10"/>
      <c r="B1101" s="10"/>
      <c r="C1101" s="10" t="str">
        <v>Relaciones de débitos por liquidaciones (Modelo 914) (09/03/1959-31/12/1978)</v>
      </c>
      <c r="D1101" s="10"/>
      <c r="E1101" s="14" t="str">
        <v>Relaciones de débitos por liquidaciones (Modelo 914) (09/03/1959-31/12/1978) &lt;AGENCIA ESTATAL DE ADMINISTRACIÓN TRIBUTARIA (AEAT)&gt;</v>
      </c>
      <c r="F1101" s="10"/>
      <c r="G1101" s="10"/>
      <c r="H1101" s="10" t="str">
        <f t="shared" si="53"/>
        <v xml:space="preserve"> </v>
      </c>
      <c r="I1101" s="9" t="str">
        <f t="shared" si="55"/>
        <v/>
      </c>
      <c r="J1101" s="10" t="str">
        <f t="shared" si="54"/>
        <v/>
      </c>
      <c r="K1101" s="10"/>
      <c r="L1101" s="10"/>
      <c r="M1101" s="10"/>
      <c r="N1101" s="10"/>
    </row>
    <row r="1102" spans="1:14" ht="60">
      <c r="A1102" s="10"/>
      <c r="B1102" s="10"/>
      <c r="C1102" s="10" t="str">
        <v>Relaciones de declaraciones anuales de I.R.P.F. y Patrimonio: Documentos retenidos (21/03/1985-31/12/1991)</v>
      </c>
      <c r="D1102" s="10"/>
      <c r="E1102" s="14" t="str">
        <v>Relaciones de declaraciones anuales de I.R.P.F. y Patrimonio: Documentos retenidos (21/03/1985-31/12/1991) &lt;AGENCIA ESTATAL DE ADMINISTRACIÓN TRIBUTARIA (AEAT)&gt;</v>
      </c>
      <c r="F1102" s="10"/>
      <c r="G1102" s="10"/>
      <c r="H1102" s="10" t="str">
        <f t="shared" si="53"/>
        <v xml:space="preserve"> </v>
      </c>
      <c r="I1102" s="9" t="str">
        <f t="shared" si="55"/>
        <v/>
      </c>
      <c r="J1102" s="10" t="str">
        <f t="shared" si="54"/>
        <v/>
      </c>
      <c r="K1102" s="10"/>
      <c r="L1102" s="10"/>
      <c r="M1102" s="10"/>
      <c r="N1102" s="10"/>
    </row>
    <row r="1103" spans="1:14" ht="60">
      <c r="A1103" s="10"/>
      <c r="B1103" s="10"/>
      <c r="C1103" s="10" t="str">
        <v>Relaciones de declaraciones comprobadas por la Inspección y devueltas a la Sección de Contribución sobre la Renta (06/04/1943-31/12/1978)</v>
      </c>
      <c r="D1103" s="10"/>
      <c r="E1103" s="14" t="str">
        <v>Relaciones de declaraciones comprobadas por la Inspección y devueltas a la Sección de Contribución sobre la Renta (06/04/1943-31/12/1978) &lt;AGENCIA ESTATAL DE ADMINISTRACIÓN TRIBUTARIA (AEAT)&gt;</v>
      </c>
      <c r="F1103" s="10"/>
      <c r="G1103" s="10"/>
      <c r="H1103" s="10" t="str">
        <f t="shared" si="53"/>
        <v xml:space="preserve"> </v>
      </c>
      <c r="I1103" s="9" t="str">
        <f t="shared" si="55"/>
        <v/>
      </c>
      <c r="J1103" s="10" t="str">
        <f t="shared" si="54"/>
        <v/>
      </c>
      <c r="K1103" s="10"/>
      <c r="L1103" s="10"/>
      <c r="M1103" s="10"/>
      <c r="N1103" s="10"/>
    </row>
    <row r="1104" spans="1:14" ht="60">
      <c r="A1104" s="10"/>
      <c r="B1104" s="10"/>
      <c r="C1104" s="10" t="str">
        <v>Relaciones de declaraciones comprobadas por la inspección y devueltas a la Sección de Contribución sobre la Renta (1983)</v>
      </c>
      <c r="D1104" s="10"/>
      <c r="E1104" s="14" t="str">
        <v>Relaciones de declaraciones comprobadas por la inspección y devueltas a la Sección de Contribución sobre la Renta (1983) &lt;AGENCIA ESTATAL DE ADMINISTRACIÓN TRIBUTARIA (AEAT)&gt;</v>
      </c>
      <c r="F1104" s="10"/>
      <c r="G1104" s="10"/>
      <c r="H1104" s="10" t="str">
        <f t="shared" si="53"/>
        <v xml:space="preserve"> </v>
      </c>
      <c r="I1104" s="9" t="str">
        <f t="shared" si="55"/>
        <v/>
      </c>
      <c r="J1104" s="10" t="str">
        <f t="shared" si="54"/>
        <v/>
      </c>
      <c r="K1104" s="10"/>
      <c r="L1104" s="10"/>
      <c r="M1104" s="10"/>
      <c r="N1104" s="10"/>
    </row>
    <row r="1105" spans="1:14" ht="45">
      <c r="A1105" s="10"/>
      <c r="B1105" s="10"/>
      <c r="C1105" s="10" t="str">
        <v>Relaciones de declaraciones con diferencia a ingresar (registros nulos) (1979-31/12/1991)</v>
      </c>
      <c r="D1105" s="10"/>
      <c r="E1105" s="14" t="str">
        <v>Relaciones de declaraciones con diferencia a ingresar (registros nulos) (1979-31/12/1991) &lt;AGENCIA ESTATAL DE ADMINISTRACIÓN TRIBUTARIA (AEAT)&gt;</v>
      </c>
      <c r="F1105" s="10"/>
      <c r="G1105" s="10"/>
      <c r="H1105" s="10" t="str">
        <f t="shared" si="53"/>
        <v xml:space="preserve"> </v>
      </c>
      <c r="I1105" s="9" t="str">
        <f t="shared" si="55"/>
        <v/>
      </c>
      <c r="J1105" s="10" t="str">
        <f t="shared" si="54"/>
        <v/>
      </c>
      <c r="K1105" s="10"/>
      <c r="L1105" s="10"/>
      <c r="M1105" s="10"/>
      <c r="N1105" s="10"/>
    </row>
    <row r="1106" spans="1:14" ht="45">
      <c r="A1106" s="10"/>
      <c r="B1106" s="10"/>
      <c r="C1106" s="10" t="str">
        <v>Relaciones de declaraciones con diferencia a ingresar (registros pendientes) (1979-31/12/1991)</v>
      </c>
      <c r="D1106" s="10"/>
      <c r="E1106" s="14" t="str">
        <v>Relaciones de declaraciones con diferencia a ingresar (registros pendientes) (1979-31/12/1991) &lt;AGENCIA ESTATAL DE ADMINISTRACIÓN TRIBUTARIA (AEAT)&gt;</v>
      </c>
      <c r="F1106" s="10"/>
      <c r="G1106" s="10"/>
      <c r="H1106" s="10" t="str">
        <f t="shared" si="53"/>
        <v xml:space="preserve"> </v>
      </c>
      <c r="I1106" s="9" t="str">
        <f t="shared" si="55"/>
        <v/>
      </c>
      <c r="J1106" s="10" t="str">
        <f t="shared" si="54"/>
        <v/>
      </c>
      <c r="K1106" s="10"/>
      <c r="L1106" s="10"/>
      <c r="M1106" s="10"/>
      <c r="N1106" s="10"/>
    </row>
    <row r="1107" spans="1:14" ht="45">
      <c r="A1107" s="10"/>
      <c r="B1107" s="10"/>
      <c r="C1107" s="10" t="str">
        <v>Relaciones de declaraciones con diferencia a ingresar por IRPF (altas en el fichero (1979-31/12/1991)</v>
      </c>
      <c r="D1107" s="10"/>
      <c r="E1107" s="14" t="str">
        <v>Relaciones de declaraciones con diferencia a ingresar por IRPF (altas en el fichero (1979-31/12/1991) &lt;AGENCIA ESTATAL DE ADMINISTRACIÓN TRIBUTARIA (AEAT)&gt;</v>
      </c>
      <c r="F1107" s="10"/>
      <c r="G1107" s="10"/>
      <c r="H1107" s="10" t="str">
        <f t="shared" si="53"/>
        <v xml:space="preserve"> </v>
      </c>
      <c r="I1107" s="9" t="str">
        <f t="shared" si="55"/>
        <v/>
      </c>
      <c r="J1107" s="10" t="str">
        <f t="shared" si="54"/>
        <v/>
      </c>
      <c r="K1107" s="10"/>
      <c r="L1107" s="10"/>
      <c r="M1107" s="10"/>
      <c r="N1107" s="10"/>
    </row>
    <row r="1108" spans="1:14" ht="45">
      <c r="A1108" s="10"/>
      <c r="B1108" s="10"/>
      <c r="C1108" s="10" t="str">
        <v>Relaciones de declaraciones con diferencia a ingresar por IRPF (registros modificados) (1979-31/12/1991)</v>
      </c>
      <c r="D1108" s="10"/>
      <c r="E1108" s="14" t="str">
        <v>Relaciones de declaraciones con diferencia a ingresar por IRPF (registros modificados) (1979-31/12/1991) &lt;AGENCIA ESTATAL DE ADMINISTRACIÓN TRIBUTARIA (AEAT)&gt;</v>
      </c>
      <c r="F1108" s="10"/>
      <c r="G1108" s="10"/>
      <c r="H1108" s="10" t="str">
        <f t="shared" si="53"/>
        <v xml:space="preserve"> </v>
      </c>
      <c r="I1108" s="9" t="str">
        <f t="shared" si="55"/>
        <v/>
      </c>
      <c r="J1108" s="10" t="str">
        <f t="shared" si="54"/>
        <v/>
      </c>
      <c r="K1108" s="10"/>
      <c r="L1108" s="10"/>
      <c r="M1108" s="10"/>
      <c r="N1108" s="10"/>
    </row>
    <row r="1109" spans="1:14" ht="60">
      <c r="A1109" s="10"/>
      <c r="B1109" s="10"/>
      <c r="C1109" s="10" t="str">
        <v>Relaciones de declaraciones con solicitud de devolución no tramitadas por estar retenidas (1979-31/12/1991)</v>
      </c>
      <c r="D1109" s="10"/>
      <c r="E1109" s="14" t="str">
        <v>Relaciones de declaraciones con solicitud de devolución no tramitadas por estar retenidas (1979-31/12/1991) &lt;AGENCIA ESTATAL DE ADMINISTRACIÓN TRIBUTARIA (AEAT)&gt;</v>
      </c>
      <c r="F1109" s="10"/>
      <c r="G1109" s="10"/>
      <c r="H1109" s="10" t="str">
        <f t="shared" si="53"/>
        <v xml:space="preserve"> </v>
      </c>
      <c r="I1109" s="9" t="str">
        <f t="shared" si="55"/>
        <v/>
      </c>
      <c r="J1109" s="10" t="str">
        <f t="shared" si="54"/>
        <v/>
      </c>
      <c r="K1109" s="10"/>
      <c r="L1109" s="10"/>
      <c r="M1109" s="10"/>
      <c r="N1109" s="10"/>
    </row>
    <row r="1110" spans="1:14" ht="60">
      <c r="A1110" s="10"/>
      <c r="B1110" s="10"/>
      <c r="C1110" s="10" t="str">
        <v>Relaciones de declaraciones con solicitud de devolución no tramitadas por ser erróneas (1979-31/12/1991)</v>
      </c>
      <c r="D1110" s="10"/>
      <c r="E1110" s="14" t="str">
        <v>Relaciones de declaraciones con solicitud de devolución no tramitadas por ser erróneas (1979-31/12/1991) &lt;AGENCIA ESTATAL DE ADMINISTRACIÓN TRIBUTARIA (AEAT)&gt;</v>
      </c>
      <c r="F1110" s="10"/>
      <c r="G1110" s="10"/>
      <c r="H1110" s="10" t="str">
        <f t="shared" si="53"/>
        <v xml:space="preserve"> </v>
      </c>
      <c r="I1110" s="9" t="str">
        <f t="shared" si="55"/>
        <v/>
      </c>
      <c r="J1110" s="10" t="str">
        <f t="shared" si="54"/>
        <v/>
      </c>
      <c r="K1110" s="10"/>
      <c r="L1110" s="10"/>
      <c r="M1110" s="10"/>
      <c r="N1110" s="10"/>
    </row>
    <row r="1111" spans="1:14" ht="75">
      <c r="A1111" s="10"/>
      <c r="B1111" s="10"/>
      <c r="C1111" s="10" t="str">
        <v>Relaciones de declaraciones de resúmenes anuales de retenciones directas de la Administración del Estado y sus Organismos Autónomos (modelo 191) (1979-1996)</v>
      </c>
      <c r="D1111" s="10"/>
      <c r="E1111" s="14" t="str">
        <v>Relaciones de declaraciones de resúmenes anuales de retenciones directas de la Administración del Estado y sus Organismos Autónomos (modelo 191) (1979-1996) &lt;AGENCIA ESTATAL DE ADMINISTRACIÓN TRIBUTARIA (AEAT)&gt;</v>
      </c>
      <c r="F1111" s="10"/>
      <c r="G1111" s="10"/>
      <c r="H1111" s="10" t="str">
        <f t="shared" si="53"/>
        <v xml:space="preserve"> </v>
      </c>
      <c r="I1111" s="9" t="str">
        <f t="shared" si="55"/>
        <v/>
      </c>
      <c r="J1111" s="10" t="str">
        <f t="shared" si="54"/>
        <v/>
      </c>
      <c r="K1111" s="10"/>
      <c r="L1111" s="10"/>
      <c r="M1111" s="10"/>
      <c r="N1111" s="10"/>
    </row>
    <row r="1112" spans="1:14" ht="75">
      <c r="A1112" s="10"/>
      <c r="B1112" s="10"/>
      <c r="C1112" s="10" t="str">
        <v>Relaciones de declaraciones de resúmenes anuales de retenciones directas de la Administración del Estado y sus Organismos Autónomos (modelo 191) (1997-1998)</v>
      </c>
      <c r="D1112" s="10"/>
      <c r="E1112" s="14" t="str">
        <v>Relaciones de declaraciones de resúmenes anuales de retenciones directas de la Administración del Estado y sus Organismos Autónomos (modelo 191) (1997-1998) &lt;AGENCIA ESTATAL DE ADMINISTRACIÓN TRIBUTARIA (AEAT)&gt;</v>
      </c>
      <c r="F1112" s="10"/>
      <c r="G1112" s="10"/>
      <c r="H1112" s="10" t="str">
        <f t="shared" si="53"/>
        <v xml:space="preserve"> </v>
      </c>
      <c r="I1112" s="9" t="str">
        <f t="shared" si="55"/>
        <v/>
      </c>
      <c r="J1112" s="10" t="str">
        <f t="shared" si="54"/>
        <v/>
      </c>
      <c r="K1112" s="10"/>
      <c r="L1112" s="10"/>
      <c r="M1112" s="10"/>
      <c r="N1112" s="10"/>
    </row>
    <row r="1113" spans="1:14" ht="75">
      <c r="A1113" s="10"/>
      <c r="B1113" s="10"/>
      <c r="C1113" s="10" t="str">
        <v>Relaciones de declaraciones de resúmenes anuales de retenciones directas de la Administración del Estado y sus Organismos Autónomos (modelo 191) (1999-1999)</v>
      </c>
      <c r="D1113" s="10"/>
      <c r="E1113" s="14" t="str">
        <v>Relaciones de declaraciones de resúmenes anuales de retenciones directas de la Administración del Estado y sus Organismos Autónomos (modelo 191) (1999-1999) &lt;AGENCIA ESTATAL DE ADMINISTRACIÓN TRIBUTARIA (AEAT)&gt;</v>
      </c>
      <c r="F1113" s="10"/>
      <c r="G1113" s="10"/>
      <c r="H1113" s="10" t="str">
        <f t="shared" si="53"/>
        <v xml:space="preserve"> </v>
      </c>
      <c r="I1113" s="9" t="str">
        <f t="shared" si="55"/>
        <v/>
      </c>
      <c r="J1113" s="10" t="str">
        <f t="shared" si="54"/>
        <v/>
      </c>
      <c r="K1113" s="10"/>
      <c r="L1113" s="10"/>
      <c r="M1113" s="10"/>
      <c r="N1113" s="10"/>
    </row>
    <row r="1114" spans="1:14" ht="45">
      <c r="A1114" s="10"/>
      <c r="B1114" s="10"/>
      <c r="C1114" s="10" t="str">
        <v>Relaciones de declaraciones negativas por la Contribución General sobre la Renta (15/04/1958-31/12/1978)</v>
      </c>
      <c r="D1114" s="10"/>
      <c r="E1114" s="14" t="str">
        <v>Relaciones de declaraciones negativas por la Contribución General sobre la Renta (15/04/1958-31/12/1978) &lt;AGENCIA ESTATAL DE ADMINISTRACIÓN TRIBUTARIA (AEAT)&gt;</v>
      </c>
      <c r="F1114" s="10"/>
      <c r="G1114" s="10"/>
      <c r="H1114" s="10" t="str">
        <f t="shared" si="53"/>
        <v xml:space="preserve"> </v>
      </c>
      <c r="I1114" s="9" t="str">
        <f t="shared" si="55"/>
        <v/>
      </c>
      <c r="J1114" s="10" t="str">
        <f t="shared" si="54"/>
        <v/>
      </c>
      <c r="K1114" s="10"/>
      <c r="L1114" s="10"/>
      <c r="M1114" s="10"/>
      <c r="N1114" s="10"/>
    </row>
    <row r="1115" spans="1:14" ht="45">
      <c r="A1115" s="10"/>
      <c r="B1115" s="10"/>
      <c r="C1115" s="10" t="str">
        <v>Relaciones de declaraciones paralelas (21/03/1985-31/12/1991)</v>
      </c>
      <c r="D1115" s="10"/>
      <c r="E1115" s="14" t="str">
        <v>Relaciones de declaraciones paralelas (21/03/1985-31/12/1991) &lt;AGENCIA ESTATAL DE ADMINISTRACIÓN TRIBUTARIA (AEAT)&gt;</v>
      </c>
      <c r="F1115" s="10"/>
      <c r="G1115" s="10"/>
      <c r="H1115" s="10" t="str">
        <f t="shared" si="53"/>
        <v xml:space="preserve"> </v>
      </c>
      <c r="I1115" s="9" t="str">
        <f t="shared" si="55"/>
        <v/>
      </c>
      <c r="J1115" s="10" t="str">
        <f t="shared" si="54"/>
        <v/>
      </c>
      <c r="K1115" s="10"/>
      <c r="L1115" s="10"/>
      <c r="M1115" s="10"/>
      <c r="N1115" s="10"/>
    </row>
    <row r="1116" spans="1:14" ht="60">
      <c r="A1116" s="10"/>
      <c r="B1116" s="10"/>
      <c r="C1116" s="10" t="str">
        <v>Relaciones de declaraciones por el Impuesto General sobre la Renta enviadas a la Inspección (08/10/1968-31/12/1978)</v>
      </c>
      <c r="D1116" s="10"/>
      <c r="E1116" s="14" t="str">
        <v>Relaciones de declaraciones por el Impuesto General sobre la Renta enviadas a la Inspección (08/10/1968-31/12/1978) &lt;AGENCIA ESTATAL DE ADMINISTRACIÓN TRIBUTARIA (AEAT)&gt;</v>
      </c>
      <c r="F1116" s="10"/>
      <c r="G1116" s="10"/>
      <c r="H1116" s="10" t="str">
        <f t="shared" si="53"/>
        <v xml:space="preserve"> </v>
      </c>
      <c r="I1116" s="9" t="str">
        <f t="shared" si="55"/>
        <v/>
      </c>
      <c r="J1116" s="10" t="str">
        <f t="shared" si="54"/>
        <v/>
      </c>
      <c r="K1116" s="10"/>
      <c r="L1116" s="10"/>
      <c r="M1116" s="10"/>
      <c r="N1116" s="10"/>
    </row>
    <row r="1117" spans="1:14" ht="60">
      <c r="A1117" s="10"/>
      <c r="B1117" s="10"/>
      <c r="C1117" s="10" t="str">
        <v>Relaciones de declaraciones presentadas por la Contribución General sobre la Renta (desde 16/08/1934 modelo 90) (24/05/1933-10/03/1959)</v>
      </c>
      <c r="D1117" s="10"/>
      <c r="E1117" s="14" t="str">
        <v>Relaciones de declaraciones presentadas por la Contribución General sobre la Renta (desde 16/08/1934 modelo 90) (24/05/1933-10/03/1959) &lt;AGENCIA ESTATAL DE ADMINISTRACIÓN TRIBUTARIA (AEAT)&gt;</v>
      </c>
      <c r="F1117" s="10"/>
      <c r="G1117" s="10"/>
      <c r="H1117" s="10" t="str">
        <f t="shared" ref="H1117:H1180" si="56">F1117 &amp; " " &amp; G1117</f>
        <v xml:space="preserve"> </v>
      </c>
      <c r="I1117" s="9" t="str">
        <f t="shared" si="55"/>
        <v/>
      </c>
      <c r="J1117" s="10" t="str">
        <f t="shared" si="54"/>
        <v/>
      </c>
      <c r="K1117" s="10"/>
      <c r="L1117" s="10"/>
      <c r="M1117" s="10"/>
      <c r="N1117" s="10"/>
    </row>
    <row r="1118" spans="1:14" ht="45">
      <c r="A1118" s="10"/>
      <c r="B1118" s="10"/>
      <c r="C1118" s="10" t="str">
        <v>Relaciones de declarantes con intereses de deuda superior a 100.000 pesetas (11/01/1974-31/12/1978)</v>
      </c>
      <c r="D1118" s="10"/>
      <c r="E1118" s="14" t="str">
        <v>Relaciones de declarantes con intereses de deuda superior a 100.000 pesetas (11/01/1974-31/12/1978) &lt;AGENCIA ESTATAL DE ADMINISTRACIÓN TRIBUTARIA (AEAT)&gt;</v>
      </c>
      <c r="F1118" s="10"/>
      <c r="G1118" s="10"/>
      <c r="H1118" s="10" t="str">
        <f t="shared" si="56"/>
        <v xml:space="preserve"> </v>
      </c>
      <c r="I1118" s="9" t="str">
        <f t="shared" si="55"/>
        <v/>
      </c>
      <c r="J1118" s="10" t="str">
        <f t="shared" ref="J1118:J1181" si="57">IF(H1119="", "", SUBSTITUTE(H1119, I1119 &amp; CHAR(32), ""))</f>
        <v/>
      </c>
      <c r="K1118" s="10"/>
      <c r="L1118" s="10"/>
      <c r="M1118" s="10"/>
      <c r="N1118" s="10"/>
    </row>
    <row r="1119" spans="1:14" ht="60">
      <c r="A1119" s="10"/>
      <c r="B1119" s="10"/>
      <c r="C1119" s="10" t="str">
        <v>Relaciones de declarantes de Impuestos General sobre la Renta por tramos de 750.000 a 1.000.000 (08/10/1968-31/12/1978)</v>
      </c>
      <c r="D1119" s="10"/>
      <c r="E1119" s="14" t="str">
        <v>Relaciones de declarantes de Impuestos General sobre la Renta por tramos de 750.000 a 1.000.000 (08/10/1968-31/12/1978) &lt;AGENCIA ESTATAL DE ADMINISTRACIÓN TRIBUTARIA (AEAT)&gt;</v>
      </c>
      <c r="F1119" s="10"/>
      <c r="G1119" s="10"/>
      <c r="H1119" s="10" t="str">
        <f t="shared" si="56"/>
        <v xml:space="preserve"> </v>
      </c>
      <c r="I1119" s="9" t="str">
        <f t="shared" ref="I1119:I1182" si="58">IF(H1119="", "", TRIM(LEFT(H1119, FIND(CHAR(32), H1119) - 1)))</f>
        <v/>
      </c>
      <c r="J1119" s="10" t="str">
        <f t="shared" si="57"/>
        <v/>
      </c>
      <c r="K1119" s="10"/>
      <c r="L1119" s="10"/>
      <c r="M1119" s="10"/>
      <c r="N1119" s="10"/>
    </row>
    <row r="1120" spans="1:14" ht="75">
      <c r="A1120" s="10"/>
      <c r="B1120" s="10"/>
      <c r="C1120" s="10" t="str">
        <v>Relaciones de declarantes Impuesto General sobre la Renta de las Personas Físicas con gastos extraordinarios por enfermedad superior a 25.000 pesetas (1974-31/12/1978)</v>
      </c>
      <c r="D1120" s="10"/>
      <c r="E1120" s="14" t="str">
        <v>Relaciones de declarantes Impuesto General sobre la Renta de las Personas Físicas con gastos extraordinarios por enfermedad superior a 25.000 pesetas (1974-31/12/1978) &lt;AGENCIA ESTATAL DE ADMINISTRACIÓN TRIBUTARIA (AEAT)&gt;</v>
      </c>
      <c r="F1120" s="10"/>
      <c r="G1120" s="10"/>
      <c r="H1120" s="10" t="str">
        <f t="shared" si="56"/>
        <v xml:space="preserve"> </v>
      </c>
      <c r="I1120" s="9" t="str">
        <f t="shared" si="58"/>
        <v/>
      </c>
      <c r="J1120" s="10" t="str">
        <f t="shared" si="57"/>
        <v/>
      </c>
      <c r="K1120" s="10"/>
      <c r="L1120" s="10"/>
      <c r="M1120" s="10"/>
      <c r="N1120" s="10"/>
    </row>
    <row r="1121" spans="1:14" ht="45">
      <c r="A1121" s="10"/>
      <c r="B1121" s="10"/>
      <c r="C1121" s="10" t="str">
        <v>Relaciones de declarantes por tramos de 1.000.001 a 2.000.000 (08/10/1968-31/12/1978)</v>
      </c>
      <c r="D1121" s="10"/>
      <c r="E1121" s="14" t="str">
        <v>Relaciones de declarantes por tramos de 1.000.001 a 2.000.000 (08/10/1968-31/12/1978) &lt;AGENCIA ESTATAL DE ADMINISTRACIÓN TRIBUTARIA (AEAT)&gt;</v>
      </c>
      <c r="F1121" s="10"/>
      <c r="G1121" s="10"/>
      <c r="H1121" s="10" t="str">
        <f t="shared" si="56"/>
        <v xml:space="preserve"> </v>
      </c>
      <c r="I1121" s="9" t="str">
        <f t="shared" si="58"/>
        <v/>
      </c>
      <c r="J1121" s="10" t="str">
        <f t="shared" si="57"/>
        <v/>
      </c>
      <c r="K1121" s="10"/>
      <c r="L1121" s="10"/>
      <c r="M1121" s="10"/>
      <c r="N1121" s="10"/>
    </row>
    <row r="1122" spans="1:14" ht="45">
      <c r="A1122" s="10"/>
      <c r="B1122" s="10"/>
      <c r="C1122" s="10" t="str">
        <v>Relaciones de declarantes por tramos de 500.000 a 1.000.000 (08/10/1968-31/12/1978)</v>
      </c>
      <c r="D1122" s="10"/>
      <c r="E1122" s="14" t="str">
        <v>Relaciones de declarantes por tramos de 500.000 a 1.000.000 (08/10/1968-31/12/1978) &lt;AGENCIA ESTATAL DE ADMINISTRACIÓN TRIBUTARIA (AEAT)&gt;</v>
      </c>
      <c r="F1122" s="10"/>
      <c r="G1122" s="10"/>
      <c r="H1122" s="10" t="str">
        <f t="shared" si="56"/>
        <v xml:space="preserve"> </v>
      </c>
      <c r="I1122" s="9" t="str">
        <f t="shared" si="58"/>
        <v/>
      </c>
      <c r="J1122" s="10" t="str">
        <f t="shared" si="57"/>
        <v/>
      </c>
      <c r="K1122" s="10"/>
      <c r="L1122" s="10"/>
      <c r="M1122" s="10"/>
      <c r="N1122" s="10"/>
    </row>
    <row r="1123" spans="1:14" ht="60">
      <c r="A1123" s="10"/>
      <c r="B1123" s="10"/>
      <c r="C1123" s="10" t="str">
        <v>Relaciones de depuración: Autoliquidaciones fuera de plazo a incorporar en el sistema general de sanciones (21/03/1985-31/12/1991)</v>
      </c>
      <c r="D1123" s="10"/>
      <c r="E1123" s="14" t="str">
        <v>Relaciones de depuración: Autoliquidaciones fuera de plazo a incorporar en el sistema general de sanciones (21/03/1985-31/12/1991) &lt;AGENCIA ESTATAL DE ADMINISTRACIÓN TRIBUTARIA (AEAT)&gt;</v>
      </c>
      <c r="F1123" s="10"/>
      <c r="G1123" s="10"/>
      <c r="H1123" s="10" t="str">
        <f t="shared" si="56"/>
        <v xml:space="preserve"> </v>
      </c>
      <c r="I1123" s="9" t="str">
        <f t="shared" si="58"/>
        <v/>
      </c>
      <c r="J1123" s="10" t="str">
        <f t="shared" si="57"/>
        <v/>
      </c>
      <c r="K1123" s="10"/>
      <c r="L1123" s="10"/>
      <c r="M1123" s="10"/>
      <c r="N1123" s="10"/>
    </row>
    <row r="1124" spans="1:14" ht="45">
      <c r="A1124" s="10"/>
      <c r="B1124" s="10"/>
      <c r="C1124" s="10" t="str">
        <v>Relaciones de devoluciones: Notificación de talones a emitir (1979-31/12/1991)</v>
      </c>
      <c r="D1124" s="10"/>
      <c r="E1124" s="14" t="str">
        <v>Relaciones de devoluciones: Notificación de talones a emitir (1979-31/12/1991) &lt;AGENCIA ESTATAL DE ADMINISTRACIÓN TRIBUTARIA (AEAT)&gt;</v>
      </c>
      <c r="F1124" s="10"/>
      <c r="G1124" s="10"/>
      <c r="H1124" s="10" t="str">
        <f t="shared" si="56"/>
        <v xml:space="preserve"> </v>
      </c>
      <c r="I1124" s="9" t="str">
        <f t="shared" si="58"/>
        <v/>
      </c>
      <c r="J1124" s="10" t="str">
        <f t="shared" si="57"/>
        <v/>
      </c>
      <c r="K1124" s="10"/>
      <c r="L1124" s="10"/>
      <c r="M1124" s="10"/>
      <c r="N1124" s="10"/>
    </row>
    <row r="1125" spans="1:14" ht="45">
      <c r="A1125" s="10"/>
      <c r="B1125" s="10"/>
      <c r="C1125" s="10" t="str">
        <v>Relaciones de documentos aparcados (21/03/1985-31/12/1991)</v>
      </c>
      <c r="D1125" s="10"/>
      <c r="E1125" s="14" t="str">
        <v>Relaciones de documentos aparcados (21/03/1985-31/12/1991) &lt;AGENCIA ESTATAL DE ADMINISTRACIÓN TRIBUTARIA (AEAT)&gt;</v>
      </c>
      <c r="F1125" s="10"/>
      <c r="G1125" s="10"/>
      <c r="H1125" s="10" t="str">
        <f t="shared" si="56"/>
        <v xml:space="preserve"> </v>
      </c>
      <c r="I1125" s="9" t="str">
        <f t="shared" si="58"/>
        <v/>
      </c>
      <c r="J1125" s="10" t="str">
        <f t="shared" si="57"/>
        <v/>
      </c>
      <c r="K1125" s="10"/>
      <c r="L1125" s="10"/>
      <c r="M1125" s="10"/>
      <c r="N1125" s="10"/>
    </row>
    <row r="1126" spans="1:14" ht="45">
      <c r="A1126" s="10"/>
      <c r="B1126" s="10"/>
      <c r="C1126" s="10" t="str">
        <v>Relaciones de emisiones de primer requerimiento CIDA (21/03/1985-31/12/1991)</v>
      </c>
      <c r="D1126" s="10"/>
      <c r="E1126" s="14" t="str">
        <v>Relaciones de emisiones de primer requerimiento CIDA (21/03/1985-31/12/1991) &lt;AGENCIA ESTATAL DE ADMINISTRACIÓN TRIBUTARIA (AEAT)&gt;</v>
      </c>
      <c r="F1126" s="10"/>
      <c r="G1126" s="10"/>
      <c r="H1126" s="10" t="str">
        <f t="shared" si="56"/>
        <v xml:space="preserve"> </v>
      </c>
      <c r="I1126" s="9" t="str">
        <f t="shared" si="58"/>
        <v/>
      </c>
      <c r="J1126" s="10" t="str">
        <f t="shared" si="57"/>
        <v/>
      </c>
      <c r="K1126" s="10"/>
      <c r="L1126" s="10"/>
      <c r="M1126" s="10"/>
      <c r="N1126" s="10"/>
    </row>
    <row r="1127" spans="1:14" ht="45">
      <c r="A1127" s="10"/>
      <c r="B1127" s="10"/>
      <c r="C1127" s="10" t="str">
        <v>Relaciones de expedientes incorporados al fichero de sanciones (21/03/1985-31/12/1991)</v>
      </c>
      <c r="D1127" s="10"/>
      <c r="E1127" s="14" t="str">
        <v>Relaciones de expedientes incorporados al fichero de sanciones (21/03/1985-31/12/1991) &lt;AGENCIA ESTATAL DE ADMINISTRACIÓN TRIBUTARIA (AEAT)&gt;</v>
      </c>
      <c r="F1127" s="10"/>
      <c r="G1127" s="10"/>
      <c r="H1127" s="10" t="str">
        <f t="shared" si="56"/>
        <v xml:space="preserve"> </v>
      </c>
      <c r="I1127" s="9" t="str">
        <f t="shared" si="58"/>
        <v/>
      </c>
      <c r="J1127" s="10" t="str">
        <f t="shared" si="57"/>
        <v/>
      </c>
      <c r="K1127" s="10"/>
      <c r="L1127" s="10"/>
      <c r="M1127" s="10"/>
      <c r="N1127" s="10"/>
    </row>
    <row r="1128" spans="1:14" ht="45">
      <c r="A1128" s="10"/>
      <c r="B1128" s="10"/>
      <c r="C1128" s="10" t="str">
        <v>Relaciones de información provincial de contribuyentes (21/03/1985-31/12/1991)</v>
      </c>
      <c r="D1128" s="10"/>
      <c r="E1128" s="14" t="str">
        <v>Relaciones de información provincial de contribuyentes (21/03/1985-31/12/1991) &lt;AGENCIA ESTATAL DE ADMINISTRACIÓN TRIBUTARIA (AEAT)&gt;</v>
      </c>
      <c r="F1128" s="10"/>
      <c r="G1128" s="10"/>
      <c r="H1128" s="10" t="str">
        <f t="shared" si="56"/>
        <v xml:space="preserve"> </v>
      </c>
      <c r="I1128" s="9" t="str">
        <f t="shared" si="58"/>
        <v/>
      </c>
      <c r="J1128" s="10" t="str">
        <f t="shared" si="57"/>
        <v/>
      </c>
      <c r="K1128" s="10"/>
      <c r="L1128" s="10"/>
      <c r="M1128" s="10"/>
      <c r="N1128" s="10"/>
    </row>
    <row r="1129" spans="1:14" ht="45">
      <c r="A1129" s="10"/>
      <c r="B1129" s="10"/>
      <c r="C1129" s="10" t="str">
        <v>Relaciones de justificantes de devoluciones (21/03/1985-31/12/1991)</v>
      </c>
      <c r="D1129" s="10"/>
      <c r="E1129" s="14" t="str">
        <v>Relaciones de justificantes de devoluciones (21/03/1985-31/12/1991) &lt;AGENCIA ESTATAL DE ADMINISTRACIÓN TRIBUTARIA (AEAT)&gt;</v>
      </c>
      <c r="F1129" s="10"/>
      <c r="G1129" s="10"/>
      <c r="H1129" s="10" t="str">
        <f t="shared" si="56"/>
        <v xml:space="preserve"> </v>
      </c>
      <c r="I1129" s="9" t="str">
        <f t="shared" si="58"/>
        <v/>
      </c>
      <c r="J1129" s="10" t="str">
        <f t="shared" si="57"/>
        <v/>
      </c>
      <c r="K1129" s="10"/>
      <c r="L1129" s="10"/>
      <c r="M1129" s="10"/>
      <c r="N1129" s="10"/>
    </row>
    <row r="1130" spans="1:14" ht="60">
      <c r="A1130" s="10"/>
      <c r="B1130" s="10"/>
      <c r="C1130" s="10" t="str">
        <v>Relaciones de justificantes de ingreso (por los diferentes modelos 100, 101, 714 ,105 y 106, éste por regularización voluntaria (21/03/1985-31/12/1991)</v>
      </c>
      <c r="D1130" s="10"/>
      <c r="E1130" s="14" t="str">
        <v>Relaciones de justificantes de ingreso (por los diferentes modelos 100, 101, 714 ,105 y 106, éste por regularización voluntaria (21/03/1985-31/12/1991) &lt;AGENCIA ESTATAL DE ADMINISTRACIÓN TRIBUTARIA (AEAT)&gt;</v>
      </c>
      <c r="F1130" s="10"/>
      <c r="G1130" s="10"/>
      <c r="H1130" s="10" t="str">
        <f t="shared" si="56"/>
        <v xml:space="preserve"> </v>
      </c>
      <c r="I1130" s="9" t="str">
        <f t="shared" si="58"/>
        <v/>
      </c>
      <c r="J1130" s="10" t="str">
        <f t="shared" si="57"/>
        <v/>
      </c>
      <c r="K1130" s="10"/>
      <c r="L1130" s="10"/>
      <c r="M1130" s="10"/>
      <c r="N1130" s="10"/>
    </row>
    <row r="1131" spans="1:14" ht="45">
      <c r="A1131" s="10"/>
      <c r="B1131" s="10"/>
      <c r="C1131" s="10" t="str">
        <v>Relaciones de liquidaciones con sanciones de retraso (Modelo 915) (08/10/1968-31/12/1978)</v>
      </c>
      <c r="D1131" s="10"/>
      <c r="E1131" s="14" t="str">
        <v>Relaciones de liquidaciones con sanciones de retraso (Modelo 915) (08/10/1968-31/12/1978) &lt;AGENCIA ESTATAL DE ADMINISTRACIÓN TRIBUTARIA (AEAT)&gt;</v>
      </c>
      <c r="F1131" s="10"/>
      <c r="G1131" s="10"/>
      <c r="H1131" s="10" t="str">
        <f t="shared" si="56"/>
        <v xml:space="preserve"> </v>
      </c>
      <c r="I1131" s="9" t="str">
        <f t="shared" si="58"/>
        <v/>
      </c>
      <c r="J1131" s="10" t="str">
        <f t="shared" si="57"/>
        <v/>
      </c>
      <c r="K1131" s="10"/>
      <c r="L1131" s="10"/>
      <c r="M1131" s="10"/>
      <c r="N1131" s="10"/>
    </row>
    <row r="1132" spans="1:14" ht="60">
      <c r="A1132" s="10"/>
      <c r="B1132" s="10"/>
      <c r="C1132" s="10" t="str">
        <v>Relaciones de localización de documentos fuente: Expedientes de sanciones (21/03/1985-31/12/1991)</v>
      </c>
      <c r="D1132" s="10"/>
      <c r="E1132" s="14" t="str">
        <v>Relaciones de localización de documentos fuente: Expedientes de sanciones (21/03/1985-31/12/1991) &lt;AGENCIA ESTATAL DE ADMINISTRACIÓN TRIBUTARIA (AEAT)&gt;</v>
      </c>
      <c r="F1132" s="10"/>
      <c r="G1132" s="10"/>
      <c r="H1132" s="10" t="str">
        <f t="shared" si="56"/>
        <v xml:space="preserve"> </v>
      </c>
      <c r="I1132" s="9" t="str">
        <f t="shared" si="58"/>
        <v/>
      </c>
      <c r="J1132" s="10" t="str">
        <f t="shared" si="57"/>
        <v/>
      </c>
      <c r="K1132" s="10"/>
      <c r="L1132" s="10"/>
      <c r="M1132" s="10"/>
      <c r="N1132" s="10"/>
    </row>
    <row r="1133" spans="1:14" ht="60">
      <c r="A1133" s="10"/>
      <c r="B1133" s="10"/>
      <c r="C1133" s="10" t="str">
        <v>Relaciones de los triplicados de declaraciones que se remiten a la DG de Rentas Públicas (modelo 4) (1933-1959)</v>
      </c>
      <c r="D1133" s="10"/>
      <c r="E1133" s="14" t="str">
        <v>Relaciones de los triplicados de declaraciones que se remiten a la DG de Rentas Públicas (modelo 4) (1933-1959) &lt;AGENCIA ESTATAL DE ADMINISTRACIÓN TRIBUTARIA (AEAT)&gt;</v>
      </c>
      <c r="F1133" s="10"/>
      <c r="G1133" s="10"/>
      <c r="H1133" s="10" t="str">
        <f t="shared" si="56"/>
        <v xml:space="preserve"> </v>
      </c>
      <c r="I1133" s="9" t="str">
        <f t="shared" si="58"/>
        <v/>
      </c>
      <c r="J1133" s="10" t="str">
        <f t="shared" si="57"/>
        <v/>
      </c>
      <c r="K1133" s="10"/>
      <c r="L1133" s="10"/>
      <c r="M1133" s="10"/>
      <c r="N1133" s="10"/>
    </row>
    <row r="1134" spans="1:14" ht="60">
      <c r="A1134" s="10"/>
      <c r="B1134" s="10"/>
      <c r="C1134" s="10" t="str">
        <v>Relaciones de presuntos declarantes incluidos en el fichero A, no detectado en Archivo de datos económicos (1979-31/12/1991)</v>
      </c>
      <c r="D1134" s="10"/>
      <c r="E1134" s="14" t="str">
        <v>Relaciones de presuntos declarantes incluidos en el fichero A, no detectado en Archivo de datos económicos (1979-31/12/1991) &lt;AGENCIA ESTATAL DE ADMINISTRACIÓN TRIBUTARIA (AEAT)&gt;</v>
      </c>
      <c r="F1134" s="10"/>
      <c r="G1134" s="10"/>
      <c r="H1134" s="10" t="str">
        <f t="shared" si="56"/>
        <v xml:space="preserve"> </v>
      </c>
      <c r="I1134" s="9" t="str">
        <f t="shared" si="58"/>
        <v/>
      </c>
      <c r="J1134" s="10" t="str">
        <f t="shared" si="57"/>
        <v/>
      </c>
      <c r="K1134" s="10"/>
      <c r="L1134" s="10"/>
      <c r="M1134" s="10"/>
      <c r="N1134" s="10"/>
    </row>
    <row r="1135" spans="1:14" ht="45">
      <c r="A1135" s="10"/>
      <c r="B1135" s="10"/>
      <c r="C1135" s="10" t="str">
        <v>Relaciones de presuntos declarantes no incluidos en el fichero A (1974-31/12/1978)</v>
      </c>
      <c r="D1135" s="10"/>
      <c r="E1135" s="14" t="str">
        <v>Relaciones de presuntos declarantes no incluidos en el fichero A (1974-31/12/1978) &lt;AGENCIA ESTATAL DE ADMINISTRACIÓN TRIBUTARIA (AEAT)&gt;</v>
      </c>
      <c r="F1135" s="10"/>
      <c r="G1135" s="10"/>
      <c r="H1135" s="10" t="str">
        <f t="shared" si="56"/>
        <v xml:space="preserve"> </v>
      </c>
      <c r="I1135" s="9" t="str">
        <f t="shared" si="58"/>
        <v/>
      </c>
      <c r="J1135" s="10" t="str">
        <f t="shared" si="57"/>
        <v/>
      </c>
      <c r="K1135" s="10"/>
      <c r="L1135" s="10"/>
      <c r="M1135" s="10"/>
      <c r="N1135" s="10"/>
    </row>
    <row r="1136" spans="1:14" ht="45">
      <c r="A1136" s="10"/>
      <c r="B1136" s="10"/>
      <c r="C1136" s="10" t="str">
        <v>Relaciones de requerimientos emitidos (1979-31/12/1991)</v>
      </c>
      <c r="D1136" s="10"/>
      <c r="E1136" s="14" t="str">
        <v>Relaciones de requerimientos emitidos (1979-31/12/1991) &lt;AGENCIA ESTATAL DE ADMINISTRACIÓN TRIBUTARIA (AEAT)&gt;</v>
      </c>
      <c r="F1136" s="10"/>
      <c r="G1136" s="10"/>
      <c r="H1136" s="10" t="str">
        <f t="shared" si="56"/>
        <v xml:space="preserve"> </v>
      </c>
      <c r="I1136" s="9" t="str">
        <f t="shared" si="58"/>
        <v/>
      </c>
      <c r="J1136" s="10" t="str">
        <f t="shared" si="57"/>
        <v/>
      </c>
      <c r="K1136" s="10"/>
      <c r="L1136" s="10"/>
      <c r="M1136" s="10"/>
      <c r="N1136" s="10"/>
    </row>
    <row r="1137" spans="1:14" ht="45">
      <c r="A1137" s="10"/>
      <c r="B1137" s="10"/>
      <c r="C1137" s="10" t="str">
        <v>Relaciones de solicitudes de dispensa de Renta (24/10/1958-31/12/1978)</v>
      </c>
      <c r="D1137" s="10"/>
      <c r="E1137" s="14" t="str">
        <v>Relaciones de solicitudes de dispensa de Renta (24/10/1958-31/12/1978) &lt;AGENCIA ESTATAL DE ADMINISTRACIÓN TRIBUTARIA (AEAT)&gt;</v>
      </c>
      <c r="F1137" s="10"/>
      <c r="G1137" s="10"/>
      <c r="H1137" s="10" t="str">
        <f t="shared" si="56"/>
        <v xml:space="preserve"> </v>
      </c>
      <c r="I1137" s="9" t="str">
        <f t="shared" si="58"/>
        <v/>
      </c>
      <c r="J1137" s="10" t="str">
        <f t="shared" si="57"/>
        <v/>
      </c>
      <c r="K1137" s="10"/>
      <c r="L1137" s="10"/>
      <c r="M1137" s="10"/>
      <c r="N1137" s="10"/>
    </row>
    <row r="1138" spans="1:14" ht="45">
      <c r="A1138" s="10"/>
      <c r="B1138" s="10"/>
      <c r="C1138" s="10" t="str">
        <v>Relaciones de talones emitidos (1979-31/12/1991)</v>
      </c>
      <c r="D1138" s="10"/>
      <c r="E1138" s="14" t="str">
        <v>Relaciones de talones emitidos (1979-31/12/1991) &lt;AGENCIA ESTATAL DE ADMINISTRACIÓN TRIBUTARIA (AEAT)&gt;</v>
      </c>
      <c r="F1138" s="10"/>
      <c r="G1138" s="10"/>
      <c r="H1138" s="10" t="str">
        <f t="shared" si="56"/>
        <v xml:space="preserve"> </v>
      </c>
      <c r="I1138" s="9" t="str">
        <f t="shared" si="58"/>
        <v/>
      </c>
      <c r="J1138" s="10" t="str">
        <f t="shared" si="57"/>
        <v/>
      </c>
      <c r="K1138" s="10"/>
      <c r="L1138" s="10"/>
      <c r="M1138" s="10"/>
      <c r="N1138" s="10"/>
    </row>
    <row r="1139" spans="1:14" ht="45">
      <c r="A1139" s="10"/>
      <c r="B1139" s="10"/>
      <c r="C1139" s="10" t="str">
        <v>Relaciones especiales de declaraciones (1933-1943)</v>
      </c>
      <c r="D1139" s="10"/>
      <c r="E1139" s="14" t="str">
        <v>Relaciones especiales de declaraciones (1933-1943) &lt;AGENCIA ESTATAL DE ADMINISTRACIÓN TRIBUTARIA (AEAT)&gt;</v>
      </c>
      <c r="F1139" s="10"/>
      <c r="G1139" s="10"/>
      <c r="H1139" s="10" t="str">
        <f t="shared" si="56"/>
        <v xml:space="preserve"> </v>
      </c>
      <c r="I1139" s="9" t="str">
        <f t="shared" si="58"/>
        <v/>
      </c>
      <c r="J1139" s="10" t="str">
        <f t="shared" si="57"/>
        <v/>
      </c>
      <c r="K1139" s="10"/>
      <c r="L1139" s="10"/>
      <c r="M1139" s="10"/>
      <c r="N1139" s="10"/>
    </row>
    <row r="1140" spans="1:14" ht="45">
      <c r="A1140" s="10"/>
      <c r="B1140" s="10"/>
      <c r="C1140" s="10" t="str">
        <v>Relaciones generales de devoluciones: alfabético y por DNI (21/03/1985-31/12/1991)</v>
      </c>
      <c r="D1140" s="10"/>
      <c r="E1140" s="14" t="str">
        <v>Relaciones generales de devoluciones: alfabético y por DNI (21/03/1985-31/12/1991) &lt;AGENCIA ESTATAL DE ADMINISTRACIÓN TRIBUTARIA (AEAT)&gt;</v>
      </c>
      <c r="F1140" s="10"/>
      <c r="G1140" s="10"/>
      <c r="H1140" s="10" t="str">
        <f t="shared" si="56"/>
        <v xml:space="preserve"> </v>
      </c>
      <c r="I1140" s="9" t="str">
        <f t="shared" si="58"/>
        <v/>
      </c>
      <c r="J1140" s="10" t="str">
        <f t="shared" si="57"/>
        <v/>
      </c>
      <c r="K1140" s="10"/>
      <c r="L1140" s="10"/>
      <c r="M1140" s="10"/>
      <c r="N1140" s="10"/>
    </row>
    <row r="1141" spans="1:14" ht="45">
      <c r="A1141" s="10"/>
      <c r="B1141" s="10"/>
      <c r="C1141" s="10" t="str">
        <v>Relaciones mensuales de devolución de ingresos (Modelo 89) (06/04/1943-31/12/1978)</v>
      </c>
      <c r="D1141" s="10"/>
      <c r="E1141" s="14" t="str">
        <v>Relaciones mensuales de devolución de ingresos (Modelo 89) (06/04/1943-31/12/1978) &lt;AGENCIA ESTATAL DE ADMINISTRACIÓN TRIBUTARIA (AEAT)&gt;</v>
      </c>
      <c r="F1141" s="10"/>
      <c r="G1141" s="10"/>
      <c r="H1141" s="10" t="str">
        <f t="shared" si="56"/>
        <v xml:space="preserve"> </v>
      </c>
      <c r="I1141" s="9" t="str">
        <f t="shared" si="58"/>
        <v/>
      </c>
      <c r="J1141" s="10" t="str">
        <f t="shared" si="57"/>
        <v/>
      </c>
      <c r="K1141" s="10"/>
      <c r="L1141" s="10"/>
      <c r="M1141" s="10"/>
      <c r="N1141" s="10"/>
    </row>
    <row r="1142" spans="1:14" ht="45">
      <c r="A1142" s="10"/>
      <c r="B1142" s="10"/>
      <c r="C1142" s="10" t="str">
        <v>Relaciones mensuales de ingresos (Modelo 88) (06/04/1943-31/12/1978)</v>
      </c>
      <c r="D1142" s="10"/>
      <c r="E1142" s="14" t="str">
        <v>Relaciones mensuales de ingresos (Modelo 88) (06/04/1943-31/12/1978) &lt;AGENCIA ESTATAL DE ADMINISTRACIÓN TRIBUTARIA (AEAT)&gt;</v>
      </c>
      <c r="F1142" s="10"/>
      <c r="G1142" s="10"/>
      <c r="H1142" s="10" t="str">
        <f t="shared" si="56"/>
        <v xml:space="preserve"> </v>
      </c>
      <c r="I1142" s="9" t="str">
        <f t="shared" si="58"/>
        <v/>
      </c>
      <c r="J1142" s="10" t="str">
        <f t="shared" si="57"/>
        <v/>
      </c>
      <c r="K1142" s="10"/>
      <c r="L1142" s="10"/>
      <c r="M1142" s="10"/>
      <c r="N1142" s="10"/>
    </row>
    <row r="1143" spans="1:14" ht="60">
      <c r="A1143" s="10"/>
      <c r="B1143" s="10"/>
      <c r="C1143" s="10" t="str">
        <v>Relaciones nominales de contribuyentes a quienes se les remite documentación del Impuesto General sobre la Renta de las Personas Físicas (1974-31/12/1978)</v>
      </c>
      <c r="D1143" s="10"/>
      <c r="E1143" s="14" t="str">
        <v>Relaciones nominales de contribuyentes a quienes se les remite documentación del Impuesto General sobre la Renta de las Personas Físicas (1974-31/12/1978) &lt;AGENCIA ESTATAL DE ADMINISTRACIÓN TRIBUTARIA (AEAT)&gt;</v>
      </c>
      <c r="F1143" s="10"/>
      <c r="G1143" s="10"/>
      <c r="H1143" s="10" t="str">
        <f t="shared" si="56"/>
        <v xml:space="preserve"> </v>
      </c>
      <c r="I1143" s="9" t="str">
        <f t="shared" si="58"/>
        <v/>
      </c>
      <c r="J1143" s="10" t="str">
        <f t="shared" si="57"/>
        <v/>
      </c>
      <c r="K1143" s="10"/>
      <c r="L1143" s="10"/>
      <c r="M1143" s="10"/>
      <c r="N1143" s="10"/>
    </row>
    <row r="1144" spans="1:14" ht="45">
      <c r="A1144" s="10"/>
      <c r="B1144" s="10"/>
      <c r="C1144" s="10" t="str">
        <v>Relaciones nominales de contribuyentes inscritos en la Sección (06/04/1943-31/12/1978)</v>
      </c>
      <c r="D1144" s="10"/>
      <c r="E1144" s="14" t="str">
        <v>Relaciones nominales de contribuyentes inscritos en la Sección (06/04/1943-31/12/1978) &lt;AGENCIA ESTATAL DE ADMINISTRACIÓN TRIBUTARIA (AEAT)&gt;</v>
      </c>
      <c r="F1144" s="10"/>
      <c r="G1144" s="10"/>
      <c r="H1144" s="10" t="str">
        <f t="shared" si="56"/>
        <v xml:space="preserve"> </v>
      </c>
      <c r="I1144" s="9" t="str">
        <f t="shared" si="58"/>
        <v/>
      </c>
      <c r="J1144" s="10" t="str">
        <f t="shared" si="57"/>
        <v/>
      </c>
      <c r="K1144" s="10"/>
      <c r="L1144" s="10"/>
      <c r="M1144" s="10"/>
      <c r="N1144" s="10"/>
    </row>
    <row r="1145" spans="1:14" ht="45">
      <c r="A1145" s="10"/>
      <c r="B1145" s="10"/>
      <c r="C1145" s="10" t="str">
        <v>Relaciones nominales de contribuyentes pendientes de liquidación (06/04/1943-31/12/1978)</v>
      </c>
      <c r="D1145" s="10"/>
      <c r="E1145" s="14" t="str">
        <v>Relaciones nominales de contribuyentes pendientes de liquidación (06/04/1943-31/12/1978) &lt;AGENCIA ESTATAL DE ADMINISTRACIÓN TRIBUTARIA (AEAT)&gt;</v>
      </c>
      <c r="F1145" s="10"/>
      <c r="G1145" s="10"/>
      <c r="H1145" s="10" t="str">
        <f t="shared" si="56"/>
        <v xml:space="preserve"> </v>
      </c>
      <c r="I1145" s="9" t="str">
        <f t="shared" si="58"/>
        <v/>
      </c>
      <c r="J1145" s="10" t="str">
        <f t="shared" si="57"/>
        <v/>
      </c>
      <c r="K1145" s="10"/>
      <c r="L1145" s="10"/>
      <c r="M1145" s="10"/>
      <c r="N1145" s="10"/>
    </row>
    <row r="1146" spans="1:14" ht="45">
      <c r="A1146" s="10"/>
      <c r="B1146" s="10"/>
      <c r="C1146" s="10" t="str">
        <v>Relaciones nominales de contribuyentes pendientes de liquidación (06/04/1943-31/12/1978)</v>
      </c>
      <c r="D1146" s="10"/>
      <c r="E1146" s="14" t="str">
        <v>Relaciones nominales de contribuyentes pendientes de liquidación (06/04/1943-31/12/1978) &lt;AGENCIA ESTATAL DE ADMINISTRACIÓN TRIBUTARIA (AEAT)&gt;</v>
      </c>
      <c r="F1146" s="10"/>
      <c r="G1146" s="10"/>
      <c r="H1146" s="10" t="str">
        <f t="shared" si="56"/>
        <v xml:space="preserve"> </v>
      </c>
      <c r="I1146" s="9" t="str">
        <f t="shared" si="58"/>
        <v/>
      </c>
      <c r="J1146" s="10" t="str">
        <f t="shared" si="57"/>
        <v/>
      </c>
      <c r="K1146" s="10"/>
      <c r="L1146" s="10"/>
      <c r="M1146" s="10"/>
      <c r="N1146" s="10"/>
    </row>
    <row r="1147" spans="1:14" ht="60">
      <c r="A1147" s="10"/>
      <c r="B1147" s="10"/>
      <c r="C1147" s="10" t="str">
        <v>Relaciones nominales de inclusiones, bajas y cambios de domicilio habidos mensualmente en el Registro-Padrón (06/04/1943-08/10/1968)</v>
      </c>
      <c r="D1147" s="10"/>
      <c r="E1147" s="14" t="str">
        <v>Relaciones nominales de inclusiones, bajas y cambios de domicilio habidos mensualmente en el Registro-Padrón (06/04/1943-08/10/1968) &lt;AGENCIA ESTATAL DE ADMINISTRACIÓN TRIBUTARIA (AEAT)&gt;</v>
      </c>
      <c r="F1147" s="10"/>
      <c r="G1147" s="10"/>
      <c r="H1147" s="10" t="str">
        <f t="shared" si="56"/>
        <v xml:space="preserve"> </v>
      </c>
      <c r="I1147" s="9" t="str">
        <f t="shared" si="58"/>
        <v/>
      </c>
      <c r="J1147" s="10" t="str">
        <f t="shared" si="57"/>
        <v/>
      </c>
      <c r="K1147" s="10"/>
      <c r="L1147" s="10"/>
      <c r="M1147" s="10"/>
      <c r="N1147" s="10"/>
    </row>
    <row r="1148" spans="1:14" ht="45">
      <c r="A1148" s="10"/>
      <c r="B1148" s="10"/>
      <c r="C1148" s="10" t="str">
        <v>Relaciones nominales de liquidaciones practicadas (06/04/1943-15/04/1958)</v>
      </c>
      <c r="D1148" s="10"/>
      <c r="E1148" s="14" t="str">
        <v>Relaciones nominales de liquidaciones practicadas (06/04/1943-15/04/1958) &lt;AGENCIA ESTATAL DE ADMINISTRACIÓN TRIBUTARIA (AEAT)&gt;</v>
      </c>
      <c r="F1148" s="10"/>
      <c r="G1148" s="10"/>
      <c r="H1148" s="10" t="str">
        <f t="shared" si="56"/>
        <v xml:space="preserve"> </v>
      </c>
      <c r="I1148" s="9" t="str">
        <f t="shared" si="58"/>
        <v/>
      </c>
      <c r="J1148" s="10" t="str">
        <f t="shared" si="57"/>
        <v/>
      </c>
      <c r="K1148" s="10"/>
      <c r="L1148" s="10"/>
      <c r="M1148" s="10"/>
      <c r="N1148" s="10"/>
    </row>
    <row r="1149" spans="1:14" ht="45">
      <c r="A1149" s="10"/>
      <c r="B1149" s="10"/>
      <c r="C1149" s="10" t="str">
        <v>Relaciones provisionales de contribuyentes (1974-31/12/1978)</v>
      </c>
      <c r="D1149" s="10"/>
      <c r="E1149" s="14" t="str">
        <v>Relaciones provisionales de contribuyentes (1974-31/12/1978) &lt;AGENCIA ESTATAL DE ADMINISTRACIÓN TRIBUTARIA (AEAT)&gt;</v>
      </c>
      <c r="F1149" s="10"/>
      <c r="G1149" s="10"/>
      <c r="H1149" s="10" t="str">
        <f t="shared" si="56"/>
        <v xml:space="preserve"> </v>
      </c>
      <c r="I1149" s="9" t="str">
        <f t="shared" si="58"/>
        <v/>
      </c>
      <c r="J1149" s="10" t="str">
        <f t="shared" si="57"/>
        <v/>
      </c>
      <c r="K1149" s="10"/>
      <c r="L1149" s="10"/>
      <c r="M1149" s="10"/>
      <c r="N1149" s="10"/>
    </row>
    <row r="1150" spans="1:14" ht="45">
      <c r="A1150" s="10"/>
      <c r="B1150" s="10"/>
      <c r="C1150" s="10" t="str">
        <v>Representante aduanero. Devolución tasas de examen indebidas ingresadas.</v>
      </c>
      <c r="D1150" s="10"/>
      <c r="E1150" s="14" t="str">
        <v>Representante aduanero. Devolución tasas de examen indebidas ingresadas. &lt;AGENCIA ESTATAL DE ADMINISTRACIÓN TRIBUTARIA (AEAT)&gt;</v>
      </c>
      <c r="F1150" s="10"/>
      <c r="G1150" s="10"/>
      <c r="H1150" s="10" t="str">
        <f t="shared" si="56"/>
        <v xml:space="preserve"> </v>
      </c>
      <c r="I1150" s="9" t="str">
        <f t="shared" si="58"/>
        <v/>
      </c>
      <c r="J1150" s="10" t="str">
        <f t="shared" si="57"/>
        <v/>
      </c>
      <c r="K1150" s="10"/>
      <c r="L1150" s="10"/>
      <c r="M1150" s="10"/>
      <c r="N1150" s="10"/>
    </row>
    <row r="1151" spans="1:14" ht="45">
      <c r="A1151" s="10"/>
      <c r="B1151" s="10"/>
      <c r="C1151" s="10" t="str">
        <v>Requerimiento de información de Aduanas e Impuestos Especiales</v>
      </c>
      <c r="D1151" s="10"/>
      <c r="E1151" s="14" t="str">
        <v>Requerimiento de información de Aduanas e Impuestos Especiales &lt;AGENCIA ESTATAL DE ADMINISTRACIÓN TRIBUTARIA (AEAT)&gt;</v>
      </c>
      <c r="F1151" s="10"/>
      <c r="G1151" s="10"/>
      <c r="H1151" s="10" t="str">
        <f t="shared" si="56"/>
        <v xml:space="preserve"> </v>
      </c>
      <c r="I1151" s="9" t="str">
        <f t="shared" si="58"/>
        <v/>
      </c>
      <c r="J1151" s="10" t="str">
        <f t="shared" si="57"/>
        <v/>
      </c>
      <c r="K1151" s="10"/>
      <c r="L1151" s="10"/>
      <c r="M1151" s="10"/>
      <c r="N1151" s="10"/>
    </row>
    <row r="1152" spans="1:14" ht="30">
      <c r="A1152" s="10"/>
      <c r="B1152" s="10"/>
      <c r="C1152" s="10" t="str">
        <v>Requerimiento de información de Inspección.</v>
      </c>
      <c r="D1152" s="10"/>
      <c r="E1152" s="14" t="str">
        <v>Requerimiento de información de Inspección. &lt;AGENCIA ESTATAL DE ADMINISTRACIÓN TRIBUTARIA (AEAT)&gt;</v>
      </c>
      <c r="F1152" s="10"/>
      <c r="G1152" s="10"/>
      <c r="H1152" s="10" t="str">
        <f t="shared" si="56"/>
        <v xml:space="preserve"> </v>
      </c>
      <c r="I1152" s="9" t="str">
        <f t="shared" si="58"/>
        <v/>
      </c>
      <c r="J1152" s="10" t="str">
        <f t="shared" si="57"/>
        <v/>
      </c>
      <c r="K1152" s="10"/>
      <c r="L1152" s="10"/>
      <c r="M1152" s="10"/>
      <c r="N1152" s="10"/>
    </row>
    <row r="1153" spans="1:14" ht="30">
      <c r="A1153" s="10"/>
      <c r="B1153" s="10"/>
      <c r="C1153" s="10" t="str">
        <v>Requerimiento de información de Recaudación.</v>
      </c>
      <c r="D1153" s="10"/>
      <c r="E1153" s="14" t="str">
        <v>Requerimiento de información de Recaudación. &lt;AGENCIA ESTATAL DE ADMINISTRACIÓN TRIBUTARIA (AEAT)&gt;</v>
      </c>
      <c r="F1153" s="10"/>
      <c r="G1153" s="10"/>
      <c r="H1153" s="10" t="str">
        <f t="shared" si="56"/>
        <v xml:space="preserve"> </v>
      </c>
      <c r="I1153" s="9" t="str">
        <f t="shared" si="58"/>
        <v/>
      </c>
      <c r="J1153" s="10" t="str">
        <f t="shared" si="57"/>
        <v/>
      </c>
      <c r="K1153" s="10"/>
      <c r="L1153" s="10"/>
      <c r="M1153" s="10"/>
      <c r="N1153" s="10"/>
    </row>
    <row r="1154" spans="1:14" ht="45">
      <c r="A1154" s="10"/>
      <c r="B1154" s="10"/>
      <c r="C1154" s="10" t="str">
        <v>Requerimiento de información de Vigilancia Aduanera</v>
      </c>
      <c r="D1154" s="10"/>
      <c r="E1154" s="14" t="str">
        <v>Requerimiento de información de Vigilancia Aduanera &lt;AGENCIA ESTATAL DE ADMINISTRACIÓN TRIBUTARIA (AEAT)&gt;</v>
      </c>
      <c r="F1154" s="10"/>
      <c r="G1154" s="10"/>
      <c r="H1154" s="10" t="str">
        <f t="shared" si="56"/>
        <v xml:space="preserve"> </v>
      </c>
      <c r="I1154" s="9" t="str">
        <f t="shared" si="58"/>
        <v/>
      </c>
      <c r="J1154" s="10" t="str">
        <f t="shared" si="57"/>
        <v/>
      </c>
      <c r="K1154" s="10"/>
      <c r="L1154" s="10"/>
      <c r="M1154" s="10"/>
      <c r="N1154" s="10"/>
    </row>
    <row r="1155" spans="1:14" ht="45">
      <c r="A1155" s="10"/>
      <c r="B1155" s="10"/>
      <c r="C1155" s="10" t="str">
        <v>Requerimientos de pago por el Impuesto sobre la Renta de las Personas Físicas (1978-1996)</v>
      </c>
      <c r="D1155" s="10"/>
      <c r="E1155" s="14" t="str">
        <v>Requerimientos de pago por el Impuesto sobre la Renta de las Personas Físicas (1978-1996) &lt;AGENCIA ESTATAL DE ADMINISTRACIÓN TRIBUTARIA (AEAT)&gt;</v>
      </c>
      <c r="F1155" s="10"/>
      <c r="G1155" s="10"/>
      <c r="H1155" s="10" t="str">
        <f t="shared" si="56"/>
        <v xml:space="preserve"> </v>
      </c>
      <c r="I1155" s="9" t="str">
        <f t="shared" si="58"/>
        <v/>
      </c>
      <c r="J1155" s="10" t="str">
        <f t="shared" si="57"/>
        <v/>
      </c>
      <c r="K1155" s="10"/>
      <c r="L1155" s="10"/>
      <c r="M1155" s="10"/>
      <c r="N1155" s="10"/>
    </row>
    <row r="1156" spans="1:14" ht="30">
      <c r="A1156" s="10"/>
      <c r="B1156" s="10"/>
      <c r="C1156" s="10" t="str">
        <v>Requerimientos extractos bancarios (norma 43)</v>
      </c>
      <c r="D1156" s="10"/>
      <c r="E1156" s="14" t="str">
        <v>Requerimientos extractos bancarios (norma 43) &lt;AGENCIA ESTATAL DE ADMINISTRACIÓN TRIBUTARIA (AEAT)&gt;</v>
      </c>
      <c r="F1156" s="10"/>
      <c r="G1156" s="10"/>
      <c r="H1156" s="10" t="str">
        <f t="shared" si="56"/>
        <v xml:space="preserve"> </v>
      </c>
      <c r="I1156" s="9" t="str">
        <f t="shared" si="58"/>
        <v/>
      </c>
      <c r="J1156" s="10" t="str">
        <f t="shared" si="57"/>
        <v/>
      </c>
      <c r="K1156" s="10"/>
      <c r="L1156" s="10"/>
      <c r="M1156" s="10"/>
      <c r="N1156" s="10"/>
    </row>
    <row r="1157" spans="1:14" ht="45">
      <c r="A1157" s="10"/>
      <c r="B1157" s="10"/>
      <c r="C1157" s="10" t="str">
        <v>Requerimientos individualizados de información (1985 - […])</v>
      </c>
      <c r="D1157" s="10"/>
      <c r="E1157" s="14" t="str">
        <v>Requerimientos individualizados de información (1985 - […]) &lt;AGENCIA ESTATAL DE ADMINISTRACIÓN TRIBUTARIA (AEAT)&gt;</v>
      </c>
      <c r="F1157" s="10"/>
      <c r="G1157" s="10"/>
      <c r="H1157" s="10" t="str">
        <f t="shared" si="56"/>
        <v xml:space="preserve"> </v>
      </c>
      <c r="I1157" s="9" t="str">
        <f t="shared" si="58"/>
        <v/>
      </c>
      <c r="J1157" s="10" t="str">
        <f t="shared" si="57"/>
        <v/>
      </c>
      <c r="K1157" s="10"/>
      <c r="L1157" s="10"/>
      <c r="M1157" s="10"/>
      <c r="N1157" s="10"/>
    </row>
    <row r="1158" spans="1:14" ht="60">
      <c r="A1158" s="10"/>
      <c r="B1158" s="10"/>
      <c r="C1158" s="10" t="str">
        <v>Requerimientos por falta de presentación de declaraciones por el Impuesto sobre la Renta de las Personas Físicas (21/03/1985-31/12/1991)</v>
      </c>
      <c r="D1158" s="10"/>
      <c r="E1158" s="14" t="str">
        <v>Requerimientos por falta de presentación de declaraciones por el Impuesto sobre la Renta de las Personas Físicas (21/03/1985-31/12/1991) &lt;AGENCIA ESTATAL DE ADMINISTRACIÓN TRIBUTARIA (AEAT)&gt;</v>
      </c>
      <c r="F1158" s="10"/>
      <c r="G1158" s="10"/>
      <c r="H1158" s="10" t="str">
        <f t="shared" si="56"/>
        <v xml:space="preserve"> </v>
      </c>
      <c r="I1158" s="9" t="str">
        <f t="shared" si="58"/>
        <v/>
      </c>
      <c r="J1158" s="10" t="str">
        <f t="shared" si="57"/>
        <v/>
      </c>
      <c r="K1158" s="10"/>
      <c r="L1158" s="10"/>
      <c r="M1158" s="10"/>
      <c r="N1158" s="10"/>
    </row>
    <row r="1159" spans="1:14" ht="45">
      <c r="A1159" s="10"/>
      <c r="B1159" s="10"/>
      <c r="C1159" s="10" t="str">
        <v>Resúmenes de ingresos y minoraciones (10/03/1959-31/12/1978)</v>
      </c>
      <c r="D1159" s="10"/>
      <c r="E1159" s="14" t="str">
        <v>Resúmenes de ingresos y minoraciones (10/03/1959-31/12/1978) &lt;AGENCIA ESTATAL DE ADMINISTRACIÓN TRIBUTARIA (AEAT)&gt;</v>
      </c>
      <c r="F1159" s="10"/>
      <c r="G1159" s="10"/>
      <c r="H1159" s="10" t="str">
        <f t="shared" si="56"/>
        <v xml:space="preserve"> </v>
      </c>
      <c r="I1159" s="9" t="str">
        <f t="shared" si="58"/>
        <v/>
      </c>
      <c r="J1159" s="10" t="str">
        <f t="shared" si="57"/>
        <v/>
      </c>
      <c r="K1159" s="10"/>
      <c r="L1159" s="10"/>
      <c r="M1159" s="10"/>
      <c r="N1159" s="10"/>
    </row>
    <row r="1160" spans="1:14" ht="45">
      <c r="A1160" s="10"/>
      <c r="B1160" s="10"/>
      <c r="C1160" s="10" t="str">
        <v>Retención de mercancía por vulneración de marcas.</v>
      </c>
      <c r="D1160" s="10"/>
      <c r="E1160" s="14" t="str">
        <v>Retención de mercancía por vulneración de marcas. &lt;AGENCIA ESTATAL DE ADMINISTRACIÓN TRIBUTARIA (AEAT)&gt;</v>
      </c>
      <c r="F1160" s="10"/>
      <c r="G1160" s="10"/>
      <c r="H1160" s="10" t="str">
        <f t="shared" si="56"/>
        <v xml:space="preserve"> </v>
      </c>
      <c r="I1160" s="9" t="str">
        <f t="shared" si="58"/>
        <v/>
      </c>
      <c r="J1160" s="10" t="str">
        <f t="shared" si="57"/>
        <v/>
      </c>
      <c r="K1160" s="10"/>
      <c r="L1160" s="10"/>
      <c r="M1160" s="10"/>
      <c r="N1160" s="10"/>
    </row>
    <row r="1161" spans="1:14" ht="45">
      <c r="A1161" s="10"/>
      <c r="B1161" s="10"/>
      <c r="C1161" s="10" t="str">
        <v>Revisión de actos nulos de pleno derecho de Aduanas e Impuestos Especiales</v>
      </c>
      <c r="D1161" s="10"/>
      <c r="E1161" s="14" t="str">
        <v>Revisión de actos nulos de pleno derecho de Aduanas e Impuestos Especiales &lt;AGENCIA ESTATAL DE ADMINISTRACIÓN TRIBUTARIA (AEAT)&gt;</v>
      </c>
      <c r="F1161" s="10"/>
      <c r="G1161" s="10"/>
      <c r="H1161" s="10" t="str">
        <f t="shared" si="56"/>
        <v xml:space="preserve"> </v>
      </c>
      <c r="I1161" s="9" t="str">
        <f t="shared" si="58"/>
        <v/>
      </c>
      <c r="J1161" s="10" t="str">
        <f t="shared" si="57"/>
        <v/>
      </c>
      <c r="K1161" s="10"/>
      <c r="L1161" s="10"/>
      <c r="M1161" s="10"/>
      <c r="N1161" s="10"/>
    </row>
    <row r="1162" spans="1:14" ht="45">
      <c r="A1162" s="10"/>
      <c r="B1162" s="10"/>
      <c r="C1162" s="10" t="str">
        <v>Revisión de actos nulos de pleno derecho de Gestión Tributaria</v>
      </c>
      <c r="D1162" s="10"/>
      <c r="E1162" s="14" t="str">
        <v>Revisión de actos nulos de pleno derecho de Gestión Tributaria &lt;AGENCIA ESTATAL DE ADMINISTRACIÓN TRIBUTARIA (AEAT)&gt;</v>
      </c>
      <c r="F1162" s="10"/>
      <c r="G1162" s="10"/>
      <c r="H1162" s="10" t="str">
        <f t="shared" si="56"/>
        <v xml:space="preserve"> </v>
      </c>
      <c r="I1162" s="9" t="str">
        <f t="shared" si="58"/>
        <v/>
      </c>
      <c r="J1162" s="10" t="str">
        <f t="shared" si="57"/>
        <v/>
      </c>
      <c r="K1162" s="10"/>
      <c r="L1162" s="10"/>
      <c r="M1162" s="10"/>
      <c r="N1162" s="10"/>
    </row>
    <row r="1163" spans="1:14" ht="45">
      <c r="A1163" s="10"/>
      <c r="B1163" s="10"/>
      <c r="C1163" s="10" t="str">
        <v>Revisión de actos nulos de pleno derecho de Inspección</v>
      </c>
      <c r="D1163" s="10"/>
      <c r="E1163" s="14" t="str">
        <v>Revisión de actos nulos de pleno derecho de Inspección &lt;AGENCIA ESTATAL DE ADMINISTRACIÓN TRIBUTARIA (AEAT)&gt;</v>
      </c>
      <c r="F1163" s="10"/>
      <c r="G1163" s="10"/>
      <c r="H1163" s="10" t="str">
        <f t="shared" si="56"/>
        <v xml:space="preserve"> </v>
      </c>
      <c r="I1163" s="9" t="str">
        <f t="shared" si="58"/>
        <v/>
      </c>
      <c r="J1163" s="10" t="str">
        <f t="shared" si="57"/>
        <v/>
      </c>
      <c r="K1163" s="10"/>
      <c r="L1163" s="10"/>
      <c r="M1163" s="10"/>
      <c r="N1163" s="10"/>
    </row>
    <row r="1164" spans="1:14" ht="45">
      <c r="A1164" s="10"/>
      <c r="B1164" s="10"/>
      <c r="C1164" s="10" t="str">
        <v>Revisión de actos nulos de pleno derecho de Recaudación</v>
      </c>
      <c r="D1164" s="10"/>
      <c r="E1164" s="14" t="str">
        <v>Revisión de actos nulos de pleno derecho de Recaudación &lt;AGENCIA ESTATAL DE ADMINISTRACIÓN TRIBUTARIA (AEAT)&gt;</v>
      </c>
      <c r="F1164" s="10"/>
      <c r="G1164" s="10"/>
      <c r="H1164" s="10" t="str">
        <f t="shared" si="56"/>
        <v xml:space="preserve"> </v>
      </c>
      <c r="I1164" s="9" t="str">
        <f t="shared" si="58"/>
        <v/>
      </c>
      <c r="J1164" s="10" t="str">
        <f t="shared" si="57"/>
        <v/>
      </c>
      <c r="K1164" s="10"/>
      <c r="L1164" s="10"/>
      <c r="M1164" s="10"/>
      <c r="N1164" s="10"/>
    </row>
    <row r="1165" spans="1:14" ht="60">
      <c r="A1165" s="10"/>
      <c r="B1165" s="10"/>
      <c r="C1165" s="10" t="str">
        <v>Revisión de actos nulos de pleno derecho sobre la declaración de prescripción del derecho a la devolución.</v>
      </c>
      <c r="D1165" s="10"/>
      <c r="E1165" s="14" t="str">
        <v>Revisión de actos nulos de pleno derecho sobre la declaración de prescripción del derecho a la devolución. &lt;AGENCIA ESTATAL DE ADMINISTRACIÓN TRIBUTARIA (AEAT)&gt;</v>
      </c>
      <c r="F1165" s="10"/>
      <c r="G1165" s="10"/>
      <c r="H1165" s="10" t="str">
        <f t="shared" si="56"/>
        <v xml:space="preserve"> </v>
      </c>
      <c r="I1165" s="9" t="str">
        <f t="shared" si="58"/>
        <v/>
      </c>
      <c r="J1165" s="10" t="str">
        <f t="shared" si="57"/>
        <v/>
      </c>
      <c r="K1165" s="10"/>
      <c r="L1165" s="10"/>
      <c r="M1165" s="10"/>
      <c r="N1165" s="10"/>
    </row>
    <row r="1166" spans="1:14" ht="45">
      <c r="A1166" s="10"/>
      <c r="B1166" s="10"/>
      <c r="C1166" s="10" t="str">
        <v>Revocación de actos de Aduanas e Impuestos Especiales</v>
      </c>
      <c r="D1166" s="10"/>
      <c r="E1166" s="14" t="str">
        <v>Revocación de actos de Aduanas e Impuestos Especiales &lt;AGENCIA ESTATAL DE ADMINISTRACIÓN TRIBUTARIA (AEAT)&gt;</v>
      </c>
      <c r="F1166" s="10"/>
      <c r="G1166" s="10"/>
      <c r="H1166" s="10" t="str">
        <f t="shared" si="56"/>
        <v xml:space="preserve"> </v>
      </c>
      <c r="I1166" s="9" t="str">
        <f t="shared" si="58"/>
        <v/>
      </c>
      <c r="J1166" s="10" t="str">
        <f t="shared" si="57"/>
        <v/>
      </c>
      <c r="K1166" s="10"/>
      <c r="L1166" s="10"/>
      <c r="M1166" s="10"/>
      <c r="N1166" s="10"/>
    </row>
    <row r="1167" spans="1:14" ht="30">
      <c r="A1167" s="10"/>
      <c r="B1167" s="10"/>
      <c r="C1167" s="10" t="str">
        <v>Revocación de actos de Gestión Tributaria</v>
      </c>
      <c r="D1167" s="10"/>
      <c r="E1167" s="14" t="str">
        <v>Revocación de actos de Gestión Tributaria &lt;AGENCIA ESTATAL DE ADMINISTRACIÓN TRIBUTARIA (AEAT)&gt;</v>
      </c>
      <c r="F1167" s="10"/>
      <c r="G1167" s="10"/>
      <c r="H1167" s="10" t="str">
        <f t="shared" si="56"/>
        <v xml:space="preserve"> </v>
      </c>
      <c r="I1167" s="9" t="str">
        <f t="shared" si="58"/>
        <v/>
      </c>
      <c r="J1167" s="10" t="str">
        <f t="shared" si="57"/>
        <v/>
      </c>
      <c r="K1167" s="10"/>
      <c r="L1167" s="10"/>
      <c r="M1167" s="10"/>
      <c r="N1167" s="10"/>
    </row>
    <row r="1168" spans="1:14" ht="30">
      <c r="A1168" s="10"/>
      <c r="B1168" s="10"/>
      <c r="C1168" s="10" t="str">
        <v>Revocación de actos de Inspección</v>
      </c>
      <c r="D1168" s="10"/>
      <c r="E1168" s="14" t="str">
        <v>Revocación de actos de Inspección &lt;AGENCIA ESTATAL DE ADMINISTRACIÓN TRIBUTARIA (AEAT)&gt;</v>
      </c>
      <c r="F1168" s="10"/>
      <c r="G1168" s="10"/>
      <c r="H1168" s="10" t="str">
        <f t="shared" si="56"/>
        <v xml:space="preserve"> </v>
      </c>
      <c r="I1168" s="9" t="str">
        <f t="shared" si="58"/>
        <v/>
      </c>
      <c r="J1168" s="10" t="str">
        <f t="shared" si="57"/>
        <v/>
      </c>
      <c r="K1168" s="10"/>
      <c r="L1168" s="10"/>
      <c r="M1168" s="10"/>
      <c r="N1168" s="10"/>
    </row>
    <row r="1169" spans="1:14" ht="30">
      <c r="A1169" s="10"/>
      <c r="B1169" s="10"/>
      <c r="C1169" s="10" t="str">
        <v>Revocación de actos de Recaudación</v>
      </c>
      <c r="D1169" s="10"/>
      <c r="E1169" s="14" t="str">
        <v>Revocación de actos de Recaudación &lt;AGENCIA ESTATAL DE ADMINISTRACIÓN TRIBUTARIA (AEAT)&gt;</v>
      </c>
      <c r="F1169" s="10"/>
      <c r="G1169" s="10"/>
      <c r="H1169" s="10" t="str">
        <f t="shared" si="56"/>
        <v xml:space="preserve"> </v>
      </c>
      <c r="I1169" s="9" t="str">
        <f t="shared" si="58"/>
        <v/>
      </c>
      <c r="J1169" s="10" t="str">
        <f t="shared" si="57"/>
        <v/>
      </c>
      <c r="K1169" s="10"/>
      <c r="L1169" s="10"/>
      <c r="M1169" s="10"/>
      <c r="N1169" s="10"/>
    </row>
    <row r="1170" spans="1:14" ht="45">
      <c r="A1170" s="10"/>
      <c r="B1170" s="10"/>
      <c r="C1170" s="10" t="str">
        <v>Revocación de la declaración de prescripción del derecho a la devolución</v>
      </c>
      <c r="D1170" s="10"/>
      <c r="E1170" s="14" t="str">
        <v>Revocación de la declaración de prescripción del derecho a la devolución &lt;AGENCIA ESTATAL DE ADMINISTRACIÓN TRIBUTARIA (AEAT)&gt;</v>
      </c>
      <c r="F1170" s="10"/>
      <c r="G1170" s="10"/>
      <c r="H1170" s="10" t="str">
        <f t="shared" si="56"/>
        <v xml:space="preserve"> </v>
      </c>
      <c r="I1170" s="9" t="str">
        <f t="shared" si="58"/>
        <v/>
      </c>
      <c r="J1170" s="10" t="str">
        <f t="shared" si="57"/>
        <v/>
      </c>
      <c r="K1170" s="10"/>
      <c r="L1170" s="10"/>
      <c r="M1170" s="10"/>
      <c r="N1170" s="10"/>
    </row>
    <row r="1171" spans="1:14" ht="30">
      <c r="A1171" s="10"/>
      <c r="B1171" s="10"/>
      <c r="C1171" s="10" t="str">
        <v>Revocación del NIF</v>
      </c>
      <c r="D1171" s="10"/>
      <c r="E1171" s="14" t="str">
        <v>Revocación del NIF &lt;AGENCIA ESTATAL DE ADMINISTRACIÓN TRIBUTARIA (AEAT)&gt;</v>
      </c>
      <c r="F1171" s="10"/>
      <c r="G1171" s="10"/>
      <c r="H1171" s="10" t="str">
        <f t="shared" si="56"/>
        <v xml:space="preserve"> </v>
      </c>
      <c r="I1171" s="9" t="str">
        <f t="shared" si="58"/>
        <v/>
      </c>
      <c r="J1171" s="10" t="str">
        <f t="shared" si="57"/>
        <v/>
      </c>
      <c r="K1171" s="10"/>
      <c r="L1171" s="10"/>
      <c r="M1171" s="10"/>
      <c r="N1171" s="10"/>
    </row>
    <row r="1172" spans="1:14" ht="30">
      <c r="A1172" s="10"/>
      <c r="B1172" s="10"/>
      <c r="C1172" s="10" t="str">
        <v>Sanciones tabaco crudo</v>
      </c>
      <c r="D1172" s="10"/>
      <c r="E1172" s="14" t="str">
        <v>Sanciones tabaco crudo &lt;AGENCIA ESTATAL DE ADMINISTRACIÓN TRIBUTARIA (AEAT)&gt;</v>
      </c>
      <c r="F1172" s="10"/>
      <c r="G1172" s="10"/>
      <c r="H1172" s="10" t="str">
        <f t="shared" si="56"/>
        <v xml:space="preserve"> </v>
      </c>
      <c r="I1172" s="9" t="str">
        <f t="shared" si="58"/>
        <v/>
      </c>
      <c r="J1172" s="10" t="str">
        <f t="shared" si="57"/>
        <v/>
      </c>
      <c r="K1172" s="10"/>
      <c r="L1172" s="10"/>
      <c r="M1172" s="10"/>
      <c r="N1172" s="10"/>
    </row>
    <row r="1173" spans="1:14" ht="45">
      <c r="A1173" s="10"/>
      <c r="B1173" s="10"/>
      <c r="C1173" s="10" t="str">
        <v>Secretaría de la Junta Arbitral del Convenio Estado-Navarra.</v>
      </c>
      <c r="D1173" s="10"/>
      <c r="E1173" s="14" t="str">
        <v>Secretaría de la Junta Arbitral del Convenio Estado-Navarra. &lt;AGENCIA ESTATAL DE ADMINISTRACIÓN TRIBUTARIA (AEAT)&gt;</v>
      </c>
      <c r="F1173" s="10"/>
      <c r="G1173" s="10"/>
      <c r="H1173" s="10" t="str">
        <f t="shared" si="56"/>
        <v xml:space="preserve"> </v>
      </c>
      <c r="I1173" s="9" t="str">
        <f t="shared" si="58"/>
        <v/>
      </c>
      <c r="J1173" s="10" t="str">
        <f t="shared" si="57"/>
        <v/>
      </c>
      <c r="K1173" s="10"/>
      <c r="L1173" s="10"/>
      <c r="M1173" s="10"/>
      <c r="N1173" s="10"/>
    </row>
    <row r="1174" spans="1:14" ht="60">
      <c r="A1174" s="10"/>
      <c r="B1174" s="10"/>
      <c r="C1174" s="10" t="str">
        <v>SEGUNDA  ayuda para sufragar el precio del gasóleo consumido por productores agrarios Real Decreto-ley 5/2023</v>
      </c>
      <c r="D1174" s="10"/>
      <c r="E1174" s="14" t="str">
        <v>SEGUNDA  ayuda para sufragar el precio del gasóleo consumido por productores agrarios Real Decreto-ley 5/2023 &lt;AGENCIA ESTATAL DE ADMINISTRACIÓN TRIBUTARIA (AEAT)&gt;</v>
      </c>
      <c r="F1174" s="10"/>
      <c r="G1174" s="10"/>
      <c r="H1174" s="10" t="str">
        <f t="shared" si="56"/>
        <v xml:space="preserve"> </v>
      </c>
      <c r="I1174" s="9" t="str">
        <f t="shared" si="58"/>
        <v/>
      </c>
      <c r="J1174" s="10" t="str">
        <f t="shared" si="57"/>
        <v/>
      </c>
      <c r="K1174" s="10"/>
      <c r="L1174" s="10"/>
      <c r="M1174" s="10"/>
      <c r="N1174" s="10"/>
    </row>
    <row r="1175" spans="1:14" ht="45">
      <c r="A1175" s="10"/>
      <c r="B1175" s="10"/>
      <c r="C1175" s="10" t="str">
        <v>SEGUNDA ayuda de 200 euros para personas físicas de bajo nivel de ingresos y patrimonio</v>
      </c>
      <c r="D1175" s="10"/>
      <c r="E1175" s="14" t="str">
        <v>SEGUNDA ayuda de 200 euros para personas físicas de bajo nivel de ingresos y patrimonio &lt;AGENCIA ESTATAL DE ADMINISTRACIÓN TRIBUTARIA (AEAT)&gt;</v>
      </c>
      <c r="F1175" s="10"/>
      <c r="G1175" s="10"/>
      <c r="H1175" s="10" t="str">
        <f t="shared" si="56"/>
        <v xml:space="preserve"> </v>
      </c>
      <c r="I1175" s="9" t="str">
        <f t="shared" si="58"/>
        <v/>
      </c>
      <c r="J1175" s="10" t="str">
        <f t="shared" si="57"/>
        <v/>
      </c>
      <c r="K1175" s="10"/>
      <c r="L1175" s="10"/>
      <c r="M1175" s="10"/>
      <c r="N1175" s="10"/>
    </row>
    <row r="1176" spans="1:14" ht="45">
      <c r="A1176" s="10"/>
      <c r="B1176" s="10"/>
      <c r="C1176" s="10" t="str">
        <v>SILICIE- Contabilidad de establecimientos de Impuestos Especiales</v>
      </c>
      <c r="D1176" s="10"/>
      <c r="E1176" s="14" t="str">
        <v>SILICIE- Contabilidad de establecimientos de Impuestos Especiales &lt;AGENCIA ESTATAL DE ADMINISTRACIÓN TRIBUTARIA (AEAT)&gt;</v>
      </c>
      <c r="F1176" s="10"/>
      <c r="G1176" s="10"/>
      <c r="H1176" s="10" t="str">
        <f t="shared" si="56"/>
        <v xml:space="preserve"> </v>
      </c>
      <c r="I1176" s="9" t="str">
        <f t="shared" si="58"/>
        <v/>
      </c>
      <c r="J1176" s="10" t="str">
        <f t="shared" si="57"/>
        <v/>
      </c>
      <c r="K1176" s="10"/>
      <c r="L1176" s="10"/>
      <c r="M1176" s="10"/>
      <c r="N1176" s="10"/>
    </row>
    <row r="1177" spans="1:14" ht="30">
      <c r="A1177" s="10"/>
      <c r="B1177" s="10"/>
      <c r="C1177" s="10" t="str">
        <v>Simuladores</v>
      </c>
      <c r="D1177" s="10"/>
      <c r="E1177" s="14" t="str">
        <v>Simuladores &lt;AGENCIA ESTATAL DE ADMINISTRACIÓN TRIBUTARIA (AEAT)&gt;</v>
      </c>
      <c r="F1177" s="10"/>
      <c r="G1177" s="10"/>
      <c r="H1177" s="10" t="str">
        <f t="shared" si="56"/>
        <v xml:space="preserve"> </v>
      </c>
      <c r="I1177" s="9" t="str">
        <f t="shared" si="58"/>
        <v/>
      </c>
      <c r="J1177" s="10" t="str">
        <f t="shared" si="57"/>
        <v/>
      </c>
      <c r="K1177" s="10"/>
      <c r="L1177" s="10"/>
      <c r="M1177" s="10"/>
      <c r="N1177" s="10"/>
    </row>
    <row r="1178" spans="1:14" ht="30">
      <c r="A1178" s="10"/>
      <c r="B1178" s="10"/>
      <c r="C1178" s="10" t="str">
        <v>Situaciones preconcursales</v>
      </c>
      <c r="D1178" s="10"/>
      <c r="E1178" s="14" t="str">
        <v>Situaciones preconcursales &lt;AGENCIA ESTATAL DE ADMINISTRACIÓN TRIBUTARIA (AEAT)&gt;</v>
      </c>
      <c r="F1178" s="10"/>
      <c r="G1178" s="10"/>
      <c r="H1178" s="10" t="str">
        <f t="shared" si="56"/>
        <v xml:space="preserve"> </v>
      </c>
      <c r="I1178" s="9" t="str">
        <f t="shared" si="58"/>
        <v/>
      </c>
      <c r="J1178" s="10" t="str">
        <f t="shared" si="57"/>
        <v/>
      </c>
      <c r="K1178" s="10"/>
      <c r="L1178" s="10"/>
      <c r="M1178" s="10"/>
      <c r="N1178" s="10"/>
    </row>
    <row r="1179" spans="1:14" ht="45">
      <c r="A1179" s="10"/>
      <c r="B1179" s="10"/>
      <c r="C1179" s="10" t="str">
        <v>Solicitud certificados electrónicos de representante</v>
      </c>
      <c r="D1179" s="10"/>
      <c r="E1179" s="14" t="str">
        <v>Solicitud certificados electrónicos de representante &lt;AGENCIA ESTATAL DE ADMINISTRACIÓN TRIBUTARIA (AEAT)&gt;</v>
      </c>
      <c r="F1179" s="10"/>
      <c r="G1179" s="10"/>
      <c r="H1179" s="10" t="str">
        <f t="shared" si="56"/>
        <v xml:space="preserve"> </v>
      </c>
      <c r="I1179" s="9" t="str">
        <f t="shared" si="58"/>
        <v/>
      </c>
      <c r="J1179" s="10" t="str">
        <f t="shared" si="57"/>
        <v/>
      </c>
      <c r="K1179" s="10"/>
      <c r="L1179" s="10"/>
      <c r="M1179" s="10"/>
      <c r="N1179" s="10"/>
    </row>
    <row r="1180" spans="1:14" ht="30">
      <c r="A1180" s="10"/>
      <c r="B1180" s="10"/>
      <c r="C1180" s="10" t="str">
        <v>Solicitud de actuaciones previas al levante.</v>
      </c>
      <c r="D1180" s="10"/>
      <c r="E1180" s="14" t="str">
        <v>Solicitud de actuaciones previas al levante. &lt;AGENCIA ESTATAL DE ADMINISTRACIÓN TRIBUTARIA (AEAT)&gt;</v>
      </c>
      <c r="F1180" s="10"/>
      <c r="G1180" s="10"/>
      <c r="H1180" s="10" t="str">
        <f t="shared" si="56"/>
        <v xml:space="preserve"> </v>
      </c>
      <c r="I1180" s="9" t="str">
        <f t="shared" si="58"/>
        <v/>
      </c>
      <c r="J1180" s="10" t="str">
        <f t="shared" si="57"/>
        <v/>
      </c>
      <c r="K1180" s="10"/>
      <c r="L1180" s="10"/>
      <c r="M1180" s="10"/>
      <c r="N1180" s="10"/>
    </row>
    <row r="1181" spans="1:14" ht="45">
      <c r="A1181" s="10"/>
      <c r="B1181" s="10"/>
      <c r="C1181" s="10" t="str">
        <v>Solicitud de devolución IVA por un sujeto pasivo no establecido en el País (Modelo 361) (1986-2008)</v>
      </c>
      <c r="D1181" s="10"/>
      <c r="E1181" s="14" t="str">
        <v>Solicitud de devolución IVA por un sujeto pasivo no establecido en el País (Modelo 361) (1986-2008) &lt;AGENCIA ESTATAL DE ADMINISTRACIÓN TRIBUTARIA (AEAT)&gt;</v>
      </c>
      <c r="F1181" s="10"/>
      <c r="G1181" s="10"/>
      <c r="H1181" s="10" t="str">
        <f t="shared" ref="H1181:H1244" si="59">F1181 &amp; " " &amp; G1181</f>
        <v xml:space="preserve"> </v>
      </c>
      <c r="I1181" s="9" t="str">
        <f t="shared" si="58"/>
        <v/>
      </c>
      <c r="J1181" s="10" t="str">
        <f t="shared" si="57"/>
        <v/>
      </c>
      <c r="K1181" s="10"/>
      <c r="L1181" s="10"/>
      <c r="M1181" s="10"/>
      <c r="N1181" s="10"/>
    </row>
    <row r="1182" spans="1:14" ht="45">
      <c r="A1182" s="10"/>
      <c r="B1182" s="10"/>
      <c r="C1182" s="10" t="str">
        <v>Solicitud de exclusión del sistema de notificaciones electrónicas obligatorias.</v>
      </c>
      <c r="D1182" s="10"/>
      <c r="E1182" s="14" t="str">
        <v>Solicitud de exclusión del sistema de notificaciones electrónicas obligatorias. &lt;AGENCIA ESTATAL DE ADMINISTRACIÓN TRIBUTARIA (AEAT)&gt;</v>
      </c>
      <c r="F1182" s="10"/>
      <c r="G1182" s="10"/>
      <c r="H1182" s="10" t="str">
        <f t="shared" si="59"/>
        <v xml:space="preserve"> </v>
      </c>
      <c r="I1182" s="9" t="str">
        <f t="shared" si="58"/>
        <v/>
      </c>
      <c r="J1182" s="10" t="str">
        <f t="shared" ref="J1182:J1245" si="60">IF(H1183="", "", SUBSTITUTE(H1183, I1183 &amp; CHAR(32), ""))</f>
        <v/>
      </c>
      <c r="K1182" s="10"/>
      <c r="L1182" s="10"/>
      <c r="M1182" s="10"/>
      <c r="N1182" s="10"/>
    </row>
    <row r="1183" spans="1:14" ht="45">
      <c r="A1183" s="10"/>
      <c r="B1183" s="10"/>
      <c r="C1183" s="10" t="str">
        <v>Solicitud de información en impuestos medioambientales</v>
      </c>
      <c r="D1183" s="10"/>
      <c r="E1183" s="14" t="str">
        <v>Solicitud de información en impuestos medioambientales &lt;AGENCIA ESTATAL DE ADMINISTRACIÓN TRIBUTARIA (AEAT)&gt;</v>
      </c>
      <c r="F1183" s="10"/>
      <c r="G1183" s="10"/>
      <c r="H1183" s="10" t="str">
        <f t="shared" si="59"/>
        <v xml:space="preserve"> </v>
      </c>
      <c r="I1183" s="9" t="str">
        <f t="shared" ref="I1183:I1241" si="61">IF(H1183="", "", TRIM(LEFT(H1183, FIND(CHAR(32), H1183) - 1)))</f>
        <v/>
      </c>
      <c r="J1183" s="10" t="str">
        <f t="shared" si="60"/>
        <v/>
      </c>
      <c r="K1183" s="10"/>
      <c r="L1183" s="10"/>
      <c r="M1183" s="10"/>
      <c r="N1183" s="10"/>
    </row>
    <row r="1184" spans="1:14" ht="30">
      <c r="A1184" s="10"/>
      <c r="B1184" s="10"/>
      <c r="C1184" s="10" t="str">
        <v>Solicitud de información en materia de aduanas</v>
      </c>
      <c r="D1184" s="10"/>
      <c r="E1184" s="14" t="str">
        <v>Solicitud de información en materia de aduanas &lt;AGENCIA ESTATAL DE ADMINISTRACIÓN TRIBUTARIA (AEAT)&gt;</v>
      </c>
      <c r="F1184" s="10"/>
      <c r="G1184" s="10"/>
      <c r="H1184" s="10" t="str">
        <f t="shared" si="59"/>
        <v xml:space="preserve"> </v>
      </c>
      <c r="I1184" s="9" t="str">
        <f t="shared" si="61"/>
        <v/>
      </c>
      <c r="J1184" s="10" t="str">
        <f t="shared" si="60"/>
        <v/>
      </c>
      <c r="K1184" s="10"/>
      <c r="L1184" s="10"/>
      <c r="M1184" s="10"/>
      <c r="N1184" s="10"/>
    </row>
    <row r="1185" spans="1:14" ht="30">
      <c r="A1185" s="10"/>
      <c r="B1185" s="10"/>
      <c r="C1185" s="10" t="str">
        <v>Solicitud de intervención de marcas</v>
      </c>
      <c r="D1185" s="10"/>
      <c r="E1185" s="14" t="str">
        <v>Solicitud de intervención de marcas &lt;AGENCIA ESTATAL DE ADMINISTRACIÓN TRIBUTARIA (AEAT)&gt;</v>
      </c>
      <c r="F1185" s="10"/>
      <c r="G1185" s="10"/>
      <c r="H1185" s="10" t="str">
        <f t="shared" si="59"/>
        <v xml:space="preserve"> </v>
      </c>
      <c r="I1185" s="9" t="str">
        <f t="shared" si="61"/>
        <v/>
      </c>
      <c r="J1185" s="10" t="str">
        <f t="shared" si="60"/>
        <v/>
      </c>
      <c r="K1185" s="10"/>
      <c r="L1185" s="10"/>
      <c r="M1185" s="10"/>
      <c r="N1185" s="10"/>
    </row>
    <row r="1186" spans="1:14" ht="45">
      <c r="A1186" s="10"/>
      <c r="B1186" s="10"/>
      <c r="C1186" s="10" t="str">
        <v>Solicitud de remesa de las Haciendas Forales a la AEAT</v>
      </c>
      <c r="D1186" s="10"/>
      <c r="E1186" s="14" t="str">
        <v>Solicitud de remesa de las Haciendas Forales a la AEAT &lt;AGENCIA ESTATAL DE ADMINISTRACIÓN TRIBUTARIA (AEAT)&gt;</v>
      </c>
      <c r="F1186" s="10"/>
      <c r="G1186" s="10"/>
      <c r="H1186" s="10" t="str">
        <f t="shared" si="59"/>
        <v xml:space="preserve"> </v>
      </c>
      <c r="I1186" s="9" t="str">
        <f t="shared" si="61"/>
        <v/>
      </c>
      <c r="J1186" s="10" t="str">
        <f t="shared" si="60"/>
        <v/>
      </c>
      <c r="K1186" s="10"/>
      <c r="L1186" s="10"/>
      <c r="M1186" s="10"/>
      <c r="N1186" s="10"/>
    </row>
    <row r="1187" spans="1:14" ht="45">
      <c r="A1187" s="10"/>
      <c r="B1187" s="10"/>
      <c r="C1187" s="10" t="str">
        <v>Solicitud devolución IVA por un sujeto pasivo no establecido en el país (modelo 361) (1986 – …)</v>
      </c>
      <c r="D1187" s="10"/>
      <c r="E1187" s="14" t="str">
        <v>Solicitud devolución IVA por un sujeto pasivo no establecido en el país (modelo 361) (1986 – …) &lt;AGENCIA ESTATAL DE ADMINISTRACIÓN TRIBUTARIA (AEAT)&gt;</v>
      </c>
      <c r="F1187" s="10"/>
      <c r="G1187" s="10"/>
      <c r="H1187" s="10" t="str">
        <f t="shared" si="59"/>
        <v xml:space="preserve"> </v>
      </c>
      <c r="I1187" s="9" t="str">
        <f t="shared" si="61"/>
        <v/>
      </c>
      <c r="J1187" s="10" t="str">
        <f t="shared" si="60"/>
        <v/>
      </c>
      <c r="K1187" s="10"/>
      <c r="L1187" s="10"/>
      <c r="M1187" s="10"/>
      <c r="N1187" s="10"/>
    </row>
    <row r="1188" spans="1:14" ht="45">
      <c r="A1188" s="10"/>
      <c r="B1188" s="10"/>
      <c r="C1188" s="10" t="str">
        <v>Solicitud devolución por aportaciones a Mutualidades</v>
      </c>
      <c r="D1188" s="10"/>
      <c r="E1188" s="14" t="str">
        <v>Solicitud devolución por aportaciones a Mutualidades &lt;AGENCIA ESTATAL DE ADMINISTRACIÓN TRIBUTARIA (AEAT)&gt;</v>
      </c>
      <c r="F1188" s="10"/>
      <c r="G1188" s="10"/>
      <c r="H1188" s="10" t="str">
        <f t="shared" si="59"/>
        <v xml:space="preserve"> </v>
      </c>
      <c r="I1188" s="9" t="str">
        <f t="shared" si="61"/>
        <v/>
      </c>
      <c r="J1188" s="10" t="str">
        <f t="shared" si="60"/>
        <v/>
      </c>
      <c r="K1188" s="10"/>
      <c r="L1188" s="10"/>
      <c r="M1188" s="10"/>
      <c r="N1188" s="10"/>
    </row>
    <row r="1189" spans="1:14" ht="45">
      <c r="A1189" s="10"/>
      <c r="B1189" s="10"/>
      <c r="C1189" s="10" t="str">
        <v>Solicitud Inscripción Registro Territorial de Impuestos Especiales o Medioambientales.</v>
      </c>
      <c r="D1189" s="10"/>
      <c r="E1189" s="14" t="str">
        <v>Solicitud Inscripción Registro Territorial de Impuestos Especiales o Medioambientales. &lt;AGENCIA ESTATAL DE ADMINISTRACIÓN TRIBUTARIA (AEAT)&gt;</v>
      </c>
      <c r="F1189" s="10"/>
      <c r="G1189" s="10"/>
      <c r="H1189" s="10" t="str">
        <f t="shared" si="59"/>
        <v xml:space="preserve"> </v>
      </c>
      <c r="I1189" s="9" t="str">
        <f t="shared" si="61"/>
        <v/>
      </c>
      <c r="J1189" s="10" t="str">
        <f t="shared" si="60"/>
        <v/>
      </c>
      <c r="K1189" s="10"/>
      <c r="L1189" s="10"/>
      <c r="M1189" s="10"/>
      <c r="N1189" s="10"/>
    </row>
    <row r="1190" spans="1:14" ht="45">
      <c r="A1190" s="10"/>
      <c r="B1190" s="10"/>
      <c r="C1190" s="10" t="str">
        <v>Solicitudes a la autoridad aduanera no contempladas en otros procedimientos</v>
      </c>
      <c r="D1190" s="10"/>
      <c r="E1190" s="14" t="str">
        <v>Solicitudes a la autoridad aduanera no contempladas en otros procedimientos &lt;AGENCIA ESTATAL DE ADMINISTRACIÓN TRIBUTARIA (AEAT)&gt;</v>
      </c>
      <c r="F1190" s="10"/>
      <c r="G1190" s="10"/>
      <c r="H1190" s="10" t="str">
        <f t="shared" si="59"/>
        <v xml:space="preserve"> </v>
      </c>
      <c r="I1190" s="9" t="str">
        <f t="shared" si="61"/>
        <v/>
      </c>
      <c r="J1190" s="10" t="str">
        <f t="shared" si="60"/>
        <v/>
      </c>
      <c r="K1190" s="10"/>
      <c r="L1190" s="10"/>
      <c r="M1190" s="10"/>
      <c r="N1190" s="10"/>
    </row>
    <row r="1191" spans="1:14" ht="45">
      <c r="A1191" s="10"/>
      <c r="B1191" s="10"/>
      <c r="C1191" s="10" t="str">
        <v>Solicitudes de fichas de Sociedades no anónimas (Modelo 84) (20/05/1941-15/12/1958)</v>
      </c>
      <c r="D1191" s="10"/>
      <c r="E1191" s="14" t="str">
        <v>Solicitudes de fichas de Sociedades no anónimas (Modelo 84) (20/05/1941-15/12/1958) &lt;AGENCIA ESTATAL DE ADMINISTRACIÓN TRIBUTARIA (AEAT)&gt;</v>
      </c>
      <c r="F1191" s="10"/>
      <c r="G1191" s="10"/>
      <c r="H1191" s="10" t="str">
        <f t="shared" si="59"/>
        <v xml:space="preserve"> </v>
      </c>
      <c r="I1191" s="9" t="str">
        <f t="shared" si="61"/>
        <v/>
      </c>
      <c r="J1191" s="10" t="str">
        <f t="shared" si="60"/>
        <v/>
      </c>
      <c r="K1191" s="10"/>
      <c r="L1191" s="10"/>
      <c r="M1191" s="10"/>
      <c r="N1191" s="10"/>
    </row>
    <row r="1192" spans="1:14" ht="45">
      <c r="A1192" s="10"/>
      <c r="B1192" s="10"/>
      <c r="C1192" s="10" t="str">
        <v>Solicitudes de información tributaria (INFORMA+)</v>
      </c>
      <c r="D1192" s="10"/>
      <c r="E1192" s="14" t="str">
        <v>Solicitudes de información tributaria (INFORMA+) &lt;AGENCIA ESTATAL DE ADMINISTRACIÓN TRIBUTARIA (AEAT)&gt;</v>
      </c>
      <c r="F1192" s="10"/>
      <c r="G1192" s="10"/>
      <c r="H1192" s="10" t="str">
        <f t="shared" si="59"/>
        <v xml:space="preserve"> </v>
      </c>
      <c r="I1192" s="9" t="str">
        <f t="shared" si="61"/>
        <v/>
      </c>
      <c r="J1192" s="10" t="str">
        <f t="shared" si="60"/>
        <v/>
      </c>
      <c r="K1192" s="10"/>
      <c r="L1192" s="10"/>
      <c r="M1192" s="10"/>
      <c r="N1192" s="10"/>
    </row>
    <row r="1193" spans="1:14" ht="45">
      <c r="A1193" s="10"/>
      <c r="B1193" s="10"/>
      <c r="C1193" s="10" t="str">
        <v>Solicitudes mensuales de devolución IVA Exportadores (Modelo 331) (1986-1994)</v>
      </c>
      <c r="D1193" s="10"/>
      <c r="E1193" s="14" t="str">
        <v>Solicitudes mensuales de devolución IVA Exportadores (Modelo 331) (1986-1994) &lt;AGENCIA ESTATAL DE ADMINISTRACIÓN TRIBUTARIA (AEAT)&gt;</v>
      </c>
      <c r="F1193" s="10"/>
      <c r="G1193" s="10"/>
      <c r="H1193" s="10" t="str">
        <f t="shared" si="59"/>
        <v xml:space="preserve"> </v>
      </c>
      <c r="I1193" s="9" t="str">
        <f t="shared" si="61"/>
        <v/>
      </c>
      <c r="J1193" s="10" t="str">
        <f t="shared" si="60"/>
        <v/>
      </c>
      <c r="K1193" s="10"/>
      <c r="L1193" s="10"/>
      <c r="M1193" s="10"/>
      <c r="N1193" s="10"/>
    </row>
    <row r="1194" spans="1:14" ht="45">
      <c r="A1194" s="10"/>
      <c r="B1194" s="10"/>
      <c r="C1194" s="10" t="str">
        <v>Suministro de información a Administraciones Públicas para finalidades no tributarias.</v>
      </c>
      <c r="D1194" s="10"/>
      <c r="E1194" s="14" t="str">
        <v>Suministro de información a Administraciones Públicas para finalidades no tributarias. &lt;AGENCIA ESTATAL DE ADMINISTRACIÓN TRIBUTARIA (AEAT)&gt;</v>
      </c>
      <c r="F1194" s="10"/>
      <c r="G1194" s="10"/>
      <c r="H1194" s="10" t="str">
        <f t="shared" si="59"/>
        <v xml:space="preserve"> </v>
      </c>
      <c r="I1194" s="9" t="str">
        <f t="shared" si="61"/>
        <v/>
      </c>
      <c r="J1194" s="10" t="str">
        <f t="shared" si="60"/>
        <v/>
      </c>
      <c r="K1194" s="10"/>
      <c r="L1194" s="10"/>
      <c r="M1194" s="10"/>
      <c r="N1194" s="10"/>
    </row>
    <row r="1195" spans="1:14" ht="45">
      <c r="A1195" s="10"/>
      <c r="B1195" s="10"/>
      <c r="C1195" s="10" t="str">
        <v>Suministro de información a Administraciones Públicas para finalidades tributarias.</v>
      </c>
      <c r="D1195" s="10"/>
      <c r="E1195" s="14" t="str">
        <v>Suministro de información a Administraciones Públicas para finalidades tributarias. &lt;AGENCIA ESTATAL DE ADMINISTRACIÓN TRIBUTARIA (AEAT)&gt;</v>
      </c>
      <c r="F1195" s="10"/>
      <c r="G1195" s="10"/>
      <c r="H1195" s="10" t="str">
        <f t="shared" si="59"/>
        <v xml:space="preserve"> </v>
      </c>
      <c r="I1195" s="9" t="str">
        <f t="shared" si="61"/>
        <v/>
      </c>
      <c r="J1195" s="10" t="str">
        <f t="shared" si="60"/>
        <v/>
      </c>
      <c r="K1195" s="10"/>
      <c r="L1195" s="10"/>
      <c r="M1195" s="10"/>
      <c r="N1195" s="10"/>
    </row>
    <row r="1196" spans="1:14" ht="45">
      <c r="A1196" s="10"/>
      <c r="B1196" s="10"/>
      <c r="C1196" s="10" t="str">
        <v>Suscripción a avisos informativos y gestión de usuarios identificados en la aplicación móvil</v>
      </c>
      <c r="D1196" s="10"/>
      <c r="E1196" s="14" t="str">
        <v>Suscripción a avisos informativos y gestión de usuarios identificados en la aplicación móvil &lt;AGENCIA ESTATAL DE ADMINISTRACIÓN TRIBUTARIA (AEAT)&gt;</v>
      </c>
      <c r="F1196" s="10"/>
      <c r="G1196" s="10"/>
      <c r="H1196" s="10" t="str">
        <f t="shared" si="59"/>
        <v xml:space="preserve"> </v>
      </c>
      <c r="I1196" s="9" t="str">
        <f t="shared" si="61"/>
        <v/>
      </c>
      <c r="J1196" s="10" t="str">
        <f t="shared" si="60"/>
        <v/>
      </c>
      <c r="K1196" s="10"/>
      <c r="L1196" s="10"/>
      <c r="M1196" s="10"/>
      <c r="N1196" s="10"/>
    </row>
    <row r="1197" spans="1:14" ht="60">
      <c r="A1197" s="10"/>
      <c r="B1197" s="10"/>
      <c r="C1197" s="10" t="str">
        <v>Suspensión del procedimiento de apremio para el cobro de deudas tributarias en vía ejecutiva (1991 - […])</v>
      </c>
      <c r="D1197" s="10"/>
      <c r="E1197" s="14" t="str">
        <v>Suspensión del procedimiento de apremio para el cobro de deudas tributarias en vía ejecutiva (1991 - […]) &lt;AGENCIA ESTATAL DE ADMINISTRACIÓN TRIBUTARIA (AEAT)&gt;</v>
      </c>
      <c r="F1197" s="10"/>
      <c r="G1197" s="10"/>
      <c r="H1197" s="10" t="str">
        <f t="shared" si="59"/>
        <v xml:space="preserve"> </v>
      </c>
      <c r="I1197" s="9" t="str">
        <f t="shared" si="61"/>
        <v/>
      </c>
      <c r="J1197" s="10" t="str">
        <f t="shared" si="60"/>
        <v/>
      </c>
      <c r="K1197" s="10"/>
      <c r="L1197" s="10"/>
      <c r="M1197" s="10"/>
      <c r="N1197" s="10"/>
    </row>
    <row r="1198" spans="1:14" ht="30">
      <c r="A1198" s="10"/>
      <c r="B1198" s="10"/>
      <c r="C1198" s="10" t="str">
        <v>Tasa de superficie de hidrocarburos.</v>
      </c>
      <c r="D1198" s="10"/>
      <c r="E1198" s="14" t="str">
        <v>Tasa de superficie de hidrocarburos. &lt;AGENCIA ESTATAL DE ADMINISTRACIÓN TRIBUTARIA (AEAT)&gt;</v>
      </c>
      <c r="F1198" s="10"/>
      <c r="G1198" s="10"/>
      <c r="H1198" s="10" t="str">
        <f t="shared" si="59"/>
        <v xml:space="preserve"> </v>
      </c>
      <c r="I1198" s="9" t="str">
        <f t="shared" si="61"/>
        <v/>
      </c>
      <c r="J1198" s="10" t="str">
        <f t="shared" si="60"/>
        <v/>
      </c>
      <c r="K1198" s="10"/>
      <c r="L1198" s="10"/>
      <c r="M1198" s="10"/>
      <c r="N1198" s="10"/>
    </row>
    <row r="1199" spans="1:14" ht="60">
      <c r="A1199" s="10"/>
      <c r="B1199" s="10"/>
      <c r="C1199" s="10" t="str">
        <v>Tasa por el ejercicio de la Potestad Jurisdiccional en los Órdenes Civil y Contencioso‐Administrativo (modelo 696) (2003 – …)</v>
      </c>
      <c r="D1199" s="10"/>
      <c r="E1199" s="14" t="str">
        <v>Tasa por el ejercicio de la Potestad Jurisdiccional en los Órdenes Civil y Contencioso‐Administrativo (modelo 696) (2003 – …) &lt;AGENCIA ESTATAL DE ADMINISTRACIÓN TRIBUTARIA (AEAT)&gt;</v>
      </c>
      <c r="F1199" s="10"/>
      <c r="G1199" s="10"/>
      <c r="H1199" s="10" t="str">
        <f t="shared" si="59"/>
        <v xml:space="preserve"> </v>
      </c>
      <c r="I1199" s="9" t="str">
        <f t="shared" si="61"/>
        <v/>
      </c>
      <c r="J1199" s="10" t="str">
        <f t="shared" si="60"/>
        <v/>
      </c>
      <c r="K1199" s="10"/>
      <c r="L1199" s="10"/>
      <c r="M1199" s="10"/>
      <c r="N1199" s="10"/>
    </row>
    <row r="1200" spans="1:14" ht="45">
      <c r="A1200" s="10"/>
      <c r="B1200" s="10"/>
      <c r="C1200" s="10" t="str">
        <v>Tasación pericial contradictoria de Aduanas e Impuestos Especiales</v>
      </c>
      <c r="D1200" s="10"/>
      <c r="E1200" s="14" t="str">
        <v>Tasación pericial contradictoria de Aduanas e Impuestos Especiales &lt;AGENCIA ESTATAL DE ADMINISTRACIÓN TRIBUTARIA (AEAT)&gt;</v>
      </c>
      <c r="F1200" s="10"/>
      <c r="G1200" s="10"/>
      <c r="H1200" s="10" t="str">
        <f t="shared" si="59"/>
        <v xml:space="preserve"> </v>
      </c>
      <c r="I1200" s="9" t="str">
        <f t="shared" si="61"/>
        <v/>
      </c>
      <c r="J1200" s="10" t="str">
        <f t="shared" si="60"/>
        <v/>
      </c>
      <c r="K1200" s="10"/>
      <c r="L1200" s="10"/>
      <c r="M1200" s="10"/>
      <c r="N1200" s="10"/>
    </row>
    <row r="1201" spans="1:14" ht="45">
      <c r="A1201" s="10"/>
      <c r="B1201" s="10"/>
      <c r="C1201" s="10" t="str">
        <v>Tasación pericial contradictoria de Gestión Tributaria</v>
      </c>
      <c r="D1201" s="10"/>
      <c r="E1201" s="14" t="str">
        <v>Tasación pericial contradictoria de Gestión Tributaria &lt;AGENCIA ESTATAL DE ADMINISTRACIÓN TRIBUTARIA (AEAT)&gt;</v>
      </c>
      <c r="F1201" s="10"/>
      <c r="G1201" s="10"/>
      <c r="H1201" s="10" t="str">
        <f t="shared" si="59"/>
        <v xml:space="preserve"> </v>
      </c>
      <c r="I1201" s="9" t="str">
        <f t="shared" si="61"/>
        <v/>
      </c>
      <c r="J1201" s="10" t="str">
        <f t="shared" si="60"/>
        <v/>
      </c>
      <c r="K1201" s="10"/>
      <c r="L1201" s="10"/>
      <c r="M1201" s="10"/>
      <c r="N1201" s="10"/>
    </row>
    <row r="1202" spans="1:14" ht="30">
      <c r="A1202" s="10"/>
      <c r="B1202" s="10"/>
      <c r="C1202" s="10" t="str">
        <v>Tasación pericial contradictoria de Inspección</v>
      </c>
      <c r="D1202" s="10"/>
      <c r="E1202" s="14" t="str">
        <v>Tasación pericial contradictoria de Inspección &lt;AGENCIA ESTATAL DE ADMINISTRACIÓN TRIBUTARIA (AEAT)&gt;</v>
      </c>
      <c r="F1202" s="10"/>
      <c r="G1202" s="10"/>
      <c r="H1202" s="10" t="str">
        <f t="shared" si="59"/>
        <v xml:space="preserve"> </v>
      </c>
      <c r="I1202" s="9" t="str">
        <f t="shared" si="61"/>
        <v/>
      </c>
      <c r="J1202" s="10" t="str">
        <f t="shared" si="60"/>
        <v/>
      </c>
      <c r="K1202" s="10"/>
      <c r="L1202" s="10"/>
      <c r="M1202" s="10"/>
      <c r="N1202" s="10"/>
    </row>
    <row r="1203" spans="1:14" ht="30">
      <c r="A1203" s="10"/>
      <c r="B1203" s="10"/>
      <c r="C1203" s="10" t="str">
        <v>Tasas de superficie de minas.</v>
      </c>
      <c r="D1203" s="10"/>
      <c r="E1203" s="14" t="str">
        <v>Tasas de superficie de minas. &lt;AGENCIA ESTATAL DE ADMINISTRACIÓN TRIBUTARIA (AEAT)&gt;</v>
      </c>
      <c r="F1203" s="10"/>
      <c r="G1203" s="10"/>
      <c r="H1203" s="10" t="str">
        <f t="shared" si="59"/>
        <v xml:space="preserve"> </v>
      </c>
      <c r="I1203" s="9" t="str">
        <f t="shared" si="61"/>
        <v/>
      </c>
      <c r="J1203" s="10" t="str">
        <f t="shared" si="60"/>
        <v/>
      </c>
      <c r="K1203" s="10"/>
      <c r="L1203" s="10"/>
      <c r="M1203" s="10"/>
      <c r="N1203" s="10"/>
    </row>
    <row r="1204" spans="1:14" ht="60">
      <c r="A1204" s="10"/>
      <c r="B1204" s="10"/>
      <c r="C1204" s="10" t="str">
        <v>TERCERA ayuda directa al transporte, Real Decreto-ley 20/2022 de 27 de diciembre (no beneficiarios devolución gasóleo profesional)</v>
      </c>
      <c r="D1204" s="10"/>
      <c r="E1204" s="14" t="str">
        <v>TERCERA ayuda directa al transporte, Real Decreto-ley 20/2022 de 27 de diciembre (no beneficiarios devolución gasóleo profesional) &lt;AGENCIA ESTATAL DE ADMINISTRACIÓN TRIBUTARIA (AEAT)&gt;</v>
      </c>
      <c r="F1204" s="10"/>
      <c r="G1204" s="10"/>
      <c r="H1204" s="10" t="str">
        <f t="shared" si="59"/>
        <v xml:space="preserve"> </v>
      </c>
      <c r="I1204" s="9" t="str">
        <f t="shared" si="61"/>
        <v/>
      </c>
      <c r="J1204" s="10" t="str">
        <f t="shared" si="60"/>
        <v/>
      </c>
      <c r="K1204" s="10"/>
      <c r="L1204" s="10"/>
      <c r="M1204" s="10"/>
      <c r="N1204" s="10"/>
    </row>
    <row r="1205" spans="1:14" ht="45">
      <c r="A1205" s="10"/>
      <c r="B1205" s="10"/>
      <c r="C1205" s="10" t="str">
        <v>Tramitación firma electrónica de la FNMT de persona física (1999 - […])</v>
      </c>
      <c r="D1205" s="10"/>
      <c r="E1205" s="14" t="str">
        <v>Tramitación firma electrónica de la FNMT de persona física (1999 - […]) &lt;AGENCIA ESTATAL DE ADMINISTRACIÓN TRIBUTARIA (AEAT)&gt;</v>
      </c>
      <c r="F1205" s="10"/>
      <c r="G1205" s="10"/>
      <c r="H1205" s="10" t="str">
        <f t="shared" si="59"/>
        <v xml:space="preserve"> </v>
      </c>
      <c r="I1205" s="9" t="str">
        <f t="shared" si="61"/>
        <v/>
      </c>
      <c r="J1205" s="10" t="str">
        <f t="shared" si="60"/>
        <v/>
      </c>
      <c r="K1205" s="10"/>
      <c r="L1205" s="10"/>
      <c r="M1205" s="10"/>
      <c r="N1205" s="10"/>
    </row>
    <row r="1206" spans="1:14" ht="45">
      <c r="A1206" s="10"/>
      <c r="B1206" s="10"/>
      <c r="C1206" s="10" t="str">
        <v>Tramitación firma electrónica de la FNMT de persona jurídica (1999- {…})</v>
      </c>
      <c r="D1206" s="10"/>
      <c r="E1206" s="14" t="str">
        <v>Tramitación firma electrónica de la FNMT de persona jurídica (1999- {…}) &lt;AGENCIA ESTATAL DE ADMINISTRACIÓN TRIBUTARIA (AEAT)&gt;</v>
      </c>
      <c r="F1206" s="10"/>
      <c r="G1206" s="10"/>
      <c r="H1206" s="10" t="str">
        <f t="shared" si="59"/>
        <v xml:space="preserve"> </v>
      </c>
      <c r="I1206" s="9" t="str">
        <f t="shared" si="61"/>
        <v/>
      </c>
      <c r="J1206" s="10" t="str">
        <f t="shared" si="60"/>
        <v/>
      </c>
      <c r="K1206" s="10"/>
      <c r="L1206" s="10"/>
      <c r="M1206" s="10"/>
      <c r="N1206" s="10"/>
    </row>
    <row r="1207" spans="1:14" ht="30">
      <c r="A1207" s="10"/>
      <c r="B1207" s="10"/>
      <c r="C1207" s="10" t="str">
        <v>Tránsito</v>
      </c>
      <c r="D1207" s="10"/>
      <c r="E1207" s="14" t="str">
        <v>Tránsito &lt;AGENCIA ESTATAL DE ADMINISTRACIÓN TRIBUTARIA (AEAT)&gt;</v>
      </c>
      <c r="F1207" s="10"/>
      <c r="G1207" s="10"/>
      <c r="H1207" s="10" t="str">
        <f t="shared" si="59"/>
        <v xml:space="preserve"> </v>
      </c>
      <c r="I1207" s="9" t="str">
        <f t="shared" si="61"/>
        <v/>
      </c>
      <c r="J1207" s="10" t="str">
        <f t="shared" si="60"/>
        <v/>
      </c>
      <c r="K1207" s="10"/>
      <c r="L1207" s="10"/>
      <c r="M1207" s="10"/>
      <c r="N1207" s="10"/>
    </row>
    <row r="1208" spans="1:14" ht="45">
      <c r="A1208" s="10"/>
      <c r="B1208" s="10"/>
      <c r="C1208" s="10" t="str">
        <v>Tránsito: Destinatario autorizado  bajo régimen TIR.</v>
      </c>
      <c r="D1208" s="10"/>
      <c r="E1208" s="14" t="str">
        <v>Tránsito: Destinatario autorizado  bajo régimen TIR. &lt;AGENCIA ESTATAL DE ADMINISTRACIÓN TRIBUTARIA (AEAT)&gt;</v>
      </c>
      <c r="F1208" s="10"/>
      <c r="G1208" s="10"/>
      <c r="H1208" s="10" t="str">
        <f t="shared" si="59"/>
        <v xml:space="preserve"> </v>
      </c>
      <c r="I1208" s="9" t="str">
        <f t="shared" si="61"/>
        <v/>
      </c>
      <c r="J1208" s="10" t="str">
        <f t="shared" si="60"/>
        <v/>
      </c>
      <c r="K1208" s="10"/>
      <c r="L1208" s="10"/>
      <c r="M1208" s="10"/>
      <c r="N1208" s="10"/>
    </row>
    <row r="1209" spans="1:14" ht="45">
      <c r="A1209" s="10"/>
      <c r="B1209" s="10"/>
      <c r="C1209" s="10" t="str">
        <v>Tránsito: Destinatario autorizado de tránsito de la Unión/común.</v>
      </c>
      <c r="D1209" s="10"/>
      <c r="E1209" s="14" t="str">
        <v>Tránsito: Destinatario autorizado de tránsito de la Unión/común. &lt;AGENCIA ESTATAL DE ADMINISTRACIÓN TRIBUTARIA (AEAT)&gt;</v>
      </c>
      <c r="F1209" s="10"/>
      <c r="G1209" s="10"/>
      <c r="H1209" s="10" t="str">
        <f t="shared" si="59"/>
        <v xml:space="preserve"> </v>
      </c>
      <c r="I1209" s="9" t="str">
        <f t="shared" si="61"/>
        <v/>
      </c>
      <c r="J1209" s="10" t="str">
        <f t="shared" si="60"/>
        <v/>
      </c>
      <c r="K1209" s="10"/>
      <c r="L1209" s="10"/>
      <c r="M1209" s="10"/>
      <c r="N1209" s="10"/>
    </row>
    <row r="1210" spans="1:14" ht="45">
      <c r="A1210" s="10"/>
      <c r="B1210" s="10"/>
      <c r="C1210" s="10" t="str">
        <v>Tránsito: Empleo de declaración en aduana con menos requisitos de datos</v>
      </c>
      <c r="D1210" s="10"/>
      <c r="E1210" s="14" t="str">
        <v>Tránsito: Empleo de declaración en aduana con menos requisitos de datos &lt;AGENCIA ESTATAL DE ADMINISTRACIÓN TRIBUTARIA (AEAT)&gt;</v>
      </c>
      <c r="F1210" s="10"/>
      <c r="G1210" s="10"/>
      <c r="H1210" s="10" t="str">
        <f t="shared" si="59"/>
        <v xml:space="preserve"> </v>
      </c>
      <c r="I1210" s="9" t="str">
        <f t="shared" si="61"/>
        <v/>
      </c>
      <c r="J1210" s="10" t="str">
        <f t="shared" si="60"/>
        <v/>
      </c>
      <c r="K1210" s="10"/>
      <c r="L1210" s="10"/>
      <c r="M1210" s="10"/>
      <c r="N1210" s="10"/>
    </row>
    <row r="1211" spans="1:14" ht="45">
      <c r="A1211" s="10"/>
      <c r="B1211" s="10"/>
      <c r="C1211" s="10" t="str">
        <v>Tránsito: Empleo de un documento de transporte electrónico como declaración de tránsito</v>
      </c>
      <c r="D1211" s="10"/>
      <c r="E1211" s="14" t="str">
        <v>Tránsito: Empleo de un documento de transporte electrónico como declaración de tránsito &lt;AGENCIA ESTATAL DE ADMINISTRACIÓN TRIBUTARIA (AEAT)&gt;</v>
      </c>
      <c r="F1211" s="10"/>
      <c r="G1211" s="10"/>
      <c r="H1211" s="10" t="str">
        <f t="shared" si="59"/>
        <v xml:space="preserve"> </v>
      </c>
      <c r="I1211" s="9" t="str">
        <f t="shared" si="61"/>
        <v/>
      </c>
      <c r="J1211" s="10" t="str">
        <f t="shared" si="60"/>
        <v/>
      </c>
      <c r="K1211" s="10"/>
      <c r="L1211" s="10"/>
      <c r="M1211" s="10"/>
      <c r="N1211" s="10"/>
    </row>
    <row r="1212" spans="1:14" ht="45">
      <c r="A1212" s="10"/>
      <c r="B1212" s="10"/>
      <c r="C1212" s="10" t="str">
        <v>Tránsito: Expedidor autorizado de tránsito de la Unión/común.</v>
      </c>
      <c r="D1212" s="10"/>
      <c r="E1212" s="14" t="str">
        <v>Tránsito: Expedidor autorizado de tránsito de la Unión/común. &lt;AGENCIA ESTATAL DE ADMINISTRACIÓN TRIBUTARIA (AEAT)&gt;</v>
      </c>
      <c r="F1212" s="10"/>
      <c r="G1212" s="10"/>
      <c r="H1212" s="10" t="str">
        <f t="shared" si="59"/>
        <v xml:space="preserve"> </v>
      </c>
      <c r="I1212" s="9" t="str">
        <f t="shared" si="61"/>
        <v/>
      </c>
      <c r="J1212" s="10" t="str">
        <f t="shared" si="60"/>
        <v/>
      </c>
      <c r="K1212" s="10"/>
      <c r="L1212" s="10"/>
      <c r="M1212" s="10"/>
      <c r="N1212" s="10"/>
    </row>
    <row r="1213" spans="1:14" ht="45">
      <c r="A1213" s="10"/>
      <c r="B1213" s="10"/>
      <c r="C1213" s="10" t="str">
        <v>Tránsito: Procedimientos simplificados propios de los transportes por vía  marítima (nivel I).</v>
      </c>
      <c r="D1213" s="10"/>
      <c r="E1213" s="14" t="str">
        <v>Tránsito: Procedimientos simplificados propios de los transportes por vía  marítima (nivel I). &lt;AGENCIA ESTATAL DE ADMINISTRACIÓN TRIBUTARIA (AEAT)&gt;</v>
      </c>
      <c r="F1213" s="10"/>
      <c r="G1213" s="10"/>
      <c r="H1213" s="10" t="str">
        <f t="shared" si="59"/>
        <v xml:space="preserve"> </v>
      </c>
      <c r="I1213" s="9" t="str">
        <f t="shared" si="61"/>
        <v/>
      </c>
      <c r="J1213" s="10" t="str">
        <f t="shared" si="60"/>
        <v/>
      </c>
      <c r="K1213" s="10"/>
      <c r="L1213" s="10"/>
      <c r="M1213" s="10"/>
      <c r="N1213" s="10"/>
    </row>
    <row r="1214" spans="1:14" ht="45">
      <c r="A1214" s="10"/>
      <c r="B1214" s="10"/>
      <c r="C1214" s="10" t="str">
        <v>Tránsito: Procedimientos simplificados propios de los transportes por vía aérea (nivel I).</v>
      </c>
      <c r="D1214" s="10"/>
      <c r="E1214" s="14" t="str">
        <v>Tránsito: Procedimientos simplificados propios de los transportes por vía aérea (nivel I). &lt;AGENCIA ESTATAL DE ADMINISTRACIÓN TRIBUTARIA (AEAT)&gt;</v>
      </c>
      <c r="F1214" s="10"/>
      <c r="G1214" s="10"/>
      <c r="H1214" s="10" t="str">
        <f t="shared" si="59"/>
        <v xml:space="preserve"> </v>
      </c>
      <c r="I1214" s="9" t="str">
        <f t="shared" si="61"/>
        <v/>
      </c>
      <c r="J1214" s="10" t="str">
        <f t="shared" si="60"/>
        <v/>
      </c>
      <c r="K1214" s="10"/>
      <c r="L1214" s="10"/>
      <c r="M1214" s="10"/>
      <c r="N1214" s="10"/>
    </row>
    <row r="1215" spans="1:14" ht="45">
      <c r="A1215" s="10"/>
      <c r="B1215" s="10"/>
      <c r="C1215" s="10" t="str">
        <v>Tránsito: Utilización de precintos de tipo especial</v>
      </c>
      <c r="D1215" s="10"/>
      <c r="E1215" s="14" t="str">
        <v>Tránsito: Utilización de precintos de tipo especial &lt;AGENCIA ESTATAL DE ADMINISTRACIÓN TRIBUTARIA (AEAT)&gt;</v>
      </c>
      <c r="F1215" s="10"/>
      <c r="G1215" s="10"/>
      <c r="H1215" s="10" t="str">
        <f t="shared" si="59"/>
        <v xml:space="preserve"> </v>
      </c>
      <c r="I1215" s="9" t="str">
        <f t="shared" si="61"/>
        <v/>
      </c>
      <c r="J1215" s="10" t="str">
        <f t="shared" si="60"/>
        <v/>
      </c>
      <c r="K1215" s="10"/>
      <c r="L1215" s="10"/>
      <c r="M1215" s="10"/>
      <c r="N1215" s="10"/>
    </row>
    <row r="1216" spans="1:14" ht="45">
      <c r="A1216" s="10"/>
      <c r="B1216" s="10"/>
      <c r="C1216" s="10" t="str">
        <v>Tratamiento de datos personales - Reglamento General de Protección de Datos</v>
      </c>
      <c r="D1216" s="10"/>
      <c r="E1216" s="14" t="str">
        <v>Tratamiento de datos personales - Reglamento General de Protección de Datos &lt;AGENCIA ESTATAL DE ADMINISTRACIÓN TRIBUTARIA (AEAT)&gt;</v>
      </c>
      <c r="F1216" s="10"/>
      <c r="G1216" s="10"/>
      <c r="H1216" s="10" t="str">
        <f t="shared" si="59"/>
        <v xml:space="preserve"> </v>
      </c>
      <c r="I1216" s="9" t="str">
        <f t="shared" si="61"/>
        <v/>
      </c>
      <c r="J1216" s="10" t="str">
        <f t="shared" si="60"/>
        <v/>
      </c>
      <c r="K1216" s="10"/>
      <c r="L1216" s="10"/>
      <c r="M1216" s="10"/>
      <c r="N1216" s="10"/>
    </row>
    <row r="1217" spans="1:14" ht="30">
      <c r="A1217" s="10"/>
      <c r="B1217" s="10"/>
      <c r="C1217" s="10" t="str">
        <v>Ventanilla Única Aduanera (VUA)</v>
      </c>
      <c r="D1217" s="10"/>
      <c r="E1217" s="14" t="str">
        <v>Ventanilla Única Aduanera (VUA) &lt;AGENCIA ESTATAL DE ADMINISTRACIÓN TRIBUTARIA (AEAT)&gt;</v>
      </c>
      <c r="F1217" s="10"/>
      <c r="G1217" s="10"/>
      <c r="H1217" s="10" t="str">
        <f t="shared" si="59"/>
        <v xml:space="preserve"> </v>
      </c>
      <c r="I1217" s="9" t="str">
        <f t="shared" si="61"/>
        <v/>
      </c>
      <c r="J1217" s="10" t="str">
        <f t="shared" si="60"/>
        <v/>
      </c>
      <c r="K1217" s="10"/>
      <c r="L1217" s="10"/>
      <c r="M1217" s="10"/>
      <c r="N1217" s="10"/>
    </row>
    <row r="1218" spans="1:14" ht="45">
      <c r="A1218" s="10"/>
      <c r="B1218" s="10"/>
      <c r="C1218" s="10" t="str">
        <v>Verificación de datos / Comprobación limitada - Pagos a cuenta</v>
      </c>
      <c r="D1218" s="10"/>
      <c r="E1218" s="14" t="str">
        <v>Verificación de datos / Comprobación limitada - Pagos a cuenta &lt;AGENCIA ESTATAL DE ADMINISTRACIÓN TRIBUTARIA (AEAT)&gt;</v>
      </c>
      <c r="F1218" s="10"/>
      <c r="G1218" s="10"/>
      <c r="H1218" s="10" t="str">
        <f t="shared" si="59"/>
        <v xml:space="preserve"> </v>
      </c>
      <c r="I1218" s="9" t="str">
        <f t="shared" si="61"/>
        <v/>
      </c>
      <c r="J1218" s="10" t="str">
        <f t="shared" si="60"/>
        <v/>
      </c>
      <c r="K1218" s="10"/>
      <c r="L1218" s="10"/>
      <c r="M1218" s="10"/>
      <c r="N1218" s="10"/>
    </row>
    <row r="1219" spans="1:14" ht="45">
      <c r="A1219" s="10"/>
      <c r="B1219" s="10"/>
      <c r="C1219" s="10" t="str">
        <v>Verificación de datos / Comprobación limitada - Pagos fraccionados I. Sociedades</v>
      </c>
      <c r="D1219" s="10"/>
      <c r="E1219" s="14" t="str">
        <v>Verificación de datos / Comprobación limitada - Pagos fraccionados I. Sociedades &lt;AGENCIA ESTATAL DE ADMINISTRACIÓN TRIBUTARIA (AEAT)&gt;</v>
      </c>
      <c r="F1219" s="10"/>
      <c r="G1219" s="10"/>
      <c r="H1219" s="10" t="str">
        <f t="shared" si="59"/>
        <v xml:space="preserve"> </v>
      </c>
      <c r="I1219" s="9" t="str">
        <f t="shared" si="61"/>
        <v/>
      </c>
      <c r="J1219" s="10" t="str">
        <f t="shared" si="60"/>
        <v/>
      </c>
      <c r="K1219" s="10"/>
      <c r="L1219" s="10"/>
      <c r="M1219" s="10"/>
      <c r="N1219" s="10"/>
    </row>
    <row r="1220" spans="1:14" ht="45">
      <c r="A1220" s="10"/>
      <c r="B1220" s="10"/>
      <c r="C1220" s="10" t="str">
        <v>Verificación de datos / Comprobación limitada - Retenciones e ingresos a cuenta</v>
      </c>
      <c r="D1220" s="10"/>
      <c r="E1220" s="14" t="str">
        <v>Verificación de datos / Comprobación limitada - Retenciones e ingresos a cuenta &lt;AGENCIA ESTATAL DE ADMINISTRACIÓN TRIBUTARIA (AEAT)&gt;</v>
      </c>
      <c r="F1220" s="10"/>
      <c r="G1220" s="10"/>
      <c r="H1220" s="10" t="str">
        <f t="shared" si="59"/>
        <v xml:space="preserve"> </v>
      </c>
      <c r="I1220" s="9" t="str">
        <f t="shared" si="61"/>
        <v/>
      </c>
      <c r="J1220" s="10" t="str">
        <f t="shared" si="60"/>
        <v/>
      </c>
      <c r="K1220" s="10"/>
      <c r="L1220" s="10"/>
      <c r="M1220" s="10"/>
      <c r="N1220" s="10"/>
    </row>
    <row r="1221" spans="1:14" ht="45">
      <c r="A1221" s="10"/>
      <c r="B1221" s="10"/>
      <c r="C1221" s="10" t="str">
        <v>Verificación de datos / Comprobación limitada - Retenciones IRPF (Modelo 111).</v>
      </c>
      <c r="D1221" s="10"/>
      <c r="E1221" s="14" t="str">
        <v>Verificación de datos / Comprobación limitada - Retenciones IRPF (Modelo 111). &lt;AGENCIA ESTATAL DE ADMINISTRACIÓN TRIBUTARIA (AEAT)&gt;</v>
      </c>
      <c r="F1221" s="10"/>
      <c r="G1221" s="10"/>
      <c r="H1221" s="10" t="str">
        <f t="shared" si="59"/>
        <v xml:space="preserve"> </v>
      </c>
      <c r="I1221" s="9" t="str">
        <f t="shared" si="61"/>
        <v/>
      </c>
      <c r="J1221" s="10" t="str">
        <f t="shared" si="60"/>
        <v/>
      </c>
      <c r="K1221" s="10"/>
      <c r="L1221" s="10"/>
      <c r="M1221" s="10"/>
      <c r="N1221" s="10"/>
    </row>
    <row r="1222" spans="1:14" ht="45">
      <c r="A1222" s="10"/>
      <c r="B1222" s="10"/>
      <c r="C1222" s="10" t="str">
        <v>Verificación de datos / Comprobación limitada - Retenciones IRPF (Modelo 190).</v>
      </c>
      <c r="D1222" s="10"/>
      <c r="E1222" s="14" t="str">
        <v>Verificación de datos / Comprobación limitada - Retenciones IRPF (Modelo 190). &lt;AGENCIA ESTATAL DE ADMINISTRACIÓN TRIBUTARIA (AEAT)&gt;</v>
      </c>
      <c r="F1222" s="10"/>
      <c r="G1222" s="10"/>
      <c r="H1222" s="10" t="str">
        <f t="shared" si="59"/>
        <v xml:space="preserve"> </v>
      </c>
      <c r="I1222" s="9" t="str">
        <f t="shared" si="61"/>
        <v/>
      </c>
      <c r="J1222" s="10" t="str">
        <f t="shared" si="60"/>
        <v/>
      </c>
      <c r="K1222" s="10"/>
      <c r="L1222" s="10"/>
      <c r="M1222" s="10"/>
      <c r="N1222" s="10"/>
    </row>
    <row r="1223" spans="1:14" ht="45">
      <c r="A1223" s="10"/>
      <c r="B1223" s="10"/>
      <c r="C1223" s="10" t="str">
        <v>Verificación de datos / Comprobación limitada de discrepancias absolutas en el modelo 180.</v>
      </c>
      <c r="D1223" s="10"/>
      <c r="E1223" s="14" t="str">
        <v>Verificación de datos / Comprobación limitada de discrepancias absolutas en el modelo 180. &lt;AGENCIA ESTATAL DE ADMINISTRACIÓN TRIBUTARIA (AEAT)&gt;</v>
      </c>
      <c r="F1223" s="10"/>
      <c r="G1223" s="10"/>
      <c r="H1223" s="10" t="str">
        <f t="shared" si="59"/>
        <v xml:space="preserve"> </v>
      </c>
      <c r="I1223" s="9" t="str">
        <f t="shared" si="61"/>
        <v/>
      </c>
      <c r="J1223" s="10" t="str">
        <f t="shared" si="60"/>
        <v/>
      </c>
      <c r="K1223" s="10"/>
      <c r="L1223" s="10"/>
      <c r="M1223" s="10"/>
      <c r="N1223" s="10"/>
    </row>
    <row r="1224" spans="1:14" ht="45">
      <c r="A1224" s="10"/>
      <c r="B1224" s="10"/>
      <c r="C1224" s="10" t="str">
        <v>Verificación de datos / Comprobación limitada de discrepancias absolutas en modelo 190.</v>
      </c>
      <c r="D1224" s="10"/>
      <c r="E1224" s="14" t="str">
        <v>Verificación de datos / Comprobación limitada de discrepancias absolutas en modelo 190. &lt;AGENCIA ESTATAL DE ADMINISTRACIÓN TRIBUTARIA (AEAT)&gt;</v>
      </c>
      <c r="F1224" s="10"/>
      <c r="G1224" s="10"/>
      <c r="H1224" s="10" t="str">
        <f t="shared" si="59"/>
        <v xml:space="preserve"> </v>
      </c>
      <c r="I1224" s="9" t="str">
        <f t="shared" si="61"/>
        <v/>
      </c>
      <c r="J1224" s="10" t="str">
        <f t="shared" si="60"/>
        <v/>
      </c>
      <c r="K1224" s="10"/>
      <c r="L1224" s="10"/>
      <c r="M1224" s="10"/>
      <c r="N1224" s="10"/>
    </row>
    <row r="1225" spans="1:14" ht="60">
      <c r="A1225" s="10"/>
      <c r="B1225" s="10"/>
      <c r="C1225" s="10" t="str">
        <v>Verificación de datos / Comprobación limitada. Retenciones e ingresos a cuenta IRNR. Rentas obtenidas sin mediación de establecimiento permanente.</v>
      </c>
      <c r="D1225" s="10"/>
      <c r="E1225" s="14" t="str">
        <v>Verificación de datos / Comprobación limitada. Retenciones e ingresos a cuenta IRNR. Rentas obtenidas sin mediación de establecimiento permanente. &lt;AGENCIA ESTATAL DE ADMINISTRACIÓN TRIBUTARIA (AEAT)&gt;</v>
      </c>
      <c r="F1225" s="10"/>
      <c r="G1225" s="10"/>
      <c r="H1225" s="10" t="str">
        <f t="shared" si="59"/>
        <v xml:space="preserve"> </v>
      </c>
      <c r="I1225" s="9" t="str">
        <f t="shared" si="61"/>
        <v/>
      </c>
      <c r="J1225" s="10" t="str">
        <f t="shared" si="60"/>
        <v/>
      </c>
      <c r="K1225" s="10"/>
      <c r="L1225" s="10"/>
      <c r="M1225" s="10"/>
      <c r="N1225" s="10"/>
    </row>
    <row r="1226" spans="1:14" ht="45">
      <c r="A1226" s="10"/>
      <c r="B1226" s="10"/>
      <c r="C1226" s="10" t="str">
        <v>Verificación de datos/comprobación limitada tasa judicial.</v>
      </c>
      <c r="D1226" s="10"/>
      <c r="E1226" s="14" t="str">
        <v>Verificación de datos/comprobación limitada tasa judicial. &lt;AGENCIA ESTATAL DE ADMINISTRACIÓN TRIBUTARIA (AEAT)&gt;</v>
      </c>
      <c r="F1226" s="10"/>
      <c r="G1226" s="10"/>
      <c r="H1226" s="10" t="str">
        <f t="shared" si="59"/>
        <v xml:space="preserve"> </v>
      </c>
      <c r="I1226" s="9" t="str">
        <f t="shared" si="61"/>
        <v/>
      </c>
      <c r="J1226" s="10" t="str">
        <f t="shared" si="60"/>
        <v/>
      </c>
      <c r="K1226" s="10"/>
      <c r="L1226" s="10"/>
      <c r="M1226" s="10"/>
      <c r="N1226" s="10"/>
    </row>
    <row r="1227" spans="1:14" ht="30">
      <c r="A1227" s="10"/>
      <c r="B1227" s="10"/>
      <c r="C1227" s="10" t="str">
        <v>Verificación de obligaciones tributarias</v>
      </c>
      <c r="D1227" s="10"/>
      <c r="E1227" s="14" t="str">
        <v>Verificación de obligaciones tributarias &lt;AGENCIA ESTATAL DE ADMINISTRACIÓN TRIBUTARIA (AEAT)&gt;</v>
      </c>
      <c r="F1227" s="10"/>
      <c r="G1227" s="10"/>
      <c r="H1227" s="10" t="str">
        <f t="shared" si="59"/>
        <v xml:space="preserve"> </v>
      </c>
      <c r="I1227" s="9" t="str">
        <f t="shared" si="61"/>
        <v/>
      </c>
      <c r="J1227" s="10" t="str">
        <f t="shared" si="60"/>
        <v/>
      </c>
      <c r="K1227" s="10"/>
      <c r="L1227" s="10"/>
      <c r="M1227" s="10"/>
      <c r="N1227" s="10"/>
    </row>
    <row r="1228" spans="1:14" ht="30">
      <c r="A1228" s="10"/>
      <c r="B1228" s="10"/>
      <c r="C1228" s="10" t="str">
        <v>VIES</v>
      </c>
      <c r="D1228" s="10"/>
      <c r="E1228" s="14" t="str">
        <v>VIES &lt;AGENCIA ESTATAL DE ADMINISTRACIÓN TRIBUTARIA (AEAT)&gt;</v>
      </c>
      <c r="F1228" s="10"/>
      <c r="G1228" s="10"/>
      <c r="H1228" s="10" t="str">
        <f t="shared" si="59"/>
        <v xml:space="preserve"> </v>
      </c>
      <c r="I1228" s="9" t="str">
        <f t="shared" si="61"/>
        <v/>
      </c>
      <c r="J1228" s="10" t="str">
        <f t="shared" si="60"/>
        <v/>
      </c>
      <c r="K1228" s="10"/>
      <c r="L1228" s="10"/>
      <c r="M1228" s="10"/>
      <c r="N1228" s="10"/>
    </row>
    <row r="1229" spans="1:14" ht="30">
      <c r="A1229" s="10"/>
      <c r="B1229" s="10"/>
      <c r="C1229" s="10" t="str">
        <v>Vinculación a depósito.</v>
      </c>
      <c r="D1229" s="10"/>
      <c r="E1229" s="14" t="str">
        <v>Vinculación a depósito. &lt;AGENCIA ESTATAL DE ADMINISTRACIÓN TRIBUTARIA (AEAT)&gt;</v>
      </c>
      <c r="F1229" s="10"/>
      <c r="G1229" s="10"/>
      <c r="H1229" s="10" t="str">
        <f t="shared" si="59"/>
        <v xml:space="preserve"> </v>
      </c>
      <c r="I1229" s="9" t="str">
        <f t="shared" si="61"/>
        <v/>
      </c>
      <c r="J1229" s="10" t="str">
        <f t="shared" si="60"/>
        <v/>
      </c>
      <c r="K1229" s="10"/>
      <c r="L1229" s="10"/>
      <c r="M1229" s="10"/>
      <c r="N1229" s="10"/>
    </row>
    <row r="1230" spans="1:14" ht="45">
      <c r="A1230" s="10"/>
      <c r="B1230" s="10"/>
      <c r="C1230" s="10" t="str">
        <v>Visitas de control de establecimientos y operadores con autorizaciones aduaneras</v>
      </c>
      <c r="D1230" s="10"/>
      <c r="E1230" s="14" t="str">
        <v>Visitas de control de establecimientos y operadores con autorizaciones aduaneras &lt;AGENCIA ESTATAL DE ADMINISTRACIÓN TRIBUTARIA (AEAT)&gt;</v>
      </c>
      <c r="F1230" s="10"/>
      <c r="G1230" s="10"/>
      <c r="H1230" s="10" t="str">
        <f t="shared" si="59"/>
        <v xml:space="preserve"> </v>
      </c>
      <c r="I1230" s="9" t="str">
        <f t="shared" si="61"/>
        <v/>
      </c>
      <c r="J1230" s="10" t="str">
        <f t="shared" si="60"/>
        <v/>
      </c>
      <c r="K1230" s="10"/>
      <c r="L1230" s="10"/>
      <c r="M1230" s="10"/>
      <c r="N1230" s="10"/>
    </row>
    <row r="1231" spans="1:14" ht="30">
      <c r="A1231" s="10"/>
      <c r="B1231" s="10"/>
      <c r="C1231" s="10" t="str">
        <v>Beneficios tributarios para autopistas de peaje</v>
      </c>
      <c r="D1231" s="10"/>
      <c r="E1231" s="14" t="str">
        <v>Beneficios tributarios para autopistas de peaje &lt;DIRECCIÓN GENERAL DE TRIBUTOS&gt;</v>
      </c>
      <c r="F1231" s="10"/>
      <c r="G1231" s="10"/>
      <c r="H1231" s="10" t="str">
        <f t="shared" si="59"/>
        <v xml:space="preserve"> </v>
      </c>
      <c r="I1231" s="9" t="str">
        <f t="shared" si="61"/>
        <v/>
      </c>
      <c r="J1231" s="10" t="str">
        <f t="shared" si="60"/>
        <v/>
      </c>
      <c r="K1231" s="10"/>
      <c r="L1231" s="10"/>
      <c r="M1231" s="10"/>
      <c r="N1231" s="10"/>
    </row>
    <row r="1232" spans="1:14" ht="45">
      <c r="A1232" s="10"/>
      <c r="B1232" s="10"/>
      <c r="C1232" s="10" t="str">
        <v>Control y seguimiento de empresas estatales dependientes de la DGP</v>
      </c>
      <c r="D1232" s="10"/>
      <c r="E1232" s="14" t="str">
        <v>Control y seguimiento de empresas estatales dependientes de la DGP &lt;DIRECCIÓN GENERAL DE PATRIMONIO DEL ESTADO (SGEPE)&gt;</v>
      </c>
      <c r="F1232" s="10"/>
      <c r="G1232" s="10"/>
      <c r="H1232" s="10" t="str">
        <f t="shared" si="59"/>
        <v xml:space="preserve"> </v>
      </c>
      <c r="I1232" s="9" t="str">
        <f t="shared" si="61"/>
        <v/>
      </c>
      <c r="J1232" s="10" t="str">
        <f t="shared" si="60"/>
        <v/>
      </c>
      <c r="K1232" s="10"/>
      <c r="L1232" s="10"/>
      <c r="M1232" s="10"/>
      <c r="N1232" s="10"/>
    </row>
    <row r="1233" spans="1:14" ht="45">
      <c r="A1233" s="10"/>
      <c r="B1233" s="10"/>
      <c r="C1233" s="10" t="str">
        <v>Expedientes de declaraciones por el Impuesto de Sociedades (1951-1961)</v>
      </c>
      <c r="D1233" s="10"/>
      <c r="E1233" s="14" t="str">
        <v>Expedientes de declaraciones por el Impuesto de Sociedades (1951-1961) &lt;DIRECCIÓN GENERAL DE TRIBUTOS&gt;</v>
      </c>
      <c r="F1233" s="10"/>
      <c r="G1233" s="10"/>
      <c r="H1233" s="10" t="str">
        <f t="shared" si="59"/>
        <v xml:space="preserve"> </v>
      </c>
      <c r="I1233" s="9" t="str">
        <f t="shared" si="61"/>
        <v/>
      </c>
      <c r="J1233" s="10" t="str">
        <f t="shared" si="60"/>
        <v/>
      </c>
      <c r="K1233" s="10"/>
      <c r="L1233" s="10"/>
      <c r="M1233" s="10"/>
      <c r="N1233" s="10"/>
    </row>
    <row r="1234" spans="1:14" ht="45">
      <c r="A1234" s="10"/>
      <c r="B1234" s="10"/>
      <c r="C1234" s="10" t="str">
        <v>Expedientes de desgravación fiscal por exportaciones (1960-1964)</v>
      </c>
      <c r="D1234" s="10"/>
      <c r="E1234" s="14" t="str">
        <v>Expedientes de desgravación fiscal por exportaciones (1960-1964) &lt;DIRECCIÓN GENERAL DE IMPUESTOS SOBRE EL GASTO&gt;</v>
      </c>
      <c r="F1234" s="10"/>
      <c r="G1234" s="10"/>
      <c r="H1234" s="10" t="str">
        <f t="shared" si="59"/>
        <v xml:space="preserve"> </v>
      </c>
      <c r="I1234" s="9" t="str">
        <f t="shared" si="61"/>
        <v/>
      </c>
      <c r="J1234" s="10" t="str">
        <f t="shared" si="60"/>
        <v/>
      </c>
      <c r="K1234" s="10"/>
      <c r="L1234" s="10"/>
      <c r="M1234" s="10"/>
      <c r="N1234" s="10"/>
    </row>
    <row r="1235" spans="1:14" ht="30">
      <c r="A1235" s="10"/>
      <c r="B1235" s="10"/>
      <c r="C1235" s="10" t="str">
        <v>Expedientes de exención del impuesto sobre el Lujo (1967-1987)</v>
      </c>
      <c r="D1235" s="10"/>
      <c r="E1235" s="14" t="str">
        <v>Expedientes de exención del impuesto sobre el Lujo (1967-1987) &lt;DIRECCIÓN GENERAL DE TRIBUTOS&gt;</v>
      </c>
      <c r="F1235" s="10"/>
      <c r="G1235" s="10"/>
      <c r="H1235" s="10" t="str">
        <f t="shared" si="59"/>
        <v xml:space="preserve"> </v>
      </c>
      <c r="I1235" s="9" t="str">
        <f t="shared" si="61"/>
        <v/>
      </c>
      <c r="J1235" s="10" t="str">
        <f t="shared" si="60"/>
        <v/>
      </c>
      <c r="K1235" s="10"/>
      <c r="L1235" s="10"/>
      <c r="M1235" s="10"/>
      <c r="N1235" s="10"/>
    </row>
    <row r="1236" spans="1:14" ht="30">
      <c r="A1236" s="10"/>
      <c r="B1236" s="10"/>
      <c r="C1236" s="10" t="str">
        <v>Expedientes de participación eventual de Liquidadores de Utilidades (1957-1961)</v>
      </c>
      <c r="D1236" s="10"/>
      <c r="E1236" s="14" t="str">
        <v>Expedientes de participación eventual de Liquidadores de Utilidades (1957-1961) &lt;DIRECCIÓN GENERAL DE TRIBUTOS&gt;</v>
      </c>
      <c r="F1236" s="10"/>
      <c r="G1236" s="10"/>
      <c r="H1236" s="10" t="str">
        <f t="shared" si="59"/>
        <v xml:space="preserve"> </v>
      </c>
      <c r="I1236" s="9" t="str">
        <f t="shared" si="61"/>
        <v/>
      </c>
      <c r="J1236" s="10" t="str">
        <f t="shared" si="60"/>
        <v/>
      </c>
      <c r="K1236" s="10"/>
      <c r="L1236" s="10"/>
      <c r="M1236" s="10"/>
      <c r="N1236" s="10"/>
    </row>
    <row r="1237" spans="1:14">
      <c r="A1237" s="10"/>
      <c r="B1237" s="10"/>
      <c r="C1237" s="10" t="str">
        <v>Gestión de ingresos</v>
      </c>
      <c r="D1237" s="10"/>
      <c r="E1237" s="14" t="str">
        <v>Gestión de ingresos &lt;PARQUE MÓVIL DEL ESTADO&gt;</v>
      </c>
      <c r="F1237" s="10"/>
      <c r="G1237" s="10"/>
      <c r="H1237" s="10" t="str">
        <f t="shared" si="59"/>
        <v xml:space="preserve"> </v>
      </c>
      <c r="I1237" s="9" t="str">
        <f t="shared" si="61"/>
        <v/>
      </c>
      <c r="J1237" s="10" t="str">
        <f t="shared" si="60"/>
        <v/>
      </c>
      <c r="K1237" s="10"/>
      <c r="L1237" s="10"/>
      <c r="M1237" s="10"/>
      <c r="N1237" s="10"/>
    </row>
    <row r="1238" spans="1:14" ht="45">
      <c r="A1238" s="10"/>
      <c r="B1238" s="10"/>
      <c r="C1238" s="10" t="str">
        <v>Informes en materia de precios o de revisión de precios</v>
      </c>
      <c r="D1238" s="10"/>
      <c r="E1238" s="14" t="str">
        <v>Informes en materia de precios o de revisión de precios &lt;DIRECCIÓN GENERAL DE PATRIMONIO DEL ESTADO (SGCCRC)&gt;</v>
      </c>
      <c r="F1238" s="10"/>
      <c r="G1238" s="10"/>
      <c r="H1238" s="10" t="str">
        <f t="shared" si="59"/>
        <v xml:space="preserve"> </v>
      </c>
      <c r="I1238" s="9" t="str">
        <f t="shared" si="61"/>
        <v/>
      </c>
      <c r="J1238" s="10" t="str">
        <f t="shared" si="60"/>
        <v/>
      </c>
      <c r="K1238" s="10"/>
      <c r="L1238" s="10"/>
      <c r="M1238" s="10"/>
      <c r="N1238" s="10"/>
    </row>
    <row r="1239" spans="1:14" ht="30">
      <c r="A1239" s="10"/>
      <c r="B1239" s="10"/>
      <c r="C1239" s="10" t="str">
        <v>Informes Secretaría de Estado (ST)</v>
      </c>
      <c r="D1239" s="10"/>
      <c r="E1239" s="14" t="str">
        <v>Informes Secretaría de Estado (ST) &lt;DIRECCIÓN GENERAL DE TRIBUTOS&gt;</v>
      </c>
      <c r="F1239" s="10"/>
      <c r="G1239" s="10"/>
      <c r="H1239" s="10" t="str">
        <f t="shared" si="59"/>
        <v xml:space="preserve"> </v>
      </c>
      <c r="I1239" s="9" t="str">
        <f t="shared" si="61"/>
        <v/>
      </c>
      <c r="J1239" s="10" t="str">
        <f t="shared" si="60"/>
        <v/>
      </c>
      <c r="K1239" s="10"/>
      <c r="L1239" s="10"/>
      <c r="M1239" s="10"/>
      <c r="N1239" s="10"/>
    </row>
    <row r="1240" spans="1:14" ht="30">
      <c r="A1240" s="10"/>
      <c r="B1240" s="10"/>
      <c r="C1240" s="10" t="str">
        <v>Procedimientos amistosos</v>
      </c>
      <c r="D1240" s="10"/>
      <c r="E1240" s="14" t="str">
        <v>Procedimientos amistosos &lt;DIRECCIÓN GENERAL DE TRIBUTOS&gt;</v>
      </c>
      <c r="F1240" s="10"/>
      <c r="G1240" s="10"/>
      <c r="H1240" s="10" t="str">
        <f t="shared" si="59"/>
        <v xml:space="preserve"> </v>
      </c>
      <c r="I1240" s="9" t="str">
        <f t="shared" si="61"/>
        <v/>
      </c>
      <c r="J1240" s="10" t="str">
        <f t="shared" si="60"/>
        <v/>
      </c>
      <c r="K1240" s="10"/>
      <c r="L1240" s="10"/>
      <c r="M1240" s="10"/>
      <c r="N1240" s="10"/>
    </row>
    <row r="1241" spans="1:14" ht="30">
      <c r="A1241" s="10"/>
      <c r="B1241" s="10"/>
      <c r="C1241" s="10" t="str">
        <v>Recaudación de ingresos no tributarios</v>
      </c>
      <c r="D1241" s="10"/>
      <c r="E1241" s="14" t="str">
        <v>Recaudación de ingresos no tributarios &lt;DEPARTAMENTO DE SERVICIOS Y COORDINACIÓN TERRITORIAL (DEH)&gt;</v>
      </c>
      <c r="F1241" s="10"/>
      <c r="G1241" s="10"/>
      <c r="H1241" s="10" t="str">
        <f t="shared" si="59"/>
        <v xml:space="preserve"> </v>
      </c>
      <c r="I1241" s="9" t="str">
        <f t="shared" si="61"/>
        <v/>
      </c>
      <c r="J1241" s="10" t="str">
        <f t="shared" si="60"/>
        <v/>
      </c>
      <c r="K1241" s="10"/>
      <c r="L1241" s="10"/>
      <c r="M1241" s="10"/>
      <c r="N1241" s="10"/>
    </row>
    <row r="1242" spans="1:14" ht="30">
      <c r="A1242" s="10"/>
      <c r="B1242" s="10"/>
      <c r="C1242" s="10" t="str">
        <v>Régimen de entidades navieras en función del tonelaje</v>
      </c>
      <c r="D1242" s="10"/>
      <c r="E1242" s="14" t="str">
        <v>Régimen de entidades navieras en función del tonelaje &lt;DIRECCIÓN GENERAL DE TRIBUTOS&gt;</v>
      </c>
      <c r="F1242" s="10"/>
      <c r="G1242" s="10"/>
      <c r="H1242" s="10" t="str">
        <f t="shared" si="59"/>
        <v xml:space="preserve"> </v>
      </c>
      <c r="I1242" s="10"/>
      <c r="J1242" s="10" t="str">
        <f t="shared" si="60"/>
        <v/>
      </c>
      <c r="K1242" s="10"/>
      <c r="L1242" s="10"/>
      <c r="M1242" s="10"/>
      <c r="N1242" s="10"/>
    </row>
    <row r="1243" spans="1:14" ht="60">
      <c r="A1243" s="10"/>
      <c r="B1243" s="10"/>
      <c r="C1243" s="10" t="str">
        <v>Relaciones nominales de las declaraciones mensuales presentadas por las entidades eclesiásticas por el concepto de Impuesto sobre Sociedades (1981-1998)</v>
      </c>
      <c r="D1243" s="10"/>
      <c r="E1243" s="14" t="str">
        <v>Relaciones nominales de las declaraciones mensuales presentadas por las entidades eclesiásticas por el concepto de Impuesto sobre Sociedades (1981-1998) &lt;DIRECCIÓN GENERAL DE TRIBUTOS&gt;</v>
      </c>
      <c r="F1243" s="10"/>
      <c r="G1243" s="10"/>
      <c r="H1243" s="10" t="str">
        <f t="shared" si="59"/>
        <v xml:space="preserve"> </v>
      </c>
      <c r="I1243" s="10"/>
      <c r="J1243" s="10" t="str">
        <f t="shared" si="60"/>
        <v/>
      </c>
      <c r="K1243" s="10"/>
      <c r="L1243" s="10"/>
      <c r="M1243" s="10"/>
      <c r="N1243" s="10"/>
    </row>
    <row r="1244" spans="1:14" ht="45">
      <c r="A1244" s="10"/>
      <c r="B1244" s="10"/>
      <c r="C1244" s="10" t="str">
        <v>Tarifas de la Fábrica Nacional de moneda y timbre</v>
      </c>
      <c r="D1244" s="10"/>
      <c r="E1244" s="14" t="str">
        <v>Tarifas de la Fábrica Nacional de moneda y timbre &lt;FÁBRICA NACIONAL DE MONEDA Y TIMBRE REAL CASA DE LA MONEDA&gt;</v>
      </c>
      <c r="F1244" s="10"/>
      <c r="G1244" s="10"/>
      <c r="H1244" s="10" t="str">
        <f t="shared" si="59"/>
        <v xml:space="preserve"> </v>
      </c>
      <c r="I1244" s="10"/>
      <c r="J1244" s="10" t="str">
        <f t="shared" si="60"/>
        <v/>
      </c>
      <c r="K1244" s="10"/>
      <c r="L1244" s="10"/>
      <c r="M1244" s="10"/>
      <c r="N1244" s="10"/>
    </row>
    <row r="1245" spans="1:14" ht="30">
      <c r="A1245" s="10"/>
      <c r="B1245" s="10"/>
      <c r="C1245" s="10" t="str">
        <v>Aprobación de ponencia de valores</v>
      </c>
      <c r="D1245" s="10"/>
      <c r="E1245" s="14" t="str">
        <v>Aprobación de ponencia de valores &lt;DIRECCIÓN GENERAL DEL CATASTRO&gt;</v>
      </c>
      <c r="F1245" s="10"/>
      <c r="G1245" s="10"/>
      <c r="H1245" s="10" t="str">
        <f t="shared" ref="H1245:H1308" si="62">F1245 &amp; " " &amp; G1245</f>
        <v xml:space="preserve"> </v>
      </c>
      <c r="I1245" s="10"/>
      <c r="J1245" s="10" t="str">
        <f t="shared" si="60"/>
        <v/>
      </c>
      <c r="K1245" s="10"/>
      <c r="L1245" s="10"/>
      <c r="M1245" s="10"/>
      <c r="N1245" s="10"/>
    </row>
    <row r="1246" spans="1:14" ht="30">
      <c r="A1246" s="10"/>
      <c r="B1246" s="10"/>
      <c r="C1246" s="10" t="str">
        <v>Certificados y acceso a la información catastral</v>
      </c>
      <c r="D1246" s="10"/>
      <c r="E1246" s="14" t="str">
        <v>Certificados y acceso a la información catastral &lt;DIRECCIÓN GENERAL DEL CATASTRO&gt;</v>
      </c>
      <c r="F1246" s="10"/>
      <c r="G1246" s="10"/>
      <c r="H1246" s="10" t="str">
        <f t="shared" si="62"/>
        <v xml:space="preserve"> </v>
      </c>
      <c r="I1246" s="10"/>
      <c r="J1246" s="10" t="str">
        <f t="shared" ref="J1246:J1309" si="63">IF(H1247="", "", SUBSTITUTE(H1247, I1247 &amp; CHAR(32), ""))</f>
        <v/>
      </c>
      <c r="K1246" s="10"/>
      <c r="L1246" s="10"/>
      <c r="M1246" s="10"/>
      <c r="N1246" s="10"/>
    </row>
    <row r="1247" spans="1:14" ht="30">
      <c r="A1247" s="10"/>
      <c r="B1247" s="10"/>
      <c r="C1247" s="10" t="str">
        <v>Comunicaciones catastrales</v>
      </c>
      <c r="D1247" s="10"/>
      <c r="E1247" s="14" t="str">
        <v>Comunicaciones catastrales &lt;DIRECCIÓN GENERAL DEL CATASTRO&gt;</v>
      </c>
      <c r="F1247" s="10"/>
      <c r="G1247" s="10"/>
      <c r="H1247" s="10" t="str">
        <f t="shared" si="62"/>
        <v xml:space="preserve"> </v>
      </c>
      <c r="I1247" s="10"/>
      <c r="J1247" s="10" t="str">
        <f t="shared" si="63"/>
        <v/>
      </c>
      <c r="K1247" s="10"/>
      <c r="L1247" s="10"/>
      <c r="M1247" s="10"/>
      <c r="N1247" s="10"/>
    </row>
    <row r="1248" spans="1:14" ht="60">
      <c r="A1248" s="10"/>
      <c r="B1248" s="10"/>
      <c r="C1248" s="10" t="str">
        <v>Declaración de alteración características físicas de bienes inmuebles de naturaleza
urbana (modelo CU-5) (1965-1988)</v>
      </c>
      <c r="D1248" s="10"/>
      <c r="E1248" s="14" t="str">
        <v>Declaración de alteración características físicas de bienes inmuebles de naturaleza
urbana (modelo CU-5) (1965-1988) &lt;DIRECCIÓN GENERAL DEL CATASTRO&gt;</v>
      </c>
      <c r="F1248" s="10"/>
      <c r="G1248" s="10"/>
      <c r="H1248" s="10" t="str">
        <f t="shared" si="62"/>
        <v xml:space="preserve"> </v>
      </c>
      <c r="I1248" s="10"/>
      <c r="J1248" s="10" t="str">
        <f t="shared" si="63"/>
        <v/>
      </c>
      <c r="K1248" s="10"/>
      <c r="L1248" s="10"/>
      <c r="M1248" s="10"/>
      <c r="N1248" s="10"/>
    </row>
    <row r="1249" spans="1:14" ht="60">
      <c r="A1249" s="10"/>
      <c r="B1249" s="10"/>
      <c r="C1249" s="10" t="str">
        <v>Declaración de alteración de bienes inmuebles de naturaleza urbana por alta o baja
(modelo CU-4) (1964-1988)</v>
      </c>
      <c r="D1249" s="10"/>
      <c r="E1249" s="14" t="str">
        <v>Declaración de alteración de bienes inmuebles de naturaleza urbana por alta o baja
(modelo CU-4) (1964-1988) &lt;DIRECCIÓN GENERAL DEL CATASTRO&gt;</v>
      </c>
      <c r="F1249" s="10"/>
      <c r="G1249" s="10"/>
      <c r="H1249" s="10" t="str">
        <f t="shared" si="62"/>
        <v xml:space="preserve"> </v>
      </c>
      <c r="I1249" s="10"/>
      <c r="J1249" s="10" t="str">
        <f t="shared" si="63"/>
        <v/>
      </c>
      <c r="K1249" s="10"/>
      <c r="L1249" s="10"/>
      <c r="M1249" s="10"/>
      <c r="N1249" s="10"/>
    </row>
    <row r="1250" spans="1:14" ht="60">
      <c r="A1250" s="10"/>
      <c r="B1250" s="10"/>
      <c r="C1250" s="10" t="str">
        <v>Declaración de alteración de bienes inmuebles de naturaleza urbana por transmisión
de dominio (modelo CU-6) (1964-1988)</v>
      </c>
      <c r="D1250" s="10"/>
      <c r="E1250" s="14" t="str">
        <v>Declaración de alteración de bienes inmuebles de naturaleza urbana por transmisión
de dominio (modelo CU-6) (1964-1988) &lt;DIRECCIÓN GENERAL DEL CATASTRO&gt;</v>
      </c>
      <c r="F1250" s="10"/>
      <c r="G1250" s="10"/>
      <c r="H1250" s="10" t="str">
        <f t="shared" si="62"/>
        <v xml:space="preserve"> </v>
      </c>
      <c r="I1250" s="10"/>
      <c r="J1250" s="10" t="str">
        <f t="shared" si="63"/>
        <v/>
      </c>
      <c r="K1250" s="10"/>
      <c r="L1250" s="10"/>
      <c r="M1250" s="10"/>
      <c r="N1250" s="10"/>
    </row>
    <row r="1251" spans="1:14" ht="60">
      <c r="A1251" s="10"/>
      <c r="B1251" s="10"/>
      <c r="C1251" s="10" t="str">
        <v>Declaración de alteración de bienes inmuebles de naturaleza urbana por variación de
renta (modelo CU-8) (1964-1988)</v>
      </c>
      <c r="D1251" s="10"/>
      <c r="E1251" s="14" t="str">
        <v>Declaración de alteración de bienes inmuebles de naturaleza urbana por variación de
renta (modelo CU-8) (1964-1988) &lt;DIRECCIÓN GENERAL DEL CATASTRO&gt;</v>
      </c>
      <c r="F1251" s="10"/>
      <c r="G1251" s="10"/>
      <c r="H1251" s="10" t="str">
        <f t="shared" si="62"/>
        <v xml:space="preserve"> </v>
      </c>
      <c r="I1251" s="10"/>
      <c r="J1251" s="10" t="str">
        <f t="shared" si="63"/>
        <v/>
      </c>
      <c r="K1251" s="10"/>
      <c r="L1251" s="10"/>
      <c r="M1251" s="10"/>
      <c r="N1251" s="10"/>
    </row>
    <row r="1252" spans="1:14" ht="30">
      <c r="A1252" s="10"/>
      <c r="B1252" s="10"/>
      <c r="C1252" s="10" t="str">
        <v>Declaraciones de alteraciones de rústica y pecuaria  (1932-1964)</v>
      </c>
      <c r="D1252" s="10"/>
      <c r="E1252" s="14" t="str">
        <v>Declaraciones de alteraciones de rústica y pecuaria  (1932-1964) &lt;DIRECCIÓN GENERAL DEL CATASTRO&gt;</v>
      </c>
      <c r="F1252" s="10"/>
      <c r="G1252" s="10"/>
      <c r="H1252" s="10" t="str">
        <f t="shared" si="62"/>
        <v xml:space="preserve"> </v>
      </c>
      <c r="I1252" s="10"/>
      <c r="J1252" s="10" t="str">
        <f t="shared" si="63"/>
        <v/>
      </c>
      <c r="K1252" s="10"/>
      <c r="L1252" s="10"/>
      <c r="M1252" s="10"/>
      <c r="N1252" s="10"/>
    </row>
    <row r="1253" spans="1:14" ht="75">
      <c r="A1253" s="10"/>
      <c r="B1253" s="10"/>
      <c r="C1253" s="10" t="str">
        <v>Declaraciones de los valores auténticos de fincas urbanas subvaloradas y
declaraciones voluntarias de las totalmente ocupadas por sus propietarios  (1941-1964)</v>
      </c>
      <c r="D1253" s="10"/>
      <c r="E1253" s="14" t="str">
        <v>Declaraciones de los valores auténticos de fincas urbanas subvaloradas y
declaraciones voluntarias de las totalmente ocupadas por sus propietarios  (1941-1964) &lt;DIRECCIÓN GENERAL DEL CATASTRO&gt;</v>
      </c>
      <c r="F1253" s="10"/>
      <c r="G1253" s="10"/>
      <c r="H1253" s="10" t="str">
        <f t="shared" si="62"/>
        <v xml:space="preserve"> </v>
      </c>
      <c r="I1253" s="10"/>
      <c r="J1253" s="10" t="str">
        <f t="shared" si="63"/>
        <v/>
      </c>
      <c r="K1253" s="10"/>
      <c r="L1253" s="10"/>
      <c r="M1253" s="10"/>
      <c r="N1253" s="10"/>
    </row>
    <row r="1254" spans="1:14" ht="45">
      <c r="A1254" s="10"/>
      <c r="B1254" s="10"/>
      <c r="C1254" s="10" t="str">
        <v>Declaraciones de los valores auténticos de las fincas urbanas ocupadas por sus
dueños  (1948-1964)</v>
      </c>
      <c r="D1254" s="10"/>
      <c r="E1254" s="14" t="str">
        <v>Declaraciones de los valores auténticos de las fincas urbanas ocupadas por sus
dueños  (1948-1964) &lt;DIRECCIÓN GENERAL DEL CATASTRO&gt;</v>
      </c>
      <c r="F1254" s="10"/>
      <c r="G1254" s="10"/>
      <c r="H1254" s="10" t="str">
        <f t="shared" si="62"/>
        <v xml:space="preserve"> </v>
      </c>
      <c r="I1254" s="10"/>
      <c r="J1254" s="10" t="str">
        <f t="shared" si="63"/>
        <v/>
      </c>
      <c r="K1254" s="10"/>
      <c r="L1254" s="10"/>
      <c r="M1254" s="10"/>
      <c r="N1254" s="10"/>
    </row>
    <row r="1255" spans="1:14" ht="45">
      <c r="A1255" s="10"/>
      <c r="B1255" s="10"/>
      <c r="C1255" s="10" t="str">
        <v>Declaraciones de valores de los apartamentos en régimen de propiedad horizontal (1960-1964)</v>
      </c>
      <c r="D1255" s="10"/>
      <c r="E1255" s="14" t="str">
        <v>Declaraciones de valores de los apartamentos en régimen de propiedad horizontal (1960-1964) &lt;DIRECCIÓN GENERAL DEL CATASTRO&gt;</v>
      </c>
      <c r="F1255" s="10"/>
      <c r="G1255" s="10"/>
      <c r="H1255" s="10" t="str">
        <f t="shared" si="62"/>
        <v xml:space="preserve"> </v>
      </c>
      <c r="I1255" s="10"/>
      <c r="J1255" s="10" t="str">
        <f t="shared" si="63"/>
        <v/>
      </c>
      <c r="K1255" s="10"/>
      <c r="L1255" s="10"/>
      <c r="M1255" s="10"/>
      <c r="N1255" s="10"/>
    </row>
    <row r="1256" spans="1:14" ht="30">
      <c r="A1256" s="10"/>
      <c r="B1256" s="10"/>
      <c r="C1256" s="10" t="str">
        <v>Estados del producto anual de las fincas urbanas alquiladas  (1940-1964)</v>
      </c>
      <c r="D1256" s="10"/>
      <c r="E1256" s="14" t="str">
        <v>Estados del producto anual de las fincas urbanas alquiladas  (1940-1964) &lt;DIRECCIÓN GENERAL DEL CATASTRO&gt;</v>
      </c>
      <c r="F1256" s="10"/>
      <c r="G1256" s="10"/>
      <c r="H1256" s="10" t="str">
        <f t="shared" si="62"/>
        <v xml:space="preserve"> </v>
      </c>
      <c r="I1256" s="10"/>
      <c r="J1256" s="10" t="str">
        <f t="shared" si="63"/>
        <v/>
      </c>
      <c r="K1256" s="10"/>
      <c r="L1256" s="10"/>
      <c r="M1256" s="10"/>
      <c r="N1256" s="10"/>
    </row>
    <row r="1257" spans="1:14" ht="30">
      <c r="A1257" s="10"/>
      <c r="B1257" s="10"/>
      <c r="C1257" s="10" t="str">
        <v>Expediente de comparecencias (1993- )</v>
      </c>
      <c r="D1257" s="10"/>
      <c r="E1257" s="14" t="str">
        <v>Expediente de comparecencias (1993- ) &lt;DIRECCIÓN GENERAL DEL CATASTRO&gt;</v>
      </c>
      <c r="F1257" s="10"/>
      <c r="G1257" s="10"/>
      <c r="H1257" s="10" t="str">
        <f t="shared" si="62"/>
        <v xml:space="preserve"> </v>
      </c>
      <c r="I1257" s="10"/>
      <c r="J1257" s="10" t="str">
        <f t="shared" si="63"/>
        <v/>
      </c>
      <c r="K1257" s="10"/>
      <c r="L1257" s="10"/>
      <c r="M1257" s="10"/>
      <c r="N1257" s="10"/>
    </row>
    <row r="1258" spans="1:14" ht="30">
      <c r="A1258" s="10"/>
      <c r="B1258" s="10"/>
      <c r="C1258" s="10" t="str">
        <v>Expediente de corrección de errores (1980- )</v>
      </c>
      <c r="D1258" s="10"/>
      <c r="E1258" s="14" t="str">
        <v>Expediente de corrección de errores (1980- ) &lt;DIRECCIÓN GENERAL DEL CATASTRO&gt;</v>
      </c>
      <c r="F1258" s="10"/>
      <c r="G1258" s="10"/>
      <c r="H1258" s="10" t="str">
        <f t="shared" si="62"/>
        <v xml:space="preserve"> </v>
      </c>
      <c r="I1258" s="10"/>
      <c r="J1258" s="10" t="str">
        <f t="shared" si="63"/>
        <v/>
      </c>
      <c r="K1258" s="10"/>
      <c r="L1258" s="10"/>
      <c r="M1258" s="10"/>
      <c r="N1258" s="10"/>
    </row>
    <row r="1259" spans="1:14" ht="60">
      <c r="A1259" s="10"/>
      <c r="B1259" s="10"/>
      <c r="C1259" s="10" t="str">
        <v>Expediente de declaraciones catastrales: declaraciones de alteración  de bienes inmuebles de naturaleza rústica sin modificación de linderos (Modelo 904)</v>
      </c>
      <c r="D1259" s="10"/>
      <c r="E1259" s="14" t="str">
        <v>Expediente de declaraciones catastrales: declaraciones de alteración  de bienes inmuebles de naturaleza rústica sin modificación de linderos (Modelo 904) &lt;DIRECCIÓN GENERAL DEL CATASTRO&gt;</v>
      </c>
      <c r="F1259" s="10"/>
      <c r="G1259" s="10"/>
      <c r="H1259" s="10" t="str">
        <f t="shared" si="62"/>
        <v xml:space="preserve"> </v>
      </c>
      <c r="I1259" s="10"/>
      <c r="J1259" s="10" t="str">
        <f t="shared" si="63"/>
        <v/>
      </c>
      <c r="K1259" s="10"/>
      <c r="L1259" s="10"/>
      <c r="M1259" s="10"/>
      <c r="N1259" s="10"/>
    </row>
    <row r="1260" spans="1:14" ht="60">
      <c r="A1260" s="10"/>
      <c r="B1260" s="10"/>
      <c r="C1260" s="10" t="str">
        <v>Expediente de declaraciones catastrales: declaraciones de alteración  de bienes inmuebles de naturaleza rústica: agregación, agrupación, división (Modelo 905)</v>
      </c>
      <c r="D1260" s="10"/>
      <c r="E1260" s="14" t="str">
        <v>Expediente de declaraciones catastrales: declaraciones de alteración  de bienes inmuebles de naturaleza rústica: agregación, agrupación, división (Modelo 905) &lt;DIRECCIÓN GENERAL DEL CATASTRO&gt;</v>
      </c>
      <c r="F1260" s="10"/>
      <c r="G1260" s="10"/>
      <c r="H1260" s="10" t="str">
        <f t="shared" si="62"/>
        <v xml:space="preserve"> </v>
      </c>
      <c r="I1260" s="10"/>
      <c r="J1260" s="10" t="str">
        <f t="shared" si="63"/>
        <v/>
      </c>
      <c r="K1260" s="10"/>
      <c r="L1260" s="10"/>
      <c r="M1260" s="10"/>
      <c r="N1260" s="10"/>
    </row>
    <row r="1261" spans="1:14" ht="60">
      <c r="A1261" s="10"/>
      <c r="B1261" s="10"/>
      <c r="C1261" s="10" t="str">
        <v>Expediente de declaraciones catastrales: declaraciones de alteración del titular  catastral de bienes inmuebles de naturaleza rústica (Modelo 903)</v>
      </c>
      <c r="D1261" s="10"/>
      <c r="E1261" s="14" t="str">
        <v>Expediente de declaraciones catastrales: declaraciones de alteración del titular  catastral de bienes inmuebles de naturaleza rústica (Modelo 903) &lt;DIRECCIÓN GENERAL DEL CATASTRO&gt;</v>
      </c>
      <c r="F1261" s="10"/>
      <c r="G1261" s="10"/>
      <c r="H1261" s="10" t="str">
        <f t="shared" si="62"/>
        <v xml:space="preserve"> </v>
      </c>
      <c r="I1261" s="10"/>
      <c r="J1261" s="10" t="str">
        <f t="shared" si="63"/>
        <v/>
      </c>
      <c r="K1261" s="10"/>
      <c r="L1261" s="10"/>
      <c r="M1261" s="10"/>
      <c r="N1261" s="10"/>
    </row>
    <row r="1262" spans="1:14" ht="60">
      <c r="A1262" s="10"/>
      <c r="B1262" s="10"/>
      <c r="C1262" s="10" t="str">
        <v>Expediente de declaraciones catastrales: declaraciones de alteración del titular catastral de bienes inmuebles de naturaleza urbana (Modelo 901)</v>
      </c>
      <c r="D1262" s="10"/>
      <c r="E1262" s="14" t="str">
        <v>Expediente de declaraciones catastrales: declaraciones de alteración del titular catastral de bienes inmuebles de naturaleza urbana (Modelo 901) &lt;DIRECCIÓN GENERAL DEL CATASTRO&gt;</v>
      </c>
      <c r="F1262" s="10"/>
      <c r="G1262" s="10"/>
      <c r="H1262" s="10" t="str">
        <f t="shared" si="62"/>
        <v xml:space="preserve"> </v>
      </c>
      <c r="I1262" s="10"/>
      <c r="J1262" s="10" t="str">
        <f t="shared" si="63"/>
        <v/>
      </c>
      <c r="K1262" s="10"/>
      <c r="L1262" s="10"/>
      <c r="M1262" s="10"/>
      <c r="N1262" s="10"/>
    </row>
    <row r="1263" spans="1:14" ht="60">
      <c r="A1263" s="10"/>
      <c r="B1263" s="10"/>
      <c r="C1263" s="10" t="str">
        <v>Expediente de declaraciones catastrales: declaraciones de alteración del titular catastral de bienes inmuebles de naturaleza urbana (Modelo 902)</v>
      </c>
      <c r="D1263" s="10"/>
      <c r="E1263" s="14" t="str">
        <v>Expediente de declaraciones catastrales: declaraciones de alteración del titular catastral de bienes inmuebles de naturaleza urbana (Modelo 902) &lt;DIRECCIÓN GENERAL DEL CATASTRO&gt;</v>
      </c>
      <c r="F1263" s="10"/>
      <c r="G1263" s="10"/>
      <c r="H1263" s="10" t="str">
        <f t="shared" si="62"/>
        <v xml:space="preserve"> </v>
      </c>
      <c r="I1263" s="10"/>
      <c r="J1263" s="10" t="str">
        <f t="shared" si="63"/>
        <v/>
      </c>
      <c r="K1263" s="10"/>
      <c r="L1263" s="10"/>
      <c r="M1263" s="10"/>
      <c r="N1263" s="10"/>
    </row>
    <row r="1264" spans="1:14" ht="60">
      <c r="A1264" s="10"/>
      <c r="B1264" s="10"/>
      <c r="C1264" s="10" t="str">
        <v>Expediente de declaraciones catastrales: declaraciones simplificadas de alteración del titular catastral de bienes inmuebles de naturaleza urbana (Modelo 902S)</v>
      </c>
      <c r="D1264" s="10"/>
      <c r="E1264" s="14" t="str">
        <v>Expediente de declaraciones catastrales: declaraciones simplificadas de alteración del titular catastral de bienes inmuebles de naturaleza urbana (Modelo 902S) &lt;DIRECCIÓN GENERAL DEL CATASTRO&gt;</v>
      </c>
      <c r="F1264" s="10"/>
      <c r="G1264" s="10"/>
      <c r="H1264" s="10" t="str">
        <f t="shared" si="62"/>
        <v xml:space="preserve"> </v>
      </c>
      <c r="I1264" s="10"/>
      <c r="J1264" s="10" t="str">
        <f t="shared" si="63"/>
        <v/>
      </c>
      <c r="K1264" s="10"/>
      <c r="L1264" s="10"/>
      <c r="M1264" s="10"/>
      <c r="N1264" s="10"/>
    </row>
    <row r="1265" spans="1:14" ht="30">
      <c r="A1265" s="10"/>
      <c r="B1265" s="10"/>
      <c r="C1265" s="10" t="str">
        <v>Expediente de subsanación de discrepancias (2002- )</v>
      </c>
      <c r="D1265" s="10"/>
      <c r="E1265" s="14" t="str">
        <v>Expediente de subsanación de discrepancias (2002- ) &lt;DIRECCIÓN GENERAL DEL CATASTRO&gt;</v>
      </c>
      <c r="F1265" s="10"/>
      <c r="G1265" s="10"/>
      <c r="H1265" s="10" t="str">
        <f t="shared" si="62"/>
        <v xml:space="preserve"> </v>
      </c>
      <c r="I1265" s="10"/>
      <c r="J1265" s="10" t="str">
        <f t="shared" si="63"/>
        <v/>
      </c>
      <c r="K1265" s="10"/>
      <c r="L1265" s="10"/>
      <c r="M1265" s="10"/>
      <c r="N1265" s="10"/>
    </row>
    <row r="1266" spans="1:14" ht="30">
      <c r="A1266" s="10"/>
      <c r="B1266" s="10"/>
      <c r="C1266" s="10" t="str">
        <v>Expediente de tasa de acreditación catastral (1996- )</v>
      </c>
      <c r="D1266" s="10"/>
      <c r="E1266" s="14" t="str">
        <v>Expediente de tasa de acreditación catastral (1996- ) &lt;DIRECCIÓN GENERAL DEL CATASTRO&gt;</v>
      </c>
      <c r="F1266" s="10"/>
      <c r="G1266" s="10"/>
      <c r="H1266" s="10" t="str">
        <f t="shared" si="62"/>
        <v xml:space="preserve"> </v>
      </c>
      <c r="I1266" s="10"/>
      <c r="J1266" s="10" t="str">
        <f t="shared" si="63"/>
        <v/>
      </c>
      <c r="K1266" s="10"/>
      <c r="L1266" s="10"/>
      <c r="M1266" s="10"/>
      <c r="N1266" s="10"/>
    </row>
    <row r="1267" spans="1:14" ht="30">
      <c r="A1267" s="10"/>
      <c r="B1267" s="10"/>
      <c r="C1267" s="10" t="str">
        <v>Expediente Inspector (1980- )</v>
      </c>
      <c r="D1267" s="10"/>
      <c r="E1267" s="14" t="str">
        <v>Expediente Inspector (1980- ) &lt;DIRECCIÓN GENERAL DEL CATASTRO&gt;</v>
      </c>
      <c r="F1267" s="10"/>
      <c r="G1267" s="10"/>
      <c r="H1267" s="10" t="str">
        <f t="shared" si="62"/>
        <v xml:space="preserve"> </v>
      </c>
      <c r="I1267" s="10"/>
      <c r="J1267" s="10" t="str">
        <f t="shared" si="63"/>
        <v/>
      </c>
      <c r="K1267" s="10"/>
      <c r="L1267" s="10"/>
      <c r="M1267" s="10"/>
      <c r="N1267" s="10"/>
    </row>
    <row r="1268" spans="1:14" ht="30">
      <c r="A1268" s="10"/>
      <c r="B1268" s="10"/>
      <c r="C1268" s="10" t="str">
        <v>Expediente sancionador (1980- )</v>
      </c>
      <c r="D1268" s="10"/>
      <c r="E1268" s="14" t="str">
        <v>Expediente sancionador (1980- ) &lt;DIRECCIÓN GENERAL DEL CATASTRO&gt;</v>
      </c>
      <c r="F1268" s="10"/>
      <c r="G1268" s="10"/>
      <c r="H1268" s="10" t="str">
        <f t="shared" si="62"/>
        <v xml:space="preserve"> </v>
      </c>
      <c r="I1268" s="10"/>
      <c r="J1268" s="10" t="str">
        <f t="shared" si="63"/>
        <v/>
      </c>
      <c r="K1268" s="10"/>
      <c r="L1268" s="10"/>
      <c r="M1268" s="10"/>
      <c r="N1268" s="10"/>
    </row>
    <row r="1269" spans="1:14" ht="45">
      <c r="A1269" s="10"/>
      <c r="B1269" s="10"/>
      <c r="C1269" s="10" t="str">
        <v>Expedientes de alteraciones de titularidad catastral y por variación de la cuota de participación en bienes inmuebles</v>
      </c>
      <c r="D1269" s="10"/>
      <c r="E1269" s="14" t="str">
        <v>Expedientes de alteraciones de titularidad catastral y por variación de la cuota de participación en bienes inmuebles &lt;DIRECCIÓN GENERAL DEL CATASTRO&gt;</v>
      </c>
      <c r="F1269" s="10"/>
      <c r="G1269" s="10"/>
      <c r="H1269" s="10" t="str">
        <f t="shared" si="62"/>
        <v xml:space="preserve"> </v>
      </c>
      <c r="I1269" s="10"/>
      <c r="J1269" s="10" t="str">
        <f t="shared" si="63"/>
        <v/>
      </c>
      <c r="K1269" s="10"/>
      <c r="L1269" s="10"/>
      <c r="M1269" s="10"/>
      <c r="N1269" s="10"/>
    </row>
    <row r="1270" spans="1:14" ht="60">
      <c r="A1270" s="10"/>
      <c r="B1270" s="10"/>
      <c r="C1270" s="10" t="str">
        <v>Expedientes de alteraciones físicas de bienes inmuebles: cambios de uso o destino, cambio de clase de cultivo o aprovechamientos, demolición y derribo</v>
      </c>
      <c r="D1270" s="10"/>
      <c r="E1270" s="14" t="str">
        <v>Expedientes de alteraciones físicas de bienes inmuebles: cambios de uso o destino, cambio de clase de cultivo o aprovechamientos, demolición y derribo &lt;DIRECCIÓN GENERAL DEL CATASTRO&gt;</v>
      </c>
      <c r="F1270" s="10"/>
      <c r="G1270" s="10"/>
      <c r="H1270" s="10" t="str">
        <f t="shared" si="62"/>
        <v xml:space="preserve"> </v>
      </c>
      <c r="I1270" s="10"/>
      <c r="J1270" s="10" t="str">
        <f t="shared" si="63"/>
        <v/>
      </c>
      <c r="K1270" s="10"/>
      <c r="L1270" s="10"/>
      <c r="M1270" s="10"/>
      <c r="N1270" s="10"/>
    </row>
    <row r="1271" spans="1:14" ht="60">
      <c r="A1271" s="10"/>
      <c r="B1271" s="10"/>
      <c r="C1271" s="10" t="str">
        <v>Expedientes de alteraciones físicas de configuración parcelaria y de división horizontal (segregación, división, agregación y agrupación)</v>
      </c>
      <c r="D1271" s="10"/>
      <c r="E1271" s="14" t="str">
        <v>Expedientes de alteraciones físicas de configuración parcelaria y de división horizontal (segregación, división, agregación y agrupación) &lt;DIRECCIÓN GENERAL DEL CATASTRO&gt;</v>
      </c>
      <c r="F1271" s="10"/>
      <c r="G1271" s="10"/>
      <c r="H1271" s="10" t="str">
        <f t="shared" si="62"/>
        <v xml:space="preserve"> </v>
      </c>
      <c r="I1271" s="10"/>
      <c r="J1271" s="10" t="str">
        <f t="shared" si="63"/>
        <v/>
      </c>
      <c r="K1271" s="10"/>
      <c r="L1271" s="10"/>
      <c r="M1271" s="10"/>
      <c r="N1271" s="10"/>
    </row>
    <row r="1272" spans="1:14" ht="45">
      <c r="A1272" s="10"/>
      <c r="B1272" s="10"/>
      <c r="C1272" s="10" t="str">
        <v>Expedientes de alteraciones físicas en bienes inmuebles: nuevas construcciones, ampliaciones, rehabilitaciones y reformas</v>
      </c>
      <c r="D1272" s="10"/>
      <c r="E1272" s="14" t="str">
        <v>Expedientes de alteraciones físicas en bienes inmuebles: nuevas construcciones, ampliaciones, rehabilitaciones y reformas &lt;DIRECCIÓN GENERAL DEL CATASTRO&gt;</v>
      </c>
      <c r="F1272" s="10"/>
      <c r="G1272" s="10"/>
      <c r="H1272" s="10" t="str">
        <f t="shared" si="62"/>
        <v xml:space="preserve"> </v>
      </c>
      <c r="I1272" s="10"/>
      <c r="J1272" s="10" t="str">
        <f t="shared" si="63"/>
        <v/>
      </c>
      <c r="K1272" s="10"/>
      <c r="L1272" s="10"/>
      <c r="M1272" s="10"/>
      <c r="N1272" s="10"/>
    </row>
    <row r="1273" spans="1:14" ht="30">
      <c r="A1273" s="10"/>
      <c r="B1273" s="10"/>
      <c r="C1273" s="10" t="str">
        <v>Expedientes de investigación de titularidad de bienes inmuebles</v>
      </c>
      <c r="D1273" s="10"/>
      <c r="E1273" s="14" t="str">
        <v>Expedientes de investigación de titularidad de bienes inmuebles &lt;DIRECCIÓN GENERAL DEL CATASTRO&gt;</v>
      </c>
      <c r="F1273" s="10"/>
      <c r="G1273" s="10"/>
      <c r="H1273" s="10" t="str">
        <f t="shared" si="62"/>
        <v xml:space="preserve"> </v>
      </c>
      <c r="I1273" s="10"/>
      <c r="J1273" s="10" t="str">
        <f t="shared" si="63"/>
        <v/>
      </c>
      <c r="K1273" s="10"/>
      <c r="L1273" s="10"/>
      <c r="M1273" s="10"/>
      <c r="N1273" s="10"/>
    </row>
    <row r="1274" spans="1:14" ht="45">
      <c r="A1274" s="10"/>
      <c r="B1274" s="10"/>
      <c r="C1274" s="10" t="str">
        <v>Expedientes de reclamaciones a los Tribunales Económico Administrativos (TEA) (1980- )</v>
      </c>
      <c r="D1274" s="10"/>
      <c r="E1274" s="14" t="str">
        <v>Expedientes de reclamaciones a los Tribunales Económico Administrativos (TEA) (1980- ) &lt;DIRECCIÓN GENERAL DEL CATASTRO&gt;</v>
      </c>
      <c r="F1274" s="10"/>
      <c r="G1274" s="10"/>
      <c r="H1274" s="10" t="str">
        <f t="shared" si="62"/>
        <v xml:space="preserve"> </v>
      </c>
      <c r="I1274" s="10"/>
      <c r="J1274" s="10" t="str">
        <f t="shared" si="63"/>
        <v/>
      </c>
      <c r="K1274" s="10"/>
      <c r="L1274" s="10"/>
      <c r="M1274" s="10"/>
      <c r="N1274" s="10"/>
    </row>
    <row r="1275" spans="1:14" ht="30">
      <c r="A1275" s="10"/>
      <c r="B1275" s="10"/>
      <c r="C1275" s="10" t="str">
        <v>Expedientes de recursos de reposición (1980- )</v>
      </c>
      <c r="D1275" s="10"/>
      <c r="E1275" s="14" t="str">
        <v>Expedientes de recursos de reposición (1980- ) &lt;DIRECCIÓN GENERAL DEL CATASTRO&gt;</v>
      </c>
      <c r="F1275" s="10"/>
      <c r="G1275" s="10"/>
      <c r="H1275" s="10" t="str">
        <f t="shared" si="62"/>
        <v xml:space="preserve"> </v>
      </c>
      <c r="I1275" s="10"/>
      <c r="J1275" s="10" t="str">
        <f t="shared" si="63"/>
        <v/>
      </c>
      <c r="K1275" s="10"/>
      <c r="L1275" s="10"/>
      <c r="M1275" s="10"/>
      <c r="N1275" s="10"/>
    </row>
    <row r="1276" spans="1:14" ht="30">
      <c r="A1276" s="10"/>
      <c r="B1276" s="10"/>
      <c r="C1276" s="10" t="str">
        <v>Expedientes de regularización catastral</v>
      </c>
      <c r="D1276" s="10"/>
      <c r="E1276" s="14" t="str">
        <v>Expedientes de regularización catastral &lt;DIRECCIÓN GENERAL DEL CATASTRO&gt;</v>
      </c>
      <c r="F1276" s="10"/>
      <c r="G1276" s="10"/>
      <c r="H1276" s="10" t="str">
        <f t="shared" si="62"/>
        <v xml:space="preserve"> </v>
      </c>
      <c r="I1276" s="10"/>
      <c r="J1276" s="10" t="str">
        <f t="shared" si="63"/>
        <v/>
      </c>
      <c r="K1276" s="10"/>
      <c r="L1276" s="10"/>
      <c r="M1276" s="10"/>
      <c r="N1276" s="10"/>
    </row>
    <row r="1277" spans="1:14" ht="30">
      <c r="A1277" s="10"/>
      <c r="B1277" s="10"/>
      <c r="C1277" s="10" t="str">
        <v>Expedientes de renovación catastral</v>
      </c>
      <c r="D1277" s="10"/>
      <c r="E1277" s="14" t="str">
        <v>Expedientes de renovación catastral &lt;DIRECCIÓN GENERAL DEL CATASTRO&gt;</v>
      </c>
      <c r="F1277" s="10"/>
      <c r="G1277" s="10"/>
      <c r="H1277" s="10" t="str">
        <f t="shared" si="62"/>
        <v xml:space="preserve"> </v>
      </c>
      <c r="I1277" s="10"/>
      <c r="J1277" s="10" t="str">
        <f t="shared" si="63"/>
        <v/>
      </c>
      <c r="K1277" s="10"/>
      <c r="L1277" s="10"/>
      <c r="M1277" s="10"/>
      <c r="N1277" s="10"/>
    </row>
    <row r="1278" spans="1:14" ht="45">
      <c r="A1278" s="10"/>
      <c r="B1278" s="10"/>
      <c r="C1278" s="10" t="str">
        <v>Expedientes de solicitudes de no sujeción al Impuesto sobre Bienes Inmuebles (IBI)</v>
      </c>
      <c r="D1278" s="10"/>
      <c r="E1278" s="14" t="str">
        <v>Expedientes de solicitudes de no sujeción al Impuesto sobre Bienes Inmuebles (IBI) &lt;DIRECCIÓN GENERAL DEL CATASTRO&gt;</v>
      </c>
      <c r="F1278" s="10"/>
      <c r="G1278" s="10"/>
      <c r="H1278" s="10" t="str">
        <f t="shared" si="62"/>
        <v xml:space="preserve"> </v>
      </c>
      <c r="I1278" s="10"/>
      <c r="J1278" s="10" t="str">
        <f t="shared" si="63"/>
        <v/>
      </c>
      <c r="K1278" s="10"/>
      <c r="L1278" s="10"/>
      <c r="M1278" s="10"/>
      <c r="N1278" s="10"/>
    </row>
    <row r="1279" spans="1:14" ht="30">
      <c r="A1279" s="10"/>
      <c r="B1279" s="10"/>
      <c r="C1279" s="10" t="str">
        <v>Instancias de variaciones de Urbana  (1932-1964)</v>
      </c>
      <c r="D1279" s="10"/>
      <c r="E1279" s="14" t="str">
        <v>Instancias de variaciones de Urbana  (1932-1964) &lt;DIRECCIÓN GENERAL DEL CATASTRO&gt;</v>
      </c>
      <c r="F1279" s="10"/>
      <c r="G1279" s="10"/>
      <c r="H1279" s="10" t="str">
        <f t="shared" si="62"/>
        <v xml:space="preserve"> </v>
      </c>
      <c r="I1279" s="10"/>
      <c r="J1279" s="10" t="str">
        <f t="shared" si="63"/>
        <v/>
      </c>
      <c r="K1279" s="10"/>
      <c r="L1279" s="10"/>
      <c r="M1279" s="10"/>
      <c r="N1279" s="10"/>
    </row>
    <row r="1280" spans="1:14" ht="30">
      <c r="A1280" s="10"/>
      <c r="B1280" s="10"/>
      <c r="C1280" s="10" t="str">
        <v>Notificaciones de revisiones catastrales de urbana (1980- )</v>
      </c>
      <c r="D1280" s="10"/>
      <c r="E1280" s="14" t="str">
        <v>Notificaciones de revisiones catastrales de urbana (1980- ) &lt;DIRECCIÓN GENERAL DEL CATASTRO&gt;</v>
      </c>
      <c r="F1280" s="10"/>
      <c r="G1280" s="10"/>
      <c r="H1280" s="10" t="str">
        <f t="shared" si="62"/>
        <v xml:space="preserve"> </v>
      </c>
      <c r="I1280" s="10"/>
      <c r="J1280" s="10" t="str">
        <f t="shared" si="63"/>
        <v/>
      </c>
      <c r="K1280" s="10"/>
      <c r="L1280" s="10"/>
      <c r="M1280" s="10"/>
      <c r="N1280" s="10"/>
    </row>
    <row r="1281" spans="1:14">
      <c r="A1281" s="10"/>
      <c r="B1281" s="10"/>
      <c r="C1281" s="10" t="str">
        <v>Padrones catastrales</v>
      </c>
      <c r="D1281" s="10"/>
      <c r="E1281" s="14" t="str">
        <v>Padrones catastrales &lt;DIRECCIÓN GENERAL DEL CATASTRO&gt;</v>
      </c>
      <c r="F1281" s="10"/>
      <c r="G1281" s="10"/>
      <c r="H1281" s="10" t="str">
        <f t="shared" si="62"/>
        <v xml:space="preserve"> </v>
      </c>
      <c r="I1281" s="10"/>
      <c r="J1281" s="10" t="str">
        <f t="shared" si="63"/>
        <v/>
      </c>
      <c r="K1281" s="10"/>
      <c r="L1281" s="10"/>
      <c r="M1281" s="10"/>
      <c r="N1281" s="10"/>
    </row>
    <row r="1282" spans="1:14" ht="30">
      <c r="A1282" s="10"/>
      <c r="B1282" s="10"/>
      <c r="C1282" s="10" t="str">
        <v>Procedimiento simplificado de valoración colectiva catastral</v>
      </c>
      <c r="D1282" s="10"/>
      <c r="E1282" s="14" t="str">
        <v>Procedimiento simplificado de valoración colectiva catastral &lt;DIRECCIÓN GENERAL DEL CATASTRO&gt;</v>
      </c>
      <c r="F1282" s="10"/>
      <c r="G1282" s="10"/>
      <c r="H1282" s="10" t="str">
        <f t="shared" si="62"/>
        <v xml:space="preserve"> </v>
      </c>
      <c r="I1282" s="10"/>
      <c r="J1282" s="10" t="str">
        <f t="shared" si="63"/>
        <v/>
      </c>
      <c r="K1282" s="10"/>
      <c r="L1282" s="10"/>
      <c r="M1282" s="10"/>
      <c r="N1282" s="10"/>
    </row>
    <row r="1283" spans="1:14" ht="30">
      <c r="A1283" s="10"/>
      <c r="B1283" s="10"/>
      <c r="C1283" s="10" t="str">
        <v>Tasa de regularización catastral</v>
      </c>
      <c r="D1283" s="10"/>
      <c r="E1283" s="14" t="str">
        <v>Tasa de regularización catastral &lt;DIRECCIÓN GENERAL DEL CATASTRO&gt;</v>
      </c>
      <c r="F1283" s="10"/>
      <c r="G1283" s="10"/>
      <c r="H1283" s="10" t="str">
        <f t="shared" si="62"/>
        <v xml:space="preserve"> </v>
      </c>
      <c r="I1283" s="10"/>
      <c r="J1283" s="10" t="str">
        <f t="shared" si="63"/>
        <v/>
      </c>
      <c r="K1283" s="10"/>
      <c r="L1283" s="10"/>
      <c r="M1283" s="10"/>
      <c r="N1283" s="10"/>
    </row>
    <row r="1284" spans="1:14" ht="60">
      <c r="A1284" s="10"/>
      <c r="B1284" s="10"/>
      <c r="C1284" s="10" t="str">
        <v>Certificado de empleado público con Seudónimo Adm. Justicia (Sector Público) de la Fábrica Nacional de Moneda y Timbre  (FNMT)</v>
      </c>
      <c r="D1284" s="10"/>
      <c r="E1284" s="14" t="str">
        <v>Certificado de empleado público con Seudónimo Adm. Justicia (Sector Público) de la Fábrica Nacional de Moneda y Timbre  (FNMT) &lt;FÁBRICA NACIONAL DE MONEDA Y TIMBRE REAL CASA DE LA MONEDA&gt;</v>
      </c>
      <c r="F1284" s="10"/>
      <c r="G1284" s="10"/>
      <c r="H1284" s="10" t="str">
        <f t="shared" si="62"/>
        <v xml:space="preserve"> </v>
      </c>
      <c r="I1284" s="10"/>
      <c r="J1284" s="10" t="str">
        <f t="shared" si="63"/>
        <v/>
      </c>
      <c r="K1284" s="10"/>
      <c r="L1284" s="10"/>
      <c r="M1284" s="10"/>
      <c r="N1284" s="10"/>
    </row>
    <row r="1285" spans="1:14" ht="75">
      <c r="A1285" s="10"/>
      <c r="B1285" s="10"/>
      <c r="C1285" s="10" t="str">
        <v>Certificado de empleado público con seudónimo de Adm. Justicia de Firma Centralizada (Sector Público) de la Fábrica Nacional de Moneda y Timbre (FNMT)</v>
      </c>
      <c r="D1285" s="10"/>
      <c r="E1285" s="14" t="str">
        <v>Certificado de empleado público con seudónimo de Adm. Justicia de Firma Centralizada (Sector Público) de la Fábrica Nacional de Moneda y Timbre (FNMT) &lt;FÁBRICA NACIONAL DE MONEDA Y TIMBRE REAL CASA DE LA MONEDA&gt;</v>
      </c>
      <c r="F1285" s="10"/>
      <c r="G1285" s="10"/>
      <c r="H1285" s="10" t="str">
        <f t="shared" si="62"/>
        <v xml:space="preserve"> </v>
      </c>
      <c r="I1285" s="10"/>
      <c r="J1285" s="10" t="str">
        <f t="shared" si="63"/>
        <v/>
      </c>
      <c r="K1285" s="10"/>
      <c r="L1285" s="10"/>
      <c r="M1285" s="10"/>
      <c r="N1285" s="10"/>
    </row>
    <row r="1286" spans="1:14" ht="60">
      <c r="A1286" s="10"/>
      <c r="B1286" s="10"/>
      <c r="C1286" s="10" t="str">
        <v>Certificado de Firma Centralizada (Sector Público) de la Fábrica Nacional de Moneda y Timbre (FNMT)</v>
      </c>
      <c r="D1286" s="10"/>
      <c r="E1286" s="14" t="str">
        <v>Certificado de Firma Centralizada (Sector Público) de la Fábrica Nacional de Moneda y Timbre (FNMT) &lt;FÁBRICA NACIONAL DE MONEDA Y TIMBRE REAL CASA DE LA MONEDA&gt;</v>
      </c>
      <c r="F1286" s="10"/>
      <c r="G1286" s="10"/>
      <c r="H1286" s="10" t="str">
        <f t="shared" si="62"/>
        <v xml:space="preserve"> </v>
      </c>
      <c r="I1286" s="10"/>
      <c r="J1286" s="10" t="str">
        <f t="shared" si="63"/>
        <v/>
      </c>
      <c r="K1286" s="10"/>
      <c r="L1286" s="10"/>
      <c r="M1286" s="10"/>
      <c r="N1286" s="10"/>
    </row>
    <row r="1287" spans="1:14" ht="45">
      <c r="A1287" s="10"/>
      <c r="B1287" s="10"/>
      <c r="C1287" s="10" t="str">
        <v>Certificado SSL tipo 1 EV de la Fábrica Nacional de Moneda y Timbre (FNMT)</v>
      </c>
      <c r="D1287" s="10"/>
      <c r="E1287" s="14" t="str">
        <v>Certificado SSL tipo 1 EV de la Fábrica Nacional de Moneda y Timbre (FNMT) &lt;FÁBRICA NACIONAL DE MONEDA Y TIMBRE REAL CASA DE LA MONEDA&gt;</v>
      </c>
      <c r="F1287" s="10"/>
      <c r="G1287" s="10"/>
      <c r="H1287" s="10" t="str">
        <f t="shared" si="62"/>
        <v xml:space="preserve"> </v>
      </c>
      <c r="I1287" s="10"/>
      <c r="J1287" s="10" t="str">
        <f t="shared" si="63"/>
        <v/>
      </c>
      <c r="K1287" s="10"/>
      <c r="L1287" s="10"/>
      <c r="M1287" s="10"/>
      <c r="N1287" s="10"/>
    </row>
    <row r="1288" spans="1:14" ht="45">
      <c r="A1288" s="10"/>
      <c r="B1288" s="10"/>
      <c r="C1288" s="10" t="str">
        <v>Certificado SSL tipo 2 OV de la Fábrica Nacional de Moneda y Timbre (FNMT)</v>
      </c>
      <c r="D1288" s="10"/>
      <c r="E1288" s="14" t="str">
        <v>Certificado SSL tipo 2 OV de la Fábrica Nacional de Moneda y Timbre (FNMT) &lt;FÁBRICA NACIONAL DE MONEDA Y TIMBRE REAL CASA DE LA MONEDA&gt;</v>
      </c>
      <c r="F1288" s="10"/>
      <c r="G1288" s="10"/>
      <c r="H1288" s="10" t="str">
        <f t="shared" si="62"/>
        <v xml:space="preserve"> </v>
      </c>
      <c r="I1288" s="10"/>
      <c r="J1288" s="10" t="str">
        <f t="shared" si="63"/>
        <v/>
      </c>
      <c r="K1288" s="10"/>
      <c r="L1288" s="10"/>
      <c r="M1288" s="10"/>
      <c r="N1288" s="10"/>
    </row>
    <row r="1289" spans="1:14" ht="60">
      <c r="A1289" s="10"/>
      <c r="B1289" s="10"/>
      <c r="C1289" s="10" t="str">
        <v>Certificados de empleado Público (Sector Público) de la Fábrica Nacional de Moneda y Timbre (FNMT)</v>
      </c>
      <c r="D1289" s="10"/>
      <c r="E1289" s="14" t="str">
        <v>Certificados de empleado Público (Sector Público) de la Fábrica Nacional de Moneda y Timbre (FNMT) &lt;FÁBRICA NACIONAL DE MONEDA Y TIMBRE REAL CASA DE LA MONEDA&gt;</v>
      </c>
      <c r="F1289" s="10"/>
      <c r="G1289" s="10"/>
      <c r="H1289" s="10" t="str">
        <f t="shared" si="62"/>
        <v xml:space="preserve"> </v>
      </c>
      <c r="I1289" s="10"/>
      <c r="J1289" s="10" t="str">
        <f t="shared" si="63"/>
        <v/>
      </c>
      <c r="K1289" s="10"/>
      <c r="L1289" s="10"/>
      <c r="M1289" s="10"/>
      <c r="N1289" s="10"/>
    </row>
    <row r="1290" spans="1:14" ht="60">
      <c r="A1290" s="10"/>
      <c r="B1290" s="10"/>
      <c r="C1290" s="10" t="str">
        <v>Certificados de empleado Público con Seudónimo (Sector Público) de la Fábrica Nacional de Moneda y Timbre (FNMT)</v>
      </c>
      <c r="D1290" s="10"/>
      <c r="E1290" s="14" t="str">
        <v>Certificados de empleado Público con Seudónimo (Sector Público) de la Fábrica Nacional de Moneda y Timbre (FNMT) &lt;FÁBRICA NACIONAL DE MONEDA Y TIMBRE REAL CASA DE LA MONEDA&gt;</v>
      </c>
      <c r="F1290" s="10"/>
      <c r="G1290" s="10"/>
      <c r="H1290" s="10" t="str">
        <f t="shared" si="62"/>
        <v xml:space="preserve"> </v>
      </c>
      <c r="I1290" s="10"/>
      <c r="J1290" s="10" t="str">
        <f t="shared" si="63"/>
        <v/>
      </c>
      <c r="K1290" s="10"/>
      <c r="L1290" s="10"/>
      <c r="M1290" s="10"/>
      <c r="N1290" s="10"/>
    </row>
    <row r="1291" spans="1:14" ht="45">
      <c r="A1291" s="10"/>
      <c r="B1291" s="10"/>
      <c r="C1291" s="10" t="str">
        <v>Certificados de Sello de Entidad de AC Representación</v>
      </c>
      <c r="D1291" s="10"/>
      <c r="E1291" s="14" t="str">
        <v>Certificados de Sello de Entidad de AC Representación &lt;FÁBRICA NACIONAL DE MONEDA Y TIMBRE REAL CASA DE LA MONEDA&gt;</v>
      </c>
      <c r="F1291" s="10"/>
      <c r="G1291" s="10"/>
      <c r="H1291" s="10" t="str">
        <f t="shared" si="62"/>
        <v xml:space="preserve"> </v>
      </c>
      <c r="I1291" s="10"/>
      <c r="J1291" s="10" t="str">
        <f t="shared" si="63"/>
        <v/>
      </c>
      <c r="K1291" s="10"/>
      <c r="L1291" s="10"/>
      <c r="M1291" s="10"/>
      <c r="N1291" s="10"/>
    </row>
    <row r="1292" spans="1:14" ht="45">
      <c r="A1292" s="10"/>
      <c r="B1292" s="10"/>
      <c r="C1292" s="10" t="str">
        <v>Comprobación del estado del certificado</v>
      </c>
      <c r="D1292" s="10"/>
      <c r="E1292" s="14" t="str">
        <v>Comprobación del estado del certificado &lt;FÁBRICA NACIONAL DE MONEDA Y TIMBRE REAL CASA DE LA MONEDA&gt;</v>
      </c>
      <c r="F1292" s="10"/>
      <c r="G1292" s="10"/>
      <c r="H1292" s="10" t="str">
        <f t="shared" si="62"/>
        <v xml:space="preserve"> </v>
      </c>
      <c r="I1292" s="10"/>
      <c r="J1292" s="10" t="str">
        <f t="shared" si="63"/>
        <v/>
      </c>
      <c r="K1292" s="10"/>
      <c r="L1292" s="10"/>
      <c r="M1292" s="10"/>
      <c r="N1292" s="10"/>
    </row>
    <row r="1293" spans="1:14" ht="45">
      <c r="A1293" s="10"/>
      <c r="B1293" s="10"/>
      <c r="C1293" s="10" t="str">
        <v>Presentación de quejas y sugerencias. FNMT-RCM</v>
      </c>
      <c r="D1293" s="10"/>
      <c r="E1293" s="14" t="str">
        <v>Presentación de quejas y sugerencias. FNMT-RCM &lt;FÁBRICA NACIONAL DE MONEDA Y TIMBRE REAL CASA DE LA MONEDA&gt;</v>
      </c>
      <c r="F1293" s="10"/>
      <c r="G1293" s="10"/>
      <c r="H1293" s="10" t="str">
        <f t="shared" si="62"/>
        <v xml:space="preserve"> </v>
      </c>
      <c r="I1293" s="10"/>
      <c r="J1293" s="10" t="str">
        <f t="shared" si="63"/>
        <v/>
      </c>
      <c r="K1293" s="10"/>
      <c r="L1293" s="10"/>
      <c r="M1293" s="10"/>
      <c r="N1293" s="10"/>
    </row>
    <row r="1294" spans="1:14" ht="75">
      <c r="A1294" s="10"/>
      <c r="B1294" s="10"/>
      <c r="C1294" s="10" t="str">
        <v>Presentación de solicitudes de participación en procesos de selección de Oferta de Empleo Público (OEP), convocados por la Fábrica Nacional de Moneda y Timbre – Real Casa de la Moneda (FNMT-RCM).</v>
      </c>
      <c r="D1294" s="10"/>
      <c r="E1294" s="14" t="str">
        <v>Presentación de solicitudes de participación en procesos de selección de Oferta de Empleo Público (OEP), convocados por la Fábrica Nacional de Moneda y Timbre – Real Casa de la Moneda (FNMT-RCM). &lt;FÁBRICA NACIONAL DE MONEDA Y TIMBRE REAL CASA DE LA MONEDA&gt;</v>
      </c>
      <c r="F1294" s="10"/>
      <c r="G1294" s="10"/>
      <c r="H1294" s="10" t="str">
        <f t="shared" si="62"/>
        <v xml:space="preserve"> </v>
      </c>
      <c r="I1294" s="10"/>
      <c r="J1294" s="10" t="str">
        <f t="shared" si="63"/>
        <v/>
      </c>
      <c r="K1294" s="10"/>
      <c r="L1294" s="10"/>
      <c r="M1294" s="10"/>
      <c r="N1294" s="10"/>
    </row>
    <row r="1295" spans="1:14" ht="45">
      <c r="A1295" s="10"/>
      <c r="B1295" s="10"/>
      <c r="C1295" s="10" t="str">
        <v>Revocación de certificados de persona física</v>
      </c>
      <c r="D1295" s="10"/>
      <c r="E1295" s="14" t="str">
        <v>Revocación de certificados de persona física &lt;FÁBRICA NACIONAL DE MONEDA Y TIMBRE REAL CASA DE LA MONEDA&gt;</v>
      </c>
      <c r="F1295" s="10"/>
      <c r="G1295" s="10"/>
      <c r="H1295" s="10" t="str">
        <f t="shared" si="62"/>
        <v xml:space="preserve"> </v>
      </c>
      <c r="I1295" s="10"/>
      <c r="J1295" s="10" t="str">
        <f t="shared" si="63"/>
        <v/>
      </c>
      <c r="K1295" s="10"/>
      <c r="L1295" s="10"/>
      <c r="M1295" s="10"/>
      <c r="N1295" s="10"/>
    </row>
    <row r="1296" spans="1:14" ht="45">
      <c r="A1296" s="10"/>
      <c r="B1296" s="10"/>
      <c r="C1296" s="10" t="str">
        <v>Revocación de certificados de representante administrador único o solidario</v>
      </c>
      <c r="D1296" s="10"/>
      <c r="E1296" s="14" t="str">
        <v>Revocación de certificados de representante administrador único o solidario &lt;FÁBRICA NACIONAL DE MONEDA Y TIMBRE REAL CASA DE LA MONEDA&gt;</v>
      </c>
      <c r="F1296" s="10"/>
      <c r="G1296" s="10"/>
      <c r="H1296" s="10" t="str">
        <f t="shared" si="62"/>
        <v xml:space="preserve"> </v>
      </c>
      <c r="I1296" s="10"/>
      <c r="J1296" s="10" t="str">
        <f t="shared" si="63"/>
        <v/>
      </c>
      <c r="K1296" s="10"/>
      <c r="L1296" s="10"/>
      <c r="M1296" s="10"/>
      <c r="N1296" s="10"/>
    </row>
    <row r="1297" spans="1:14" ht="45">
      <c r="A1297" s="10"/>
      <c r="B1297" s="10"/>
      <c r="C1297" s="10" t="str">
        <v>Revocación de certificados de representante de entidad sin personalidad jurídica</v>
      </c>
      <c r="D1297" s="10"/>
      <c r="E1297" s="14" t="str">
        <v>Revocación de certificados de representante de entidad sin personalidad jurídica &lt;FÁBRICA NACIONAL DE MONEDA Y TIMBRE REAL CASA DE LA MONEDA&gt;</v>
      </c>
      <c r="F1297" s="10"/>
      <c r="G1297" s="10"/>
      <c r="H1297" s="10" t="str">
        <f t="shared" si="62"/>
        <v xml:space="preserve"> </v>
      </c>
      <c r="I1297" s="10"/>
      <c r="J1297" s="10" t="str">
        <f t="shared" si="63"/>
        <v/>
      </c>
      <c r="K1297" s="10"/>
      <c r="L1297" s="10"/>
      <c r="M1297" s="10"/>
      <c r="N1297" s="10"/>
    </row>
    <row r="1298" spans="1:14" ht="45">
      <c r="A1298" s="10"/>
      <c r="B1298" s="10"/>
      <c r="C1298" s="10" t="str">
        <v>Revocación de certificados de representante de persona jurídica</v>
      </c>
      <c r="D1298" s="10"/>
      <c r="E1298" s="14" t="str">
        <v>Revocación de certificados de representante de persona jurídica &lt;FÁBRICA NACIONAL DE MONEDA Y TIMBRE REAL CASA DE LA MONEDA&gt;</v>
      </c>
      <c r="F1298" s="10"/>
      <c r="G1298" s="10"/>
      <c r="H1298" s="10" t="str">
        <f t="shared" si="62"/>
        <v xml:space="preserve"> </v>
      </c>
      <c r="I1298" s="10"/>
      <c r="J1298" s="10" t="str">
        <f t="shared" si="63"/>
        <v/>
      </c>
      <c r="K1298" s="10"/>
      <c r="L1298" s="10"/>
      <c r="M1298" s="10"/>
      <c r="N1298" s="10"/>
    </row>
    <row r="1299" spans="1:14" ht="45">
      <c r="A1299" s="10"/>
      <c r="B1299" s="10"/>
      <c r="C1299" s="10" t="str">
        <v>Solicitud de certificados AC Administración Pública software</v>
      </c>
      <c r="D1299" s="10"/>
      <c r="E1299" s="14" t="str">
        <v>Solicitud de certificados AC Administración Pública software &lt;FÁBRICA NACIONAL DE MONEDA Y TIMBRE REAL CASA DE LA MONEDA&gt;</v>
      </c>
      <c r="F1299" s="10"/>
      <c r="G1299" s="10"/>
      <c r="H1299" s="10" t="str">
        <f t="shared" si="62"/>
        <v xml:space="preserve"> </v>
      </c>
      <c r="I1299" s="10"/>
      <c r="J1299" s="10" t="str">
        <f t="shared" si="63"/>
        <v/>
      </c>
      <c r="K1299" s="10"/>
      <c r="L1299" s="10"/>
      <c r="M1299" s="10"/>
      <c r="N1299" s="10"/>
    </row>
    <row r="1300" spans="1:14" ht="45">
      <c r="A1300" s="10"/>
      <c r="B1300" s="10"/>
      <c r="C1300" s="10" t="str">
        <v>Solicitud de certificados AC Administración Pública tarjeta</v>
      </c>
      <c r="D1300" s="10"/>
      <c r="E1300" s="14" t="str">
        <v>Solicitud de certificados AC Administración Pública tarjeta &lt;FÁBRICA NACIONAL DE MONEDA Y TIMBRE REAL CASA DE LA MONEDA&gt;</v>
      </c>
      <c r="F1300" s="10"/>
      <c r="G1300" s="10"/>
      <c r="H1300" s="10" t="str">
        <f t="shared" si="62"/>
        <v xml:space="preserve"> </v>
      </c>
      <c r="I1300" s="10"/>
      <c r="J1300" s="10" t="str">
        <f t="shared" si="63"/>
        <v/>
      </c>
      <c r="K1300" s="10"/>
      <c r="L1300" s="10"/>
      <c r="M1300" s="10"/>
      <c r="N1300" s="10"/>
    </row>
    <row r="1301" spans="1:14" ht="45">
      <c r="A1301" s="10"/>
      <c r="B1301" s="10"/>
      <c r="C1301" s="10" t="str">
        <v>Solicitud de certificados AC Componentes Informáticos</v>
      </c>
      <c r="D1301" s="10"/>
      <c r="E1301" s="14" t="str">
        <v>Solicitud de certificados AC Componentes Informáticos &lt;FÁBRICA NACIONAL DE MONEDA Y TIMBRE REAL CASA DE LA MONEDA&gt;</v>
      </c>
      <c r="F1301" s="10"/>
      <c r="G1301" s="10"/>
      <c r="H1301" s="10" t="str">
        <f t="shared" si="62"/>
        <v xml:space="preserve"> </v>
      </c>
      <c r="I1301" s="10"/>
      <c r="J1301" s="10" t="str">
        <f t="shared" si="63"/>
        <v/>
      </c>
      <c r="K1301" s="10"/>
      <c r="L1301" s="10"/>
      <c r="M1301" s="10"/>
      <c r="N1301" s="10"/>
    </row>
    <row r="1302" spans="1:14" ht="45">
      <c r="A1302" s="10"/>
      <c r="B1302" s="10"/>
      <c r="C1302" s="10" t="str">
        <v>Solicitud de Certificados de persona física.</v>
      </c>
      <c r="D1302" s="10"/>
      <c r="E1302" s="14" t="str">
        <v>Solicitud de Certificados de persona física. &lt;FÁBRICA NACIONAL DE MONEDA Y TIMBRE REAL CASA DE LA MONEDA&gt;</v>
      </c>
      <c r="F1302" s="10"/>
      <c r="G1302" s="10"/>
      <c r="H1302" s="10" t="str">
        <f t="shared" si="62"/>
        <v xml:space="preserve"> </v>
      </c>
      <c r="I1302" s="10"/>
      <c r="J1302" s="10" t="str">
        <f t="shared" si="63"/>
        <v/>
      </c>
      <c r="K1302" s="10"/>
      <c r="L1302" s="10"/>
      <c r="M1302" s="10"/>
      <c r="N1302" s="10"/>
    </row>
    <row r="1303" spans="1:14" ht="45">
      <c r="A1303" s="10"/>
      <c r="B1303" s="10"/>
      <c r="C1303" s="10" t="str">
        <v>Solicitud de Certificados de Representación para administradores únicos o solidarios</v>
      </c>
      <c r="D1303" s="10"/>
      <c r="E1303" s="14" t="str">
        <v>Solicitud de Certificados de Representación para administradores únicos o solidarios &lt;FÁBRICA NACIONAL DE MONEDA Y TIMBRE REAL CASA DE LA MONEDA&gt;</v>
      </c>
      <c r="F1303" s="10"/>
      <c r="G1303" s="10"/>
      <c r="H1303" s="10" t="str">
        <f t="shared" si="62"/>
        <v xml:space="preserve"> </v>
      </c>
      <c r="I1303" s="10"/>
      <c r="J1303" s="10" t="str">
        <f t="shared" si="63"/>
        <v/>
      </c>
      <c r="K1303" s="10"/>
      <c r="L1303" s="10"/>
      <c r="M1303" s="10"/>
      <c r="N1303" s="10"/>
    </row>
    <row r="1304" spans="1:14" ht="45">
      <c r="A1304" s="10"/>
      <c r="B1304" s="10"/>
      <c r="C1304" s="10" t="str">
        <v>Solicitud de certificados de representante de entidad sin personalidad jurídica</v>
      </c>
      <c r="D1304" s="10"/>
      <c r="E1304" s="14" t="str">
        <v>Solicitud de certificados de representante de entidad sin personalidad jurídica &lt;FÁBRICA NACIONAL DE MONEDA Y TIMBRE REAL CASA DE LA MONEDA&gt;</v>
      </c>
      <c r="F1304" s="10"/>
      <c r="G1304" s="10"/>
      <c r="H1304" s="10" t="str">
        <f t="shared" si="62"/>
        <v xml:space="preserve"> </v>
      </c>
      <c r="I1304" s="10"/>
      <c r="J1304" s="10" t="str">
        <f t="shared" si="63"/>
        <v/>
      </c>
      <c r="K1304" s="10"/>
      <c r="L1304" s="10"/>
      <c r="M1304" s="10"/>
      <c r="N1304" s="10"/>
    </row>
    <row r="1305" spans="1:14" ht="45">
      <c r="A1305" s="10"/>
      <c r="B1305" s="10"/>
      <c r="C1305" s="10" t="str">
        <v>Solicitud de certificados de representante de persona jurídica</v>
      </c>
      <c r="D1305" s="10"/>
      <c r="E1305" s="14" t="str">
        <v>Solicitud de certificados de representante de persona jurídica &lt;FÁBRICA NACIONAL DE MONEDA Y TIMBRE REAL CASA DE LA MONEDA&gt;</v>
      </c>
      <c r="F1305" s="10"/>
      <c r="G1305" s="10"/>
      <c r="H1305" s="10" t="str">
        <f t="shared" si="62"/>
        <v xml:space="preserve"> </v>
      </c>
      <c r="I1305" s="10"/>
      <c r="J1305" s="10" t="str">
        <f t="shared" si="63"/>
        <v/>
      </c>
      <c r="K1305" s="10"/>
      <c r="L1305" s="10"/>
      <c r="M1305" s="10"/>
      <c r="N1305" s="10"/>
    </row>
    <row r="1306" spans="1:14" ht="30">
      <c r="A1306" s="10"/>
      <c r="B1306" s="10"/>
      <c r="C1306" s="10" t="str">
        <v>Actividad consultiva</v>
      </c>
      <c r="D1306" s="10"/>
      <c r="E1306" s="14" t="str">
        <v>Actividad consultiva &lt;COMISIONADO PARA EL MERCADO DE TABACOS&gt;</v>
      </c>
      <c r="F1306" s="10"/>
      <c r="G1306" s="10"/>
      <c r="H1306" s="10" t="str">
        <f t="shared" si="62"/>
        <v xml:space="preserve"> </v>
      </c>
      <c r="I1306" s="10"/>
      <c r="J1306" s="10" t="str">
        <f t="shared" si="63"/>
        <v/>
      </c>
      <c r="K1306" s="10"/>
      <c r="L1306" s="10"/>
      <c r="M1306" s="10"/>
      <c r="N1306" s="10"/>
    </row>
    <row r="1307" spans="1:14" ht="30">
      <c r="A1307" s="10"/>
      <c r="B1307" s="10"/>
      <c r="C1307" s="10" t="str">
        <v>Anotaciones de embargos</v>
      </c>
      <c r="D1307" s="10"/>
      <c r="E1307" s="14" t="str">
        <v>Anotaciones de embargos &lt;COMISIONADO PARA EL MERCADO DE TABACOS&gt;</v>
      </c>
      <c r="F1307" s="10"/>
      <c r="G1307" s="10"/>
      <c r="H1307" s="10" t="str">
        <f t="shared" si="62"/>
        <v xml:space="preserve"> </v>
      </c>
      <c r="I1307" s="10"/>
      <c r="J1307" s="10" t="str">
        <f t="shared" si="63"/>
        <v/>
      </c>
      <c r="K1307" s="10"/>
      <c r="L1307" s="10"/>
      <c r="M1307" s="10"/>
      <c r="N1307" s="10"/>
    </row>
    <row r="1308" spans="1:14" ht="30">
      <c r="A1308" s="10"/>
      <c r="B1308" s="10"/>
      <c r="C1308" s="10" t="str">
        <v>Autorización de Extensiones Transitorias de expendedurías</v>
      </c>
      <c r="D1308" s="10"/>
      <c r="E1308" s="14" t="str">
        <v>Autorización de Extensiones Transitorias de expendedurías &lt;COMISIONADO PARA EL MERCADO DE TABACOS&gt;</v>
      </c>
      <c r="F1308" s="10"/>
      <c r="G1308" s="10"/>
      <c r="H1308" s="10" t="str">
        <f t="shared" si="62"/>
        <v xml:space="preserve"> </v>
      </c>
      <c r="I1308" s="10"/>
      <c r="J1308" s="10" t="str">
        <f t="shared" si="63"/>
        <v/>
      </c>
      <c r="K1308" s="10"/>
      <c r="L1308" s="10"/>
      <c r="M1308" s="10"/>
      <c r="N1308" s="10"/>
    </row>
    <row r="1309" spans="1:14" ht="30">
      <c r="A1309" s="10"/>
      <c r="B1309" s="10"/>
      <c r="C1309" s="10" t="str">
        <v>Cambios de emplazamiento de expendedurías de tabaco y timbre</v>
      </c>
      <c r="D1309" s="10"/>
      <c r="E1309" s="14" t="str">
        <v>Cambios de emplazamiento de expendedurías de tabaco y timbre &lt;COMISIONADO PARA EL MERCADO DE TABACOS&gt;</v>
      </c>
      <c r="F1309" s="10"/>
      <c r="G1309" s="10"/>
      <c r="H1309" s="10" t="str">
        <f t="shared" ref="H1309:H1372" si="64">F1309 &amp; " " &amp; G1309</f>
        <v xml:space="preserve"> </v>
      </c>
      <c r="I1309" s="10"/>
      <c r="J1309" s="10" t="str">
        <f t="shared" si="63"/>
        <v/>
      </c>
      <c r="K1309" s="10"/>
      <c r="L1309" s="10"/>
      <c r="M1309" s="10"/>
      <c r="N1309" s="10"/>
    </row>
    <row r="1310" spans="1:14" ht="30">
      <c r="A1310" s="10"/>
      <c r="B1310" s="10"/>
      <c r="C1310" s="10" t="str">
        <v>Certificaciones CMT</v>
      </c>
      <c r="D1310" s="10"/>
      <c r="E1310" s="14" t="str">
        <v>Certificaciones CMT &lt;COMISIONADO PARA EL MERCADO DE TABACOS&gt;</v>
      </c>
      <c r="F1310" s="10"/>
      <c r="G1310" s="10"/>
      <c r="H1310" s="10" t="str">
        <f t="shared" si="64"/>
        <v xml:space="preserve"> </v>
      </c>
      <c r="I1310" s="10"/>
      <c r="J1310" s="10" t="str">
        <f t="shared" ref="J1310:J1373" si="65">IF(H1311="", "", SUBSTITUTE(H1311, I1311 &amp; CHAR(32), ""))</f>
        <v/>
      </c>
      <c r="K1310" s="10"/>
      <c r="L1310" s="10"/>
      <c r="M1310" s="10"/>
      <c r="N1310" s="10"/>
    </row>
    <row r="1311" spans="1:14" ht="45">
      <c r="A1311" s="10"/>
      <c r="B1311" s="10"/>
      <c r="C1311" s="10" t="str">
        <v>Cuentas justificativas para reposición de fondos de anticipos de caja fija y fondos de maniobra (1988-...)</v>
      </c>
      <c r="D1311" s="10"/>
      <c r="E1311" s="14" t="str">
        <v>Cuentas justificativas para reposición de fondos de anticipos de caja fija y fondos de maniobra (1988-...) &lt;COMISIONADO PARA EL MERCADO DE TABACOS&gt;</v>
      </c>
      <c r="F1311" s="10"/>
      <c r="G1311" s="10"/>
      <c r="H1311" s="10" t="str">
        <f t="shared" si="64"/>
        <v xml:space="preserve"> </v>
      </c>
      <c r="I1311" s="10"/>
      <c r="J1311" s="10" t="str">
        <f t="shared" si="65"/>
        <v/>
      </c>
      <c r="K1311" s="10"/>
      <c r="L1311" s="10"/>
      <c r="M1311" s="10"/>
      <c r="N1311" s="10"/>
    </row>
    <row r="1312" spans="1:14" ht="45">
      <c r="A1312" s="10"/>
      <c r="B1312" s="10"/>
      <c r="C1312" s="10" t="str">
        <v>Declaración responsable para la comercialización de otros artículos en las expendedurías de tabaco y timbre</v>
      </c>
      <c r="D1312" s="10"/>
      <c r="E1312" s="14" t="str">
        <v>Declaración responsable para la comercialización de otros artículos en las expendedurías de tabaco y timbre &lt;COMISIONADO PARA EL MERCADO DE TABACOS&gt;</v>
      </c>
      <c r="F1312" s="10"/>
      <c r="G1312" s="10"/>
      <c r="H1312" s="10" t="str">
        <f t="shared" si="64"/>
        <v xml:space="preserve"> </v>
      </c>
      <c r="I1312" s="10"/>
      <c r="J1312" s="10" t="str">
        <f t="shared" si="65"/>
        <v/>
      </c>
      <c r="K1312" s="10"/>
      <c r="L1312" s="10"/>
      <c r="M1312" s="10"/>
      <c r="N1312" s="10"/>
    </row>
    <row r="1313" spans="1:14" ht="30">
      <c r="A1313" s="10"/>
      <c r="B1313" s="10"/>
      <c r="C1313" s="10" t="str">
        <v>Ejecución y control de garantías</v>
      </c>
      <c r="D1313" s="10"/>
      <c r="E1313" s="14" t="str">
        <v>Ejecución y control de garantías &lt;COMISIONADO PARA EL MERCADO DE TABACOS&gt;</v>
      </c>
      <c r="F1313" s="10"/>
      <c r="G1313" s="10"/>
      <c r="H1313" s="10" t="str">
        <f t="shared" si="64"/>
        <v xml:space="preserve"> </v>
      </c>
      <c r="I1313" s="10"/>
      <c r="J1313" s="10" t="str">
        <f t="shared" si="65"/>
        <v/>
      </c>
      <c r="K1313" s="10"/>
      <c r="L1313" s="10"/>
      <c r="M1313" s="10"/>
      <c r="N1313" s="10"/>
    </row>
    <row r="1314" spans="1:14" ht="30">
      <c r="A1314" s="10"/>
      <c r="B1314" s="10"/>
      <c r="C1314" s="10" t="str">
        <v>Expedientes de elaboración de disposiciones generales (1834-...)</v>
      </c>
      <c r="D1314" s="10"/>
      <c r="E1314" s="14" t="str">
        <v>Expedientes de elaboración de disposiciones generales (1834-...) &lt;COMISIONADO PARA EL MERCADO DE TABACOS&gt;</v>
      </c>
      <c r="F1314" s="10"/>
      <c r="G1314" s="10"/>
      <c r="H1314" s="10" t="str">
        <f t="shared" si="64"/>
        <v xml:space="preserve"> </v>
      </c>
      <c r="I1314" s="10"/>
      <c r="J1314" s="10" t="str">
        <f t="shared" si="65"/>
        <v/>
      </c>
      <c r="K1314" s="10"/>
      <c r="L1314" s="10"/>
      <c r="M1314" s="10"/>
      <c r="N1314" s="10"/>
    </row>
    <row r="1315" spans="1:14" ht="45">
      <c r="A1315" s="10"/>
      <c r="B1315" s="10"/>
      <c r="C1315" s="10" t="str">
        <v>Expedientes de elaboración y aprobación de la oferta de empleo público (1984-...)</v>
      </c>
      <c r="D1315" s="10"/>
      <c r="E1315" s="14" t="str">
        <v>Expedientes de elaboración y aprobación de la oferta de empleo público (1984-...) &lt;COMISIONADO PARA EL MERCADO DE TABACOS&gt;</v>
      </c>
      <c r="F1315" s="10"/>
      <c r="G1315" s="10"/>
      <c r="H1315" s="10" t="str">
        <f t="shared" si="64"/>
        <v xml:space="preserve"> </v>
      </c>
      <c r="I1315" s="10"/>
      <c r="J1315" s="10" t="str">
        <f t="shared" si="65"/>
        <v/>
      </c>
      <c r="K1315" s="10"/>
      <c r="L1315" s="10"/>
      <c r="M1315" s="10"/>
      <c r="N1315" s="10"/>
    </row>
    <row r="1316" spans="1:14" ht="30">
      <c r="A1316" s="10"/>
      <c r="B1316" s="10"/>
      <c r="C1316" s="10" t="str">
        <v>Expedientes de gestión de bienes inmuebles (1836-...)</v>
      </c>
      <c r="D1316" s="10"/>
      <c r="E1316" s="14" t="str">
        <v>Expedientes de gestión de bienes inmuebles (1836-...) &lt;COMISIONADO PARA EL MERCADO DE TABACOS&gt;</v>
      </c>
      <c r="F1316" s="10"/>
      <c r="G1316" s="10"/>
      <c r="H1316" s="10" t="str">
        <f t="shared" si="64"/>
        <v xml:space="preserve"> </v>
      </c>
      <c r="I1316" s="10"/>
      <c r="J1316" s="10" t="str">
        <f t="shared" si="65"/>
        <v/>
      </c>
      <c r="K1316" s="10"/>
      <c r="L1316" s="10"/>
      <c r="M1316" s="10"/>
      <c r="N1316" s="10"/>
    </row>
    <row r="1317" spans="1:14" ht="45">
      <c r="A1317" s="10"/>
      <c r="B1317" s="10"/>
      <c r="C1317" s="10" t="str">
        <v>Expedientes de modificaciones de créditos presupuestarios (1850-...)</v>
      </c>
      <c r="D1317" s="10"/>
      <c r="E1317" s="14" t="str">
        <v>Expedientes de modificaciones de créditos presupuestarios (1850-...) &lt;COMISIONADO PARA EL MERCADO DE TABACOS&gt;</v>
      </c>
      <c r="F1317" s="10"/>
      <c r="G1317" s="10"/>
      <c r="H1317" s="10" t="str">
        <f t="shared" si="64"/>
        <v xml:space="preserve"> </v>
      </c>
      <c r="I1317" s="10"/>
      <c r="J1317" s="10" t="str">
        <f t="shared" si="65"/>
        <v/>
      </c>
      <c r="K1317" s="10"/>
      <c r="L1317" s="10"/>
      <c r="M1317" s="10"/>
      <c r="N1317" s="10"/>
    </row>
    <row r="1318" spans="1:14" ht="30">
      <c r="A1318" s="10"/>
      <c r="B1318" s="10"/>
      <c r="C1318" s="10" t="str">
        <v>Expedientes de Planes de Acción Social (1957-...)</v>
      </c>
      <c r="D1318" s="10"/>
      <c r="E1318" s="14" t="str">
        <v>Expedientes de Planes de Acción Social (1957-...) &lt;COMISIONADO PARA EL MERCADO DE TABACOS&gt;</v>
      </c>
      <c r="F1318" s="10"/>
      <c r="G1318" s="10"/>
      <c r="H1318" s="10" t="str">
        <f t="shared" si="64"/>
        <v xml:space="preserve"> </v>
      </c>
      <c r="I1318" s="10"/>
      <c r="J1318" s="10" t="str">
        <f t="shared" si="65"/>
        <v/>
      </c>
      <c r="K1318" s="10"/>
      <c r="L1318" s="10"/>
      <c r="M1318" s="10"/>
      <c r="N1318" s="10"/>
    </row>
    <row r="1319" spans="1:14" ht="45">
      <c r="A1319" s="10"/>
      <c r="B1319" s="10"/>
      <c r="C1319" s="10" t="str">
        <v>Expedientes de procesos selectivos de consolidación de empleo de funcionarios (sistema de concurso-oposición) (1984-...)</v>
      </c>
      <c r="D1319" s="10"/>
      <c r="E1319" s="14" t="str">
        <v>Expedientes de procesos selectivos de consolidación de empleo de funcionarios (sistema de concurso-oposición) (1984-...) &lt;COMISIONADO PARA EL MERCADO DE TABACOS&gt;</v>
      </c>
      <c r="F1319" s="10"/>
      <c r="G1319" s="10"/>
      <c r="H1319" s="10" t="str">
        <f t="shared" si="64"/>
        <v xml:space="preserve"> </v>
      </c>
      <c r="I1319" s="10"/>
      <c r="J1319" s="10" t="str">
        <f t="shared" si="65"/>
        <v/>
      </c>
      <c r="K1319" s="10"/>
      <c r="L1319" s="10"/>
      <c r="M1319" s="10"/>
      <c r="N1319" s="10"/>
    </row>
    <row r="1320" spans="1:14" ht="45">
      <c r="A1320" s="10"/>
      <c r="B1320" s="10"/>
      <c r="C1320" s="10" t="str">
        <v>Expedientes de provisión de puestos de trabajo por libre designación (1984-...)</v>
      </c>
      <c r="D1320" s="10"/>
      <c r="E1320" s="14" t="str">
        <v>Expedientes de provisión de puestos de trabajo por libre designación (1984-...) &lt;COMISIONADO PARA EL MERCADO DE TABACOS&gt;</v>
      </c>
      <c r="F1320" s="10"/>
      <c r="G1320" s="10"/>
      <c r="H1320" s="10" t="str">
        <f t="shared" si="64"/>
        <v xml:space="preserve"> </v>
      </c>
      <c r="I1320" s="10"/>
      <c r="J1320" s="10" t="str">
        <f t="shared" si="65"/>
        <v/>
      </c>
      <c r="K1320" s="10"/>
      <c r="L1320" s="10"/>
      <c r="M1320" s="10"/>
      <c r="N1320" s="10"/>
    </row>
    <row r="1321" spans="1:14" ht="45">
      <c r="A1321" s="10"/>
      <c r="B1321" s="10"/>
      <c r="C1321" s="10" t="str">
        <v>Expedientes de provisión de puestos de trabajo: concursos (generales y específicos (1984-...)</v>
      </c>
      <c r="D1321" s="10"/>
      <c r="E1321" s="14" t="str">
        <v>Expedientes de provisión de puestos de trabajo: concursos (generales y específicos (1984-...) &lt;COMISIONADO PARA EL MERCADO DE TABACOS&gt;</v>
      </c>
      <c r="F1321" s="10"/>
      <c r="G1321" s="10"/>
      <c r="H1321" s="10" t="str">
        <f t="shared" si="64"/>
        <v xml:space="preserve"> </v>
      </c>
      <c r="I1321" s="10"/>
      <c r="J1321" s="10" t="str">
        <f t="shared" si="65"/>
        <v/>
      </c>
      <c r="K1321" s="10"/>
      <c r="L1321" s="10"/>
      <c r="M1321" s="10"/>
      <c r="N1321" s="10"/>
    </row>
    <row r="1322" spans="1:14" ht="45">
      <c r="A1322" s="10"/>
      <c r="B1322" s="10"/>
      <c r="C1322" s="10" t="str">
        <v>Expedientes de provisión de puestos de trabajo: concursos unitarios (1985-...)</v>
      </c>
      <c r="D1322" s="10"/>
      <c r="E1322" s="14" t="str">
        <v>Expedientes de provisión de puestos de trabajo: concursos unitarios (1985-...) &lt;COMISIONADO PARA EL MERCADO DE TABACOS&gt;</v>
      </c>
      <c r="F1322" s="10"/>
      <c r="G1322" s="10"/>
      <c r="H1322" s="10" t="str">
        <f t="shared" si="64"/>
        <v xml:space="preserve"> </v>
      </c>
      <c r="I1322" s="10"/>
      <c r="J1322" s="10" t="str">
        <f t="shared" si="65"/>
        <v/>
      </c>
      <c r="K1322" s="10"/>
      <c r="L1322" s="10"/>
      <c r="M1322" s="10"/>
      <c r="N1322" s="10"/>
    </row>
    <row r="1323" spans="1:14" ht="30">
      <c r="A1323" s="10"/>
      <c r="B1323" s="10"/>
      <c r="C1323" s="10" t="str">
        <v>Expedientes de responsabilidad patrimonial (1954-)</v>
      </c>
      <c r="D1323" s="10"/>
      <c r="E1323" s="14" t="str">
        <v>Expedientes de responsabilidad patrimonial (1954-) &lt;COMISIONADO PARA EL MERCADO DE TABACOS&gt;</v>
      </c>
      <c r="F1323" s="10"/>
      <c r="G1323" s="10"/>
      <c r="H1323" s="10" t="str">
        <f t="shared" si="64"/>
        <v xml:space="preserve"> </v>
      </c>
      <c r="I1323" s="10"/>
      <c r="J1323" s="10" t="str">
        <f t="shared" si="65"/>
        <v/>
      </c>
      <c r="K1323" s="10"/>
      <c r="L1323" s="10"/>
      <c r="M1323" s="10"/>
      <c r="N1323" s="10"/>
    </row>
    <row r="1324" spans="1:14" ht="30">
      <c r="A1324" s="10"/>
      <c r="B1324" s="10"/>
      <c r="C1324" s="10" t="str">
        <v>Expedientes de Sesiones del Consejo de Ministros (1957- …)</v>
      </c>
      <c r="D1324" s="10"/>
      <c r="E1324" s="14" t="str">
        <v>Expedientes de Sesiones del Consejo de Ministros (1957- …) &lt;COMISIONADO PARA EL MERCADO DE TABACOS&gt;</v>
      </c>
      <c r="F1324" s="10"/>
      <c r="G1324" s="10"/>
      <c r="H1324" s="10" t="str">
        <f t="shared" si="64"/>
        <v xml:space="preserve"> </v>
      </c>
      <c r="I1324" s="10"/>
      <c r="J1324" s="10" t="str">
        <f t="shared" si="65"/>
        <v/>
      </c>
      <c r="K1324" s="10"/>
      <c r="L1324" s="10"/>
      <c r="M1324" s="10"/>
      <c r="N1324" s="10"/>
    </row>
    <row r="1325" spans="1:14" ht="45">
      <c r="A1325" s="10"/>
      <c r="B1325" s="10"/>
      <c r="C1325" s="10" t="str">
        <v>Expedientes económicos de gasto. Gastos corrientes en bienes y servicios: comunicaciones (222*) (1940-...)</v>
      </c>
      <c r="D1325" s="10"/>
      <c r="E1325" s="14" t="str">
        <v>Expedientes económicos de gasto. Gastos corrientes en bienes y servicios: comunicaciones (222*) (1940-...) &lt;COMISIONADO PARA EL MERCADO DE TABACOS&gt;</v>
      </c>
      <c r="F1325" s="10"/>
      <c r="G1325" s="10"/>
      <c r="H1325" s="10" t="str">
        <f t="shared" si="64"/>
        <v xml:space="preserve"> </v>
      </c>
      <c r="I1325" s="10"/>
      <c r="J1325" s="10" t="str">
        <f t="shared" si="65"/>
        <v/>
      </c>
      <c r="K1325" s="10"/>
      <c r="L1325" s="10"/>
      <c r="M1325" s="10"/>
      <c r="N1325" s="10"/>
    </row>
    <row r="1326" spans="1:14" ht="60">
      <c r="A1326" s="10"/>
      <c r="B1326" s="10"/>
      <c r="C1326" s="10" t="str">
        <v>Expedientes económicos de gasto. Gastos corrientes en bienes y servicios: gastos diversos; jurídicos, contenciosos (226.03) (1988-...)</v>
      </c>
      <c r="D1326" s="10"/>
      <c r="E1326" s="14" t="str">
        <v>Expedientes económicos de gasto. Gastos corrientes en bienes y servicios: gastos diversos; jurídicos, contenciosos (226.03) (1988-...) &lt;COMISIONADO PARA EL MERCADO DE TABACOS&gt;</v>
      </c>
      <c r="F1326" s="10"/>
      <c r="G1326" s="10"/>
      <c r="H1326" s="10" t="str">
        <f t="shared" si="64"/>
        <v xml:space="preserve"> </v>
      </c>
      <c r="I1326" s="10"/>
      <c r="J1326" s="10" t="str">
        <f t="shared" si="65"/>
        <v/>
      </c>
      <c r="K1326" s="10"/>
      <c r="L1326" s="10"/>
      <c r="M1326" s="10"/>
      <c r="N1326" s="10"/>
    </row>
    <row r="1327" spans="1:14" ht="60">
      <c r="A1327" s="10"/>
      <c r="B1327" s="10"/>
      <c r="C1327" s="10" t="str">
        <v>Expedientes económicos de gasto. Gastos corrientes en bienes y servicios: gastos diversos; oposiciones y pruebas selectivas (226.07) (1908-...)</v>
      </c>
      <c r="D1327" s="10"/>
      <c r="E1327" s="14" t="str">
        <v>Expedientes económicos de gasto. Gastos corrientes en bienes y servicios: gastos diversos; oposiciones y pruebas selectivas (226.07) (1908-...) &lt;COMISIONADO PARA EL MERCADO DE TABACOS&gt;</v>
      </c>
      <c r="F1327" s="10"/>
      <c r="G1327" s="10"/>
      <c r="H1327" s="10" t="str">
        <f t="shared" si="64"/>
        <v xml:space="preserve"> </v>
      </c>
      <c r="I1327" s="10"/>
      <c r="J1327" s="10" t="str">
        <f t="shared" si="65"/>
        <v/>
      </c>
      <c r="K1327" s="10"/>
      <c r="L1327" s="10"/>
      <c r="M1327" s="10"/>
      <c r="N1327" s="10"/>
    </row>
    <row r="1328" spans="1:14" ht="45">
      <c r="A1328" s="10"/>
      <c r="B1328" s="10"/>
      <c r="C1328" s="10" t="str">
        <v>Expedientes económicos de gasto. Gastos corrientes en bienes y servicios: material de oficina (220*) (1940-...)</v>
      </c>
      <c r="D1328" s="10"/>
      <c r="E1328" s="14" t="str">
        <v>Expedientes económicos de gasto. Gastos corrientes en bienes y servicios: material de oficina (220*) (1940-...) &lt;COMISIONADO PARA EL MERCADO DE TABACOS&gt;</v>
      </c>
      <c r="F1328" s="10"/>
      <c r="G1328" s="10"/>
      <c r="H1328" s="10" t="str">
        <f t="shared" si="64"/>
        <v xml:space="preserve"> </v>
      </c>
      <c r="I1328" s="10"/>
      <c r="J1328" s="10" t="str">
        <f t="shared" si="65"/>
        <v/>
      </c>
      <c r="K1328" s="10"/>
      <c r="L1328" s="10"/>
      <c r="M1328" s="10"/>
      <c r="N1328" s="10"/>
    </row>
    <row r="1329" spans="1:14" ht="45">
      <c r="A1329" s="10"/>
      <c r="B1329" s="10"/>
      <c r="C1329" s="10" t="str">
        <v>Expedientes económicos de gasto. Gastos corrientes en bienes y servicios: primas de seguro (224) (1940-...)</v>
      </c>
      <c r="D1329" s="10"/>
      <c r="E1329" s="14" t="str">
        <v>Expedientes económicos de gasto. Gastos corrientes en bienes y servicios: primas de seguro (224) (1940-...) &lt;COMISIONADO PARA EL MERCADO DE TABACOS&gt;</v>
      </c>
      <c r="F1329" s="10"/>
      <c r="G1329" s="10"/>
      <c r="H1329" s="10" t="str">
        <f t="shared" si="64"/>
        <v xml:space="preserve"> </v>
      </c>
      <c r="I1329" s="10"/>
      <c r="J1329" s="10" t="str">
        <f t="shared" si="65"/>
        <v/>
      </c>
      <c r="K1329" s="10"/>
      <c r="L1329" s="10"/>
      <c r="M1329" s="10"/>
      <c r="N1329" s="10"/>
    </row>
    <row r="1330" spans="1:14" ht="60">
      <c r="A1330" s="10"/>
      <c r="B1330" s="10"/>
      <c r="C1330" s="10" t="str">
        <v>Expedientes económicos de gasto. Gastos corrientes en bienes y servicios: reparaciones, mantenimiento y conservación (21) (1940-...)</v>
      </c>
      <c r="D1330" s="10"/>
      <c r="E1330" s="14" t="str">
        <v>Expedientes económicos de gasto. Gastos corrientes en bienes y servicios: reparaciones, mantenimiento y conservación (21) (1940-...) &lt;COMISIONADO PARA EL MERCADO DE TABACOS&gt;</v>
      </c>
      <c r="F1330" s="10"/>
      <c r="G1330" s="10"/>
      <c r="H1330" s="10" t="str">
        <f t="shared" si="64"/>
        <v xml:space="preserve"> </v>
      </c>
      <c r="I1330" s="10"/>
      <c r="J1330" s="10" t="str">
        <f t="shared" si="65"/>
        <v/>
      </c>
      <c r="K1330" s="10"/>
      <c r="L1330" s="10"/>
      <c r="M1330" s="10"/>
      <c r="N1330" s="10"/>
    </row>
    <row r="1331" spans="1:14" ht="45">
      <c r="A1331" s="10"/>
      <c r="B1331" s="10"/>
      <c r="C1331" s="10" t="str">
        <v>Expedientes económicos de gasto. Gastos corrientes en bienes y servicios: suministros (221) (1965-...)</v>
      </c>
      <c r="D1331" s="10"/>
      <c r="E1331" s="14" t="str">
        <v>Expedientes económicos de gasto. Gastos corrientes en bienes y servicios: suministros (221) (1965-...) &lt;COMISIONADO PARA EL MERCADO DE TABACOS&gt;</v>
      </c>
      <c r="F1331" s="10"/>
      <c r="G1331" s="10"/>
      <c r="H1331" s="10" t="str">
        <f t="shared" si="64"/>
        <v xml:space="preserve"> </v>
      </c>
      <c r="I1331" s="10"/>
      <c r="J1331" s="10" t="str">
        <f t="shared" si="65"/>
        <v/>
      </c>
      <c r="K1331" s="10"/>
      <c r="L1331" s="10"/>
      <c r="M1331" s="10"/>
      <c r="N1331" s="10"/>
    </row>
    <row r="1332" spans="1:14" ht="45">
      <c r="A1332" s="10"/>
      <c r="B1332" s="10"/>
      <c r="C1332" s="10" t="str">
        <v>Expedientes económicos de gasto. Gastos corrientes en bienes y servicios: transportes (223) (1935-...)</v>
      </c>
      <c r="D1332" s="10"/>
      <c r="E1332" s="14" t="str">
        <v>Expedientes económicos de gasto. Gastos corrientes en bienes y servicios: transportes (223) (1935-...) &lt;COMISIONADO PARA EL MERCADO DE TABACOS&gt;</v>
      </c>
      <c r="F1332" s="10"/>
      <c r="G1332" s="10"/>
      <c r="H1332" s="10" t="str">
        <f t="shared" si="64"/>
        <v xml:space="preserve"> </v>
      </c>
      <c r="I1332" s="10"/>
      <c r="J1332" s="10" t="str">
        <f t="shared" si="65"/>
        <v/>
      </c>
      <c r="K1332" s="10"/>
      <c r="L1332" s="10"/>
      <c r="M1332" s="10"/>
      <c r="N1332" s="10"/>
    </row>
    <row r="1333" spans="1:14" ht="45">
      <c r="A1333" s="10"/>
      <c r="B1333" s="10"/>
      <c r="C1333" s="10" t="str">
        <v>Expedientes económicos de gasto. Gastos corrientes en bienes y servicios: tributos (225*) (1940-...)</v>
      </c>
      <c r="D1333" s="10"/>
      <c r="E1333" s="14" t="str">
        <v>Expedientes económicos de gasto. Gastos corrientes en bienes y servicios: tributos (225*) (1940-...) &lt;COMISIONADO PARA EL MERCADO DE TABACOS&gt;</v>
      </c>
      <c r="F1333" s="10"/>
      <c r="G1333" s="10"/>
      <c r="H1333" s="10" t="str">
        <f t="shared" si="64"/>
        <v xml:space="preserve"> </v>
      </c>
      <c r="I1333" s="10"/>
      <c r="J1333" s="10" t="str">
        <f t="shared" si="65"/>
        <v/>
      </c>
      <c r="K1333" s="10"/>
      <c r="L1333" s="10"/>
      <c r="M1333" s="10"/>
      <c r="N1333" s="10"/>
    </row>
    <row r="1334" spans="1:14" ht="45">
      <c r="A1334" s="10"/>
      <c r="B1334" s="10"/>
      <c r="C1334" s="10" t="str">
        <v>Expedientes económicos de gasto. Gastos de personal: Gastos Sociales de personal - Acción Social (162.04) (1957-...)</v>
      </c>
      <c r="D1334" s="10"/>
      <c r="E1334" s="14" t="str">
        <v>Expedientes económicos de gasto. Gastos de personal: Gastos Sociales de personal - Acción Social (162.04) (1957-...) &lt;COMISIONADO PARA EL MERCADO DE TABACOS&gt;</v>
      </c>
      <c r="F1334" s="10"/>
      <c r="G1334" s="10"/>
      <c r="H1334" s="10" t="str">
        <f t="shared" si="64"/>
        <v xml:space="preserve"> </v>
      </c>
      <c r="I1334" s="10"/>
      <c r="J1334" s="10" t="str">
        <f t="shared" si="65"/>
        <v/>
      </c>
      <c r="K1334" s="10"/>
      <c r="L1334" s="10"/>
      <c r="M1334" s="10"/>
      <c r="N1334" s="10"/>
    </row>
    <row r="1335" spans="1:14" ht="45">
      <c r="A1335" s="10"/>
      <c r="B1335" s="10"/>
      <c r="C1335" s="10" t="str">
        <v>Expedientes económicos de gasto. Indemnizaciones por razón de servicio (1940-...)</v>
      </c>
      <c r="D1335" s="10"/>
      <c r="E1335" s="14" t="str">
        <v>Expedientes económicos de gasto. Indemnizaciones por razón de servicio (1940-...) &lt;COMISIONADO PARA EL MERCADO DE TABACOS&gt;</v>
      </c>
      <c r="F1335" s="10"/>
      <c r="G1335" s="10"/>
      <c r="H1335" s="10" t="str">
        <f t="shared" si="64"/>
        <v xml:space="preserve"> </v>
      </c>
      <c r="I1335" s="10"/>
      <c r="J1335" s="10" t="str">
        <f t="shared" si="65"/>
        <v/>
      </c>
      <c r="K1335" s="10"/>
      <c r="L1335" s="10"/>
      <c r="M1335" s="10"/>
      <c r="N1335" s="10"/>
    </row>
    <row r="1336" spans="1:14" ht="45">
      <c r="A1336" s="10"/>
      <c r="B1336" s="10"/>
      <c r="C1336" s="10" t="str">
        <v>Expedientes económicos de gasto: gastos corrientes en bienes y servicios: gastos de publicaciones (24) (1984-...)</v>
      </c>
      <c r="D1336" s="10"/>
      <c r="E1336" s="14" t="str">
        <v>Expedientes económicos de gasto: gastos corrientes en bienes y servicios: gastos de publicaciones (24) (1984-...) &lt;COMISIONADO PARA EL MERCADO DE TABACOS&gt;</v>
      </c>
      <c r="F1336" s="10"/>
      <c r="G1336" s="10"/>
      <c r="H1336" s="10" t="str">
        <f t="shared" si="64"/>
        <v xml:space="preserve"> </v>
      </c>
      <c r="I1336" s="10"/>
      <c r="J1336" s="10" t="str">
        <f t="shared" si="65"/>
        <v/>
      </c>
      <c r="K1336" s="10"/>
      <c r="L1336" s="10"/>
      <c r="M1336" s="10"/>
      <c r="N1336" s="10"/>
    </row>
    <row r="1337" spans="1:14" ht="60">
      <c r="A1337" s="10"/>
      <c r="B1337" s="10"/>
      <c r="C1337" s="10" t="str">
        <v>Expedientes económicos de gasto: gastos corrientes en bienes y servicios: gastos diversos (publicidad y propaganda) (1984-...)</v>
      </c>
      <c r="D1337" s="10"/>
      <c r="E1337" s="14" t="str">
        <v>Expedientes económicos de gasto: gastos corrientes en bienes y servicios: gastos diversos (publicidad y propaganda) (1984-...) &lt;COMISIONADO PARA EL MERCADO DE TABACOS&gt;</v>
      </c>
      <c r="F1337" s="10"/>
      <c r="G1337" s="10"/>
      <c r="H1337" s="10" t="str">
        <f t="shared" si="64"/>
        <v xml:space="preserve"> </v>
      </c>
      <c r="I1337" s="10"/>
      <c r="J1337" s="10" t="str">
        <f t="shared" si="65"/>
        <v/>
      </c>
      <c r="K1337" s="10"/>
      <c r="L1337" s="10"/>
      <c r="M1337" s="10"/>
      <c r="N1337" s="10"/>
    </row>
    <row r="1338" spans="1:14" ht="45">
      <c r="A1338" s="10"/>
      <c r="B1338" s="10"/>
      <c r="C1338" s="10" t="str">
        <v>Procedimiento de comprobación de modelos de máquinas expendedoras de labores de tabaco</v>
      </c>
      <c r="D1338" s="10"/>
      <c r="E1338" s="14" t="str">
        <v>Procedimiento de comprobación de modelos de máquinas expendedoras de labores de tabaco &lt;COMISIONADO PARA EL MERCADO DE TABACOS&gt;</v>
      </c>
      <c r="F1338" s="10"/>
      <c r="G1338" s="10"/>
      <c r="H1338" s="10" t="str">
        <f t="shared" si="64"/>
        <v xml:space="preserve"> </v>
      </c>
      <c r="I1338" s="10"/>
      <c r="J1338" s="10" t="str">
        <f t="shared" si="65"/>
        <v/>
      </c>
      <c r="K1338" s="10"/>
      <c r="L1338" s="10"/>
      <c r="M1338" s="10"/>
      <c r="N1338" s="10"/>
    </row>
    <row r="1339" spans="1:14" ht="45">
      <c r="A1339" s="10"/>
      <c r="B1339" s="10"/>
      <c r="C1339" s="10" t="str">
        <v>Procedimiento de elaboración, revisión y aprobación del Plan de Formación Externa</v>
      </c>
      <c r="D1339" s="10"/>
      <c r="E1339" s="14" t="str">
        <v>Procedimiento de elaboración, revisión y aprobación del Plan de Formación Externa &lt;COMISIONADO PARA EL MERCADO DE TABACOS&gt;</v>
      </c>
      <c r="F1339" s="10"/>
      <c r="G1339" s="10"/>
      <c r="H1339" s="10" t="str">
        <f t="shared" si="64"/>
        <v xml:space="preserve"> </v>
      </c>
      <c r="I1339" s="10"/>
      <c r="J1339" s="10" t="str">
        <f t="shared" si="65"/>
        <v/>
      </c>
      <c r="K1339" s="10"/>
      <c r="L1339" s="10"/>
      <c r="M1339" s="10"/>
      <c r="N1339" s="10"/>
    </row>
    <row r="1340" spans="1:14" ht="30">
      <c r="A1340" s="10"/>
      <c r="B1340" s="10"/>
      <c r="C1340" s="10" t="str">
        <v>Procedimiento de gestión de cursos de formación externa</v>
      </c>
      <c r="D1340" s="10"/>
      <c r="E1340" s="14" t="str">
        <v>Procedimiento de gestión de cursos de formación externa &lt;COMISIONADO PARA EL MERCADO DE TABACOS&gt;</v>
      </c>
      <c r="F1340" s="10"/>
      <c r="G1340" s="10"/>
      <c r="H1340" s="10" t="str">
        <f t="shared" si="64"/>
        <v xml:space="preserve"> </v>
      </c>
      <c r="I1340" s="10"/>
      <c r="J1340" s="10" t="str">
        <f t="shared" si="65"/>
        <v/>
      </c>
      <c r="K1340" s="10"/>
      <c r="L1340" s="10"/>
      <c r="M1340" s="10"/>
      <c r="N1340" s="10"/>
    </row>
    <row r="1341" spans="1:14" ht="30">
      <c r="A1341" s="10"/>
      <c r="B1341" s="10"/>
      <c r="C1341" s="10" t="str">
        <v>Procedimiento de gestión de las denuncias</v>
      </c>
      <c r="D1341" s="10"/>
      <c r="E1341" s="14" t="str">
        <v>Procedimiento de gestión de las denuncias &lt;COMISIONADO PARA EL MERCADO DE TABACOS&gt;</v>
      </c>
      <c r="F1341" s="10"/>
      <c r="G1341" s="10"/>
      <c r="H1341" s="10" t="str">
        <f t="shared" si="64"/>
        <v xml:space="preserve"> </v>
      </c>
      <c r="I1341" s="10"/>
      <c r="J1341" s="10" t="str">
        <f t="shared" si="65"/>
        <v/>
      </c>
      <c r="K1341" s="10"/>
      <c r="L1341" s="10"/>
      <c r="M1341" s="10"/>
      <c r="N1341" s="10"/>
    </row>
    <row r="1342" spans="1:14" ht="45">
      <c r="A1342" s="10"/>
      <c r="B1342" s="10"/>
      <c r="C1342" s="10" t="str">
        <v>Procedimiento de gestión de las sanciones a expendedurías de tabaco y timbre</v>
      </c>
      <c r="D1342" s="10"/>
      <c r="E1342" s="14" t="str">
        <v>Procedimiento de gestión de las sanciones a expendedurías de tabaco y timbre &lt;COMISIONADO PARA EL MERCADO DE TABACOS&gt;</v>
      </c>
      <c r="F1342" s="10"/>
      <c r="G1342" s="10"/>
      <c r="H1342" s="10" t="str">
        <f t="shared" si="64"/>
        <v xml:space="preserve"> </v>
      </c>
      <c r="I1342" s="10"/>
      <c r="J1342" s="10" t="str">
        <f t="shared" si="65"/>
        <v/>
      </c>
      <c r="K1342" s="10"/>
      <c r="L1342" s="10"/>
      <c r="M1342" s="10"/>
      <c r="N1342" s="10"/>
    </row>
    <row r="1343" spans="1:14" ht="45">
      <c r="A1343" s="10"/>
      <c r="B1343" s="10"/>
      <c r="C1343" s="10" t="str">
        <v>Procedimiento de gestión de las sanciones a operadores mayoristas</v>
      </c>
      <c r="D1343" s="10"/>
      <c r="E1343" s="14" t="str">
        <v>Procedimiento de gestión de las sanciones a operadores mayoristas &lt;COMISIONADO PARA EL MERCADO DE TABACOS&gt;</v>
      </c>
      <c r="F1343" s="10"/>
      <c r="G1343" s="10"/>
      <c r="H1343" s="10" t="str">
        <f t="shared" si="64"/>
        <v xml:space="preserve"> </v>
      </c>
      <c r="I1343" s="10"/>
      <c r="J1343" s="10" t="str">
        <f t="shared" si="65"/>
        <v/>
      </c>
      <c r="K1343" s="10"/>
      <c r="L1343" s="10"/>
      <c r="M1343" s="10"/>
      <c r="N1343" s="10"/>
    </row>
    <row r="1344" spans="1:14" ht="45">
      <c r="A1344" s="10"/>
      <c r="B1344" s="10"/>
      <c r="C1344" s="10" t="str">
        <v>Procedimiento para la provisión de expendedurías de tabaco y timbre del Estado</v>
      </c>
      <c r="D1344" s="10"/>
      <c r="E1344" s="14" t="str">
        <v>Procedimiento para la provisión de expendedurías de tabaco y timbre del Estado &lt;COMISIONADO PARA EL MERCADO DE TABACOS&gt;</v>
      </c>
      <c r="F1344" s="10"/>
      <c r="G1344" s="10"/>
      <c r="H1344" s="10" t="str">
        <f t="shared" si="64"/>
        <v xml:space="preserve"> </v>
      </c>
      <c r="I1344" s="10"/>
      <c r="J1344" s="10" t="str">
        <f t="shared" si="65"/>
        <v/>
      </c>
      <c r="K1344" s="10"/>
      <c r="L1344" s="10"/>
      <c r="M1344" s="10"/>
      <c r="N1344" s="10"/>
    </row>
    <row r="1345" spans="1:14" ht="45">
      <c r="A1345" s="10"/>
      <c r="B1345" s="10"/>
      <c r="C1345" s="10" t="str">
        <v>Propuestas e informes de asuntos para el Consejo de Ministros (1957- …)</v>
      </c>
      <c r="D1345" s="10"/>
      <c r="E1345" s="14" t="str">
        <v>Propuestas e informes de asuntos para el Consejo de Ministros (1957- …) &lt;COMISIONADO PARA EL MERCADO DE TABACOS&gt;</v>
      </c>
      <c r="F1345" s="10"/>
      <c r="G1345" s="10"/>
      <c r="H1345" s="10" t="str">
        <f t="shared" si="64"/>
        <v xml:space="preserve"> </v>
      </c>
      <c r="I1345" s="10"/>
      <c r="J1345" s="10" t="str">
        <f t="shared" si="65"/>
        <v/>
      </c>
      <c r="K1345" s="10"/>
      <c r="L1345" s="10"/>
      <c r="M1345" s="10"/>
      <c r="N1345" s="10"/>
    </row>
    <row r="1346" spans="1:14" ht="60">
      <c r="A1346" s="10"/>
      <c r="B1346" s="10"/>
      <c r="C1346" s="10" t="str">
        <v>Reclamaciones y quejas de empleados públicos en materias objeto de negociación colectiva (clasificación, plantillas, retribuciones, etc.) (1984-...)</v>
      </c>
      <c r="D1346" s="10"/>
      <c r="E1346" s="14" t="str">
        <v>Reclamaciones y quejas de empleados públicos en materias objeto de negociación colectiva (clasificación, plantillas, retribuciones, etc.) (1984-...) &lt;COMISIONADO PARA EL MERCADO DE TABACOS&gt;</v>
      </c>
      <c r="F1346" s="10"/>
      <c r="G1346" s="10"/>
      <c r="H1346" s="10" t="str">
        <f t="shared" si="64"/>
        <v xml:space="preserve"> </v>
      </c>
      <c r="I1346" s="10"/>
      <c r="J1346" s="10" t="str">
        <f t="shared" si="65"/>
        <v/>
      </c>
      <c r="K1346" s="10"/>
      <c r="L1346" s="10"/>
      <c r="M1346" s="10"/>
      <c r="N1346" s="10"/>
    </row>
    <row r="1347" spans="1:14" ht="30">
      <c r="A1347" s="10"/>
      <c r="B1347" s="10"/>
      <c r="C1347" s="10" t="str">
        <v>Registro de operadores</v>
      </c>
      <c r="D1347" s="10"/>
      <c r="E1347" s="14" t="str">
        <v>Registro de operadores &lt;COMISIONADO PARA EL MERCADO DE TABACOS&gt;</v>
      </c>
      <c r="F1347" s="10"/>
      <c r="G1347" s="10"/>
      <c r="H1347" s="10" t="str">
        <f t="shared" si="64"/>
        <v xml:space="preserve"> </v>
      </c>
      <c r="I1347" s="10"/>
      <c r="J1347" s="10" t="str">
        <f t="shared" si="65"/>
        <v/>
      </c>
      <c r="K1347" s="10"/>
      <c r="L1347" s="10"/>
      <c r="M1347" s="10"/>
      <c r="N1347" s="10"/>
    </row>
    <row r="1348" spans="1:14">
      <c r="A1348" s="10"/>
      <c r="B1348" s="10"/>
      <c r="C1348" s="10" t="str">
        <v>Timbre</v>
      </c>
      <c r="D1348" s="10"/>
      <c r="E1348" s="14" t="str">
        <v>Timbre &lt;COMISIONADO PARA EL MERCADO DE TABACOS&gt;</v>
      </c>
      <c r="F1348" s="10"/>
      <c r="G1348" s="10"/>
      <c r="H1348" s="10" t="str">
        <f t="shared" si="64"/>
        <v xml:space="preserve"> </v>
      </c>
      <c r="I1348" s="10"/>
      <c r="J1348" s="10" t="str">
        <f t="shared" si="65"/>
        <v/>
      </c>
      <c r="K1348" s="10"/>
      <c r="L1348" s="10"/>
      <c r="M1348" s="10"/>
      <c r="N1348" s="10"/>
    </row>
    <row r="1349" spans="1:14" ht="45">
      <c r="A1349" s="10"/>
      <c r="B1349" s="10"/>
      <c r="C1349" s="10" t="str">
        <v>Tramitación y propuesta de resolución de recursos administrativos (1958-)</v>
      </c>
      <c r="D1349" s="10"/>
      <c r="E1349" s="14" t="str">
        <v>Tramitación y propuesta de resolución de recursos administrativos (1958-) &lt;COMISIONADO PARA EL MERCADO DE TABACOS&gt;</v>
      </c>
      <c r="F1349" s="10"/>
      <c r="G1349" s="10"/>
      <c r="H1349" s="10" t="str">
        <f t="shared" si="64"/>
        <v xml:space="preserve"> </v>
      </c>
      <c r="I1349" s="10"/>
      <c r="J1349" s="10" t="str">
        <f t="shared" si="65"/>
        <v/>
      </c>
      <c r="K1349" s="10"/>
      <c r="L1349" s="10"/>
      <c r="M1349" s="10"/>
      <c r="N1349" s="10"/>
    </row>
    <row r="1350" spans="1:14" ht="30">
      <c r="A1350" s="10"/>
      <c r="B1350" s="10"/>
      <c r="C1350" s="10" t="str">
        <v>Transmisión de titularidad de las expendedurías - inter vivos</v>
      </c>
      <c r="D1350" s="10"/>
      <c r="E1350" s="14" t="str">
        <v>Transmisión de titularidad de las expendedurías - inter vivos &lt;COMISIONADO PARA EL MERCADO DE TABACOS&gt;</v>
      </c>
      <c r="F1350" s="10"/>
      <c r="G1350" s="10"/>
      <c r="H1350" s="10" t="str">
        <f t="shared" si="64"/>
        <v xml:space="preserve"> </v>
      </c>
      <c r="I1350" s="10"/>
      <c r="J1350" s="10" t="str">
        <f t="shared" si="65"/>
        <v/>
      </c>
      <c r="K1350" s="10"/>
      <c r="L1350" s="10"/>
      <c r="M1350" s="10"/>
      <c r="N1350" s="10"/>
    </row>
    <row r="1351" spans="1:14" ht="30">
      <c r="A1351" s="10"/>
      <c r="B1351" s="10"/>
      <c r="C1351" s="10" t="str">
        <v>Transmisión de titularidad de las expendedurías - mortis causa</v>
      </c>
      <c r="D1351" s="10"/>
      <c r="E1351" s="14" t="str">
        <v>Transmisión de titularidad de las expendedurías - mortis causa &lt;COMISIONADO PARA EL MERCADO DE TABACOS&gt;</v>
      </c>
      <c r="F1351" s="10"/>
      <c r="G1351" s="10"/>
      <c r="H1351" s="10" t="str">
        <f t="shared" si="64"/>
        <v xml:space="preserve"> </v>
      </c>
      <c r="I1351" s="10"/>
      <c r="J1351" s="10" t="str">
        <f t="shared" si="65"/>
        <v/>
      </c>
      <c r="K1351" s="10"/>
      <c r="L1351" s="10"/>
      <c r="M1351" s="10"/>
      <c r="N1351" s="10"/>
    </row>
    <row r="1352" spans="1:14" ht="45">
      <c r="A1352" s="10"/>
      <c r="B1352" s="10"/>
      <c r="C1352" s="10" t="str">
        <v>Base de datos viajes oficiales - Gestión de comisiones de servicio con derecho a indemnización</v>
      </c>
      <c r="D1352" s="10"/>
      <c r="E1352" s="14" t="str">
        <v>Base de datos viajes oficiales - Gestión de comisiones de servicio con derecho a indemnización &lt;DEPARTAMENTO DE SERVICIOS Y COORDINACIÓN TERRITORIAL&gt;</v>
      </c>
      <c r="F1352" s="10"/>
      <c r="G1352" s="10"/>
      <c r="H1352" s="10" t="str">
        <f t="shared" si="64"/>
        <v xml:space="preserve"> </v>
      </c>
      <c r="I1352" s="10"/>
      <c r="J1352" s="10" t="str">
        <f t="shared" si="65"/>
        <v/>
      </c>
      <c r="K1352" s="10"/>
      <c r="L1352" s="10"/>
      <c r="M1352" s="10"/>
      <c r="N1352" s="10"/>
    </row>
    <row r="1353" spans="1:14" ht="45">
      <c r="A1353" s="10"/>
      <c r="B1353" s="10"/>
      <c r="C1353" s="10" t="str">
        <v>Cuentas justificativas para reposición de fondos de anticipos de caja fija y fondos de maniobra (1988-)</v>
      </c>
      <c r="D1353" s="10"/>
      <c r="E1353" s="14" t="str">
        <v>Cuentas justificativas para reposición de fondos de anticipos de caja fija y fondos de maniobra (1988-) &lt;DIRECCIÓN GENERAL DE PATRIMONIO DEL ESTADO&gt;</v>
      </c>
      <c r="F1353" s="10"/>
      <c r="G1353" s="10"/>
      <c r="H1353" s="10" t="str">
        <f t="shared" si="64"/>
        <v xml:space="preserve"> </v>
      </c>
      <c r="I1353" s="10"/>
      <c r="J1353" s="10" t="str">
        <f t="shared" si="65"/>
        <v/>
      </c>
      <c r="K1353" s="10"/>
      <c r="L1353" s="10"/>
      <c r="M1353" s="10"/>
      <c r="N1353" s="10"/>
    </row>
    <row r="1354" spans="1:14" ht="45">
      <c r="A1354" s="10"/>
      <c r="B1354" s="10"/>
      <c r="C1354" s="10" t="str">
        <v>Cuentas justificativas para reposición de fondos de anticipos de caja fija y fondos de maniobra (1988-)</v>
      </c>
      <c r="D1354" s="10"/>
      <c r="E1354" s="14" t="str">
        <v>Cuentas justificativas para reposición de fondos de anticipos de caja fija y fondos de maniobra (1988-) &lt;INSTITUTO DE ESTUDIOS FISCALES&gt;</v>
      </c>
      <c r="F1354" s="10"/>
      <c r="G1354" s="10"/>
      <c r="H1354" s="10" t="str">
        <f t="shared" si="64"/>
        <v xml:space="preserve"> </v>
      </c>
      <c r="I1354" s="10"/>
      <c r="J1354" s="10" t="str">
        <f t="shared" si="65"/>
        <v/>
      </c>
      <c r="K1354" s="10"/>
      <c r="L1354" s="10"/>
      <c r="M1354" s="10"/>
      <c r="N1354" s="10"/>
    </row>
    <row r="1355" spans="1:14" ht="45">
      <c r="A1355" s="10"/>
      <c r="B1355" s="10"/>
      <c r="C1355" s="10" t="str">
        <v>Cuentas justificativas para reposición de fondos de anticipos de caja fija y fondos de maniobra (1988-)</v>
      </c>
      <c r="D1355" s="10"/>
      <c r="E1355" s="14" t="str">
        <v>Cuentas justificativas para reposición de fondos de anticipos de caja fija y fondos de maniobra (1988-) &lt;PARQUE MÓVIL DEL ESTADO&gt;</v>
      </c>
      <c r="F1355" s="10"/>
      <c r="G1355" s="10"/>
      <c r="H1355" s="10" t="str">
        <f t="shared" si="64"/>
        <v xml:space="preserve"> </v>
      </c>
      <c r="I1355" s="10"/>
      <c r="J1355" s="10" t="str">
        <f t="shared" si="65"/>
        <v/>
      </c>
      <c r="K1355" s="10"/>
      <c r="L1355" s="10"/>
      <c r="M1355" s="10"/>
      <c r="N1355" s="10"/>
    </row>
    <row r="1356" spans="1:14" ht="30">
      <c r="A1356" s="10"/>
      <c r="B1356" s="10"/>
      <c r="C1356" s="10" t="str">
        <v>Documentación Cuentas Anuales del OOAA</v>
      </c>
      <c r="D1356" s="10"/>
      <c r="E1356" s="14" t="str">
        <v>Documentación Cuentas Anuales del OOAA &lt;INSTITUTO DE ESTUDIOS FISCALES&gt;</v>
      </c>
      <c r="F1356" s="10"/>
      <c r="G1356" s="10"/>
      <c r="H1356" s="10" t="str">
        <f t="shared" si="64"/>
        <v xml:space="preserve"> </v>
      </c>
      <c r="I1356" s="10"/>
      <c r="J1356" s="10" t="str">
        <f t="shared" si="65"/>
        <v/>
      </c>
      <c r="K1356" s="10"/>
      <c r="L1356" s="10"/>
      <c r="M1356" s="10"/>
      <c r="N1356" s="10"/>
    </row>
    <row r="1357" spans="1:14" ht="60">
      <c r="A1357" s="10"/>
      <c r="B1357" s="10"/>
      <c r="C1357" s="10" t="str">
        <v>Documentación de Soporte de gasto certificado en programas e iniciativas con ayuda de la Unión Europea (FEDER, FSE, Fondo de Cohesión y otros).</v>
      </c>
      <c r="D1357" s="10"/>
      <c r="E1357" s="14" t="str">
        <v>Documentación de Soporte de gasto certificado en programas e iniciativas con ayuda de la Unión Europea (FEDER, FSE, Fondo de Cohesión y otros). &lt;DIRECCIÓN GENERAL DE FONDOS EUROPEOS&gt;</v>
      </c>
      <c r="F1357" s="10"/>
      <c r="G1357" s="10"/>
      <c r="H1357" s="10" t="str">
        <f t="shared" si="64"/>
        <v xml:space="preserve"> </v>
      </c>
      <c r="I1357" s="10"/>
      <c r="J1357" s="10" t="str">
        <f t="shared" si="65"/>
        <v/>
      </c>
      <c r="K1357" s="10"/>
      <c r="L1357" s="10"/>
      <c r="M1357" s="10"/>
      <c r="N1357" s="10"/>
    </row>
    <row r="1358" spans="1:14" ht="30">
      <c r="A1358" s="10"/>
      <c r="B1358" s="10"/>
      <c r="C1358" s="10" t="str">
        <v>Documentación solicitada por órganos de control y otros centros.</v>
      </c>
      <c r="D1358" s="10"/>
      <c r="E1358" s="14" t="str">
        <v>Documentación solicitada por órganos de control y otros centros. &lt;INSTITUTO DE ESTUDIOS FISCALES&gt;</v>
      </c>
      <c r="F1358" s="10"/>
      <c r="G1358" s="10"/>
      <c r="H1358" s="10" t="str">
        <f t="shared" si="64"/>
        <v xml:space="preserve"> </v>
      </c>
      <c r="I1358" s="10"/>
      <c r="J1358" s="10" t="str">
        <f t="shared" si="65"/>
        <v/>
      </c>
      <c r="K1358" s="10"/>
      <c r="L1358" s="10"/>
      <c r="M1358" s="10"/>
      <c r="N1358" s="10"/>
    </row>
    <row r="1359" spans="1:14" ht="30">
      <c r="A1359" s="10"/>
      <c r="B1359" s="10"/>
      <c r="C1359" s="10" t="str">
        <v>Expedientes económicos de gasto</v>
      </c>
      <c r="D1359" s="10"/>
      <c r="E1359" s="14" t="str">
        <v>Expedientes económicos de gasto &lt;DIRECCIÓN GENERAL DE PRESUPUESTOS&gt;</v>
      </c>
      <c r="F1359" s="10"/>
      <c r="G1359" s="10"/>
      <c r="H1359" s="10" t="str">
        <f t="shared" si="64"/>
        <v xml:space="preserve"> </v>
      </c>
      <c r="I1359" s="10"/>
      <c r="J1359" s="10" t="str">
        <f t="shared" si="65"/>
        <v/>
      </c>
      <c r="K1359" s="10"/>
      <c r="L1359" s="10"/>
      <c r="M1359" s="10"/>
      <c r="N1359" s="10"/>
    </row>
    <row r="1360" spans="1:14" ht="45">
      <c r="A1360" s="10"/>
      <c r="B1360" s="10"/>
      <c r="C1360" s="10" t="str">
        <v>Expedientes económicos de gasto. Gastos corrientes en bienes y servicios: comunicaciones (222*) (1940-)</v>
      </c>
      <c r="D1360" s="10"/>
      <c r="E1360" s="14" t="str">
        <v>Expedientes económicos de gasto. Gastos corrientes en bienes y servicios: comunicaciones (222*) (1940-) &lt;PARQUE MÓVIL DEL ESTADO&gt;</v>
      </c>
      <c r="F1360" s="10"/>
      <c r="G1360" s="10"/>
      <c r="H1360" s="10" t="str">
        <f t="shared" si="64"/>
        <v xml:space="preserve"> </v>
      </c>
      <c r="I1360" s="10"/>
      <c r="J1360" s="10" t="str">
        <f t="shared" si="65"/>
        <v/>
      </c>
      <c r="K1360" s="10"/>
      <c r="L1360" s="10"/>
      <c r="M1360" s="10"/>
      <c r="N1360" s="10"/>
    </row>
    <row r="1361" spans="1:14" ht="45">
      <c r="A1361" s="10"/>
      <c r="B1361" s="10"/>
      <c r="C1361" s="10" t="str">
        <v>Expedientes económicos de gasto. Gastos corrientes en bienes y servicios: comunicaciones (222*) (1940-)</v>
      </c>
      <c r="D1361" s="10"/>
      <c r="E1361" s="14" t="str">
        <v>Expedientes económicos de gasto. Gastos corrientes en bienes y servicios: comunicaciones (222*) (1940-) &lt;SUBSECRETARÍA DE HACIENDA (OFICIALÍA MAYOR)&gt;</v>
      </c>
      <c r="F1361" s="10"/>
      <c r="G1361" s="10"/>
      <c r="H1361" s="10" t="str">
        <f t="shared" si="64"/>
        <v xml:space="preserve"> </v>
      </c>
      <c r="I1361" s="10"/>
      <c r="J1361" s="10" t="str">
        <f t="shared" si="65"/>
        <v/>
      </c>
      <c r="K1361" s="10"/>
      <c r="L1361" s="10"/>
      <c r="M1361" s="10"/>
      <c r="N1361" s="10"/>
    </row>
    <row r="1362" spans="1:14" ht="60">
      <c r="A1362" s="10"/>
      <c r="B1362" s="10"/>
      <c r="C1362" s="10" t="str">
        <v>Expedientes económicos de gasto. Gastos corrientes en bienes y servicios: comunicaciones (222*) (1940-...)</v>
      </c>
      <c r="D1362" s="10"/>
      <c r="E1362" s="14" t="str">
        <v>Expedientes económicos de gasto. Gastos corrientes en bienes y servicios: comunicaciones (222*) (1940-...) &lt;DEPARTAMENTO DE SERVICIOS Y COORDINACIÓN TERRITORIAL&gt;</v>
      </c>
      <c r="F1362" s="10"/>
      <c r="G1362" s="10"/>
      <c r="H1362" s="10" t="str">
        <f t="shared" si="64"/>
        <v xml:space="preserve"> </v>
      </c>
      <c r="I1362" s="10"/>
      <c r="J1362" s="10" t="str">
        <f t="shared" si="65"/>
        <v/>
      </c>
      <c r="K1362" s="10"/>
      <c r="L1362" s="10"/>
      <c r="M1362" s="10"/>
      <c r="N1362" s="10"/>
    </row>
    <row r="1363" spans="1:14" ht="105">
      <c r="A1363" s="10"/>
      <c r="B1363" s="10"/>
      <c r="C1363" s="10" t="str">
        <v>Expedientes económicos de gasto. Gastos corrientes en bienes y servicios: gastos diversos; Expedientes económicos de gasto. Gastos
corrientes en bienes y servicios: Trabajos
realizados por otras empresas y profesionales
(227) (1850–)</v>
      </c>
      <c r="D1363" s="10"/>
      <c r="E1363" s="14" t="str">
        <v>Expedientes económicos de gasto. Gastos corrientes en bienes y servicios: gastos diversos; Expedientes económicos de gasto. Gastos
corrientes en bienes y servicios: Trabajos
realizados por otras empresas y profesionales
(227) (1850–) &lt;SUBSECRETARÍA DE HACIENDA (OFICIALÍA MAYOR)&gt;</v>
      </c>
      <c r="F1363" s="10"/>
      <c r="G1363" s="10"/>
      <c r="H1363" s="10" t="str">
        <f t="shared" si="64"/>
        <v xml:space="preserve"> </v>
      </c>
      <c r="I1363" s="10"/>
      <c r="J1363" s="10" t="str">
        <f t="shared" si="65"/>
        <v/>
      </c>
      <c r="K1363" s="10"/>
      <c r="L1363" s="10"/>
      <c r="M1363" s="10"/>
      <c r="N1363" s="10"/>
    </row>
    <row r="1364" spans="1:14" ht="45">
      <c r="A1364" s="10"/>
      <c r="B1364" s="10"/>
      <c r="C1364" s="10" t="str">
        <v>Expedientes económicos de gasto. Gastos corrientes en bienes y servicios: gastos diversos; jurídicos, contenciosos (226.03) (1988-)</v>
      </c>
      <c r="D1364" s="10"/>
      <c r="E1364" s="14" t="str">
        <v>Expedientes económicos de gasto. Gastos corrientes en bienes y servicios: gastos diversos; jurídicos, contenciosos (226.03) (1988-) &lt;INSTITUTO DE ESTUDIOS FISCALES&gt;</v>
      </c>
      <c r="F1364" s="10"/>
      <c r="G1364" s="10"/>
      <c r="H1364" s="10" t="str">
        <f t="shared" si="64"/>
        <v xml:space="preserve"> </v>
      </c>
      <c r="I1364" s="10"/>
      <c r="J1364" s="10" t="str">
        <f t="shared" si="65"/>
        <v/>
      </c>
      <c r="K1364" s="10"/>
      <c r="L1364" s="10"/>
      <c r="M1364" s="10"/>
      <c r="N1364" s="10"/>
    </row>
    <row r="1365" spans="1:14" ht="45">
      <c r="A1365" s="10"/>
      <c r="B1365" s="10"/>
      <c r="C1365" s="10" t="str">
        <v>Expedientes económicos de gasto. Gastos corrientes en bienes y servicios: gastos diversos; jurídicos, contenciosos (226.03) (1988-)</v>
      </c>
      <c r="D1365" s="10"/>
      <c r="E1365" s="14" t="str">
        <v>Expedientes económicos de gasto. Gastos corrientes en bienes y servicios: gastos diversos; jurídicos, contenciosos (226.03) (1988-) &lt;PARQUE MÓVIL DEL ESTADO&gt;</v>
      </c>
      <c r="F1365" s="10"/>
      <c r="G1365" s="10"/>
      <c r="H1365" s="10" t="str">
        <f t="shared" si="64"/>
        <v xml:space="preserve"> </v>
      </c>
      <c r="I1365" s="10"/>
      <c r="J1365" s="10" t="str">
        <f t="shared" si="65"/>
        <v/>
      </c>
      <c r="K1365" s="10"/>
      <c r="L1365" s="10"/>
      <c r="M1365" s="10"/>
      <c r="N1365" s="10"/>
    </row>
    <row r="1366" spans="1:14" ht="60">
      <c r="A1366" s="10"/>
      <c r="B1366" s="10"/>
      <c r="C1366" s="10" t="str">
        <v>Expedientes económicos de gasto. Gastos corrientes en bienes y servicios: gastos diversos; jurídicos, contenciosos (226.03) (1988-)</v>
      </c>
      <c r="D1366" s="10"/>
      <c r="E1366" s="14" t="str">
        <v>Expedientes económicos de gasto. Gastos corrientes en bienes y servicios: gastos diversos; jurídicos, contenciosos (226.03) (1988-) &lt;SUBSECRETARÍA DE HACIENDA (OFICIALÍA MAYOR)&gt;</v>
      </c>
      <c r="F1366" s="10"/>
      <c r="G1366" s="10"/>
      <c r="H1366" s="10" t="str">
        <f t="shared" si="64"/>
        <v xml:space="preserve"> </v>
      </c>
      <c r="I1366" s="10"/>
      <c r="J1366" s="10" t="str">
        <f t="shared" si="65"/>
        <v/>
      </c>
      <c r="K1366" s="10"/>
      <c r="L1366" s="10"/>
      <c r="M1366" s="10"/>
      <c r="N1366" s="10"/>
    </row>
    <row r="1367" spans="1:14" ht="60">
      <c r="A1367" s="10"/>
      <c r="B1367" s="10"/>
      <c r="C1367" s="10" t="str">
        <v>Expedientes económicos de gasto. Gastos corrientes en bienes y servicios: gastos diversos; oposiciones y pruebas selectivas (226.07) (1908-)</v>
      </c>
      <c r="D1367" s="10"/>
      <c r="E1367" s="14" t="str">
        <v>Expedientes económicos de gasto. Gastos corrientes en bienes y servicios: gastos diversos; oposiciones y pruebas selectivas (226.07) (1908-) &lt;INSTITUTO DE ESTUDIOS FISCALES&gt;</v>
      </c>
      <c r="F1367" s="10"/>
      <c r="G1367" s="10"/>
      <c r="H1367" s="10" t="str">
        <f t="shared" si="64"/>
        <v xml:space="preserve"> </v>
      </c>
      <c r="I1367" s="10"/>
      <c r="J1367" s="10" t="str">
        <f t="shared" si="65"/>
        <v/>
      </c>
      <c r="K1367" s="10"/>
      <c r="L1367" s="10"/>
      <c r="M1367" s="10"/>
      <c r="N1367" s="10"/>
    </row>
    <row r="1368" spans="1:14" ht="45">
      <c r="A1368" s="10"/>
      <c r="B1368" s="10"/>
      <c r="C1368" s="10" t="str">
        <v>Expedientes económicos de gasto. Gastos corrientes en bienes y servicios: gastos diversos; oposiciones y pruebas selectivas (226.07) (1908-)</v>
      </c>
      <c r="D1368" s="10"/>
      <c r="E1368" s="14" t="str">
        <v>Expedientes económicos de gasto. Gastos corrientes en bienes y servicios: gastos diversos; oposiciones y pruebas selectivas (226.07) (1908-) &lt;PARQUE MÓVIL DEL ESTADO&gt;</v>
      </c>
      <c r="F1368" s="10"/>
      <c r="G1368" s="10"/>
      <c r="H1368" s="10" t="str">
        <f t="shared" si="64"/>
        <v xml:space="preserve"> </v>
      </c>
      <c r="I1368" s="10"/>
      <c r="J1368" s="10" t="str">
        <f t="shared" si="65"/>
        <v/>
      </c>
      <c r="K1368" s="10"/>
      <c r="L1368" s="10"/>
      <c r="M1368" s="10"/>
      <c r="N1368" s="10"/>
    </row>
    <row r="1369" spans="1:14" ht="60">
      <c r="A1369" s="10"/>
      <c r="B1369" s="10"/>
      <c r="C1369" s="10" t="str">
        <v>Expedientes económicos de gasto. Gastos corrientes en bienes y servicios: gastos diversos; oposiciones y pruebas selectivas (226.07) (1908-)</v>
      </c>
      <c r="D1369" s="10"/>
      <c r="E1369" s="14" t="str">
        <v>Expedientes económicos de gasto. Gastos corrientes en bienes y servicios: gastos diversos; oposiciones y pruebas selectivas (226.07) (1908-) &lt;SUBSECRETARÍA DE HACIENDA (OFICIALÍA MAYOR)&gt;</v>
      </c>
      <c r="F1369" s="10"/>
      <c r="G1369" s="10"/>
      <c r="H1369" s="10" t="str">
        <f t="shared" si="64"/>
        <v xml:space="preserve"> </v>
      </c>
      <c r="I1369" s="10"/>
      <c r="J1369" s="10" t="str">
        <f t="shared" si="65"/>
        <v/>
      </c>
      <c r="K1369" s="10"/>
      <c r="L1369" s="10"/>
      <c r="M1369" s="10"/>
      <c r="N1369" s="10"/>
    </row>
    <row r="1370" spans="1:14" ht="60">
      <c r="A1370" s="10"/>
      <c r="B1370" s="10"/>
      <c r="C1370" s="10" t="str">
        <v>Expedientes económicos de gasto. Gastos corrientes en bienes y servicios: gastos diversos; reuniones, conferencias y cursos (226.06)</v>
      </c>
      <c r="D1370" s="10"/>
      <c r="E1370" s="14" t="str">
        <v>Expedientes económicos de gasto. Gastos corrientes en bienes y servicios: gastos diversos; reuniones, conferencias y cursos (226.06) &lt;INSTITUTO DE ESTUDIOS FISCALES&gt;</v>
      </c>
      <c r="F1370" s="10"/>
      <c r="G1370" s="10"/>
      <c r="H1370" s="10" t="str">
        <f t="shared" si="64"/>
        <v xml:space="preserve"> </v>
      </c>
      <c r="I1370" s="10"/>
      <c r="J1370" s="10" t="str">
        <f t="shared" si="65"/>
        <v/>
      </c>
      <c r="K1370" s="10"/>
      <c r="L1370" s="10"/>
      <c r="M1370" s="10"/>
      <c r="N1370" s="10"/>
    </row>
    <row r="1371" spans="1:14" ht="60">
      <c r="A1371" s="10"/>
      <c r="B1371" s="10"/>
      <c r="C1371" s="10" t="str">
        <v>Expedientes económicos de gasto. Gastos corrientes en bienes y servicios: gastos diversos;atenciones protocolarias y representativas (226.01)</v>
      </c>
      <c r="D1371" s="10"/>
      <c r="E1371" s="14" t="str">
        <v>Expedientes económicos de gasto. Gastos corrientes en bienes y servicios: gastos diversos;atenciones protocolarias y representativas (226.01) &lt;INSTITUTO DE ESTUDIOS FISCALES&gt;</v>
      </c>
      <c r="F1371" s="10"/>
      <c r="G1371" s="10"/>
      <c r="H1371" s="10" t="str">
        <f t="shared" si="64"/>
        <v xml:space="preserve"> </v>
      </c>
      <c r="I1371" s="10"/>
      <c r="J1371" s="10" t="str">
        <f t="shared" si="65"/>
        <v/>
      </c>
      <c r="K1371" s="10"/>
      <c r="L1371" s="10"/>
      <c r="M1371" s="10"/>
      <c r="N1371" s="10"/>
    </row>
    <row r="1372" spans="1:14" ht="45">
      <c r="A1372" s="10"/>
      <c r="B1372" s="10"/>
      <c r="C1372" s="10" t="str">
        <v>Expedientes económicos de gasto. Gastos corrientes en bienes y servicios: material de oficina (220*) (1940-)</v>
      </c>
      <c r="D1372" s="10"/>
      <c r="E1372" s="14" t="str">
        <v>Expedientes económicos de gasto. Gastos corrientes en bienes y servicios: material de oficina (220*) (1940-) &lt;INSTITUTO DE ESTUDIOS FISCALES&gt;</v>
      </c>
      <c r="F1372" s="10"/>
      <c r="G1372" s="10"/>
      <c r="H1372" s="10" t="str">
        <f t="shared" si="64"/>
        <v xml:space="preserve"> </v>
      </c>
      <c r="I1372" s="10"/>
      <c r="J1372" s="10" t="str">
        <f t="shared" si="65"/>
        <v/>
      </c>
      <c r="K1372" s="10"/>
      <c r="L1372" s="10"/>
      <c r="M1372" s="10"/>
      <c r="N1372" s="10"/>
    </row>
    <row r="1373" spans="1:14" ht="45">
      <c r="A1373" s="10"/>
      <c r="B1373" s="10"/>
      <c r="C1373" s="10" t="str">
        <v>Expedientes económicos de gasto. Gastos corrientes en bienes y servicios: material de oficina (220*) (1940-)</v>
      </c>
      <c r="D1373" s="10"/>
      <c r="E1373" s="14" t="str">
        <v>Expedientes económicos de gasto. Gastos corrientes en bienes y servicios: material de oficina (220*) (1940-) &lt;SUBSECRETARÍA DE HACIENDA (OFICIALÍA MAYOR)&gt;</v>
      </c>
      <c r="F1373" s="10"/>
      <c r="G1373" s="10"/>
      <c r="H1373" s="10" t="str">
        <f t="shared" ref="H1373:H1436" si="66">F1373 &amp; " " &amp; G1373</f>
        <v xml:space="preserve"> </v>
      </c>
      <c r="I1373" s="10"/>
      <c r="J1373" s="10" t="str">
        <f t="shared" si="65"/>
        <v/>
      </c>
      <c r="K1373" s="10"/>
      <c r="L1373" s="10"/>
      <c r="M1373" s="10"/>
      <c r="N1373" s="10"/>
    </row>
    <row r="1374" spans="1:14" ht="45">
      <c r="A1374" s="10"/>
      <c r="B1374" s="10"/>
      <c r="C1374" s="10" t="str">
        <v>Expedientes económicos de gasto. Gastos corrientes en bienes y servicios: material de oficina (220*) (1940-...)</v>
      </c>
      <c r="D1374" s="10"/>
      <c r="E1374" s="14" t="str">
        <v>Expedientes económicos de gasto. Gastos corrientes en bienes y servicios: material de oficina (220*) (1940-...) &lt;PARQUE MÓVIL DEL ESTADO&gt;</v>
      </c>
      <c r="F1374" s="10"/>
      <c r="G1374" s="10"/>
      <c r="H1374" s="10" t="str">
        <f t="shared" si="66"/>
        <v xml:space="preserve"> </v>
      </c>
      <c r="I1374" s="10"/>
      <c r="J1374" s="10" t="str">
        <f t="shared" ref="J1374:J1437" si="67">IF(H1375="", "", SUBSTITUTE(H1375, I1375 &amp; CHAR(32), ""))</f>
        <v/>
      </c>
      <c r="K1374" s="10"/>
      <c r="L1374" s="10"/>
      <c r="M1374" s="10"/>
      <c r="N1374" s="10"/>
    </row>
    <row r="1375" spans="1:14" ht="45">
      <c r="A1375" s="10"/>
      <c r="B1375" s="10"/>
      <c r="C1375" s="10" t="str">
        <v>Expedientes económicos de gasto. Gastos corrientes en bienes y servicios: primas de seguro (224) (1940-)</v>
      </c>
      <c r="D1375" s="10"/>
      <c r="E1375" s="14" t="str">
        <v>Expedientes económicos de gasto. Gastos corrientes en bienes y servicios: primas de seguro (224) (1940-) &lt;INSTITUTO DE ESTUDIOS FISCALES&gt;</v>
      </c>
      <c r="F1375" s="10"/>
      <c r="G1375" s="10"/>
      <c r="H1375" s="10" t="str">
        <f t="shared" si="66"/>
        <v xml:space="preserve"> </v>
      </c>
      <c r="I1375" s="10"/>
      <c r="J1375" s="10" t="str">
        <f t="shared" si="67"/>
        <v/>
      </c>
      <c r="K1375" s="10"/>
      <c r="L1375" s="10"/>
      <c r="M1375" s="10"/>
      <c r="N1375" s="10"/>
    </row>
    <row r="1376" spans="1:14" ht="45">
      <c r="A1376" s="10"/>
      <c r="B1376" s="10"/>
      <c r="C1376" s="10" t="str">
        <v>Expedientes económicos de gasto. Gastos corrientes en bienes y servicios: primas de seguro (224) (1940-)</v>
      </c>
      <c r="D1376" s="10"/>
      <c r="E1376" s="14" t="str">
        <v>Expedientes económicos de gasto. Gastos corrientes en bienes y servicios: primas de seguro (224) (1940-) &lt;SUBSECRETARÍA DE HACIENDA (OFICIALÍA MAYOR)&gt;</v>
      </c>
      <c r="F1376" s="10"/>
      <c r="G1376" s="10"/>
      <c r="H1376" s="10" t="str">
        <f t="shared" si="66"/>
        <v xml:space="preserve"> </v>
      </c>
      <c r="I1376" s="10"/>
      <c r="J1376" s="10" t="str">
        <f t="shared" si="67"/>
        <v/>
      </c>
      <c r="K1376" s="10"/>
      <c r="L1376" s="10"/>
      <c r="M1376" s="10"/>
      <c r="N1376" s="10"/>
    </row>
    <row r="1377" spans="1:14" ht="45">
      <c r="A1377" s="10"/>
      <c r="B1377" s="10"/>
      <c r="C1377" s="10" t="str">
        <v>Expedientes económicos de gasto. Gastos corrientes en bienes y servicios: primas de seguro (224) (1940-...)</v>
      </c>
      <c r="D1377" s="10"/>
      <c r="E1377" s="14" t="str">
        <v>Expedientes económicos de gasto. Gastos corrientes en bienes y servicios: primas de seguro (224) (1940-...) &lt;PARQUE MÓVIL DEL ESTADO&gt;</v>
      </c>
      <c r="F1377" s="10"/>
      <c r="G1377" s="10"/>
      <c r="H1377" s="10" t="str">
        <f t="shared" si="66"/>
        <v xml:space="preserve"> </v>
      </c>
      <c r="I1377" s="10"/>
      <c r="J1377" s="10" t="str">
        <f t="shared" si="67"/>
        <v/>
      </c>
      <c r="K1377" s="10"/>
      <c r="L1377" s="10"/>
      <c r="M1377" s="10"/>
      <c r="N1377" s="10"/>
    </row>
    <row r="1378" spans="1:14" ht="60">
      <c r="A1378" s="10"/>
      <c r="B1378" s="10"/>
      <c r="C1378" s="10" t="str">
        <v>Expedientes económicos de gasto. Gastos corrientes en bienes y servicios: reparaciones, mantenimiento y conservación (21) (1940-)</v>
      </c>
      <c r="D1378" s="10"/>
      <c r="E1378" s="14" t="str">
        <v>Expedientes económicos de gasto. Gastos corrientes en bienes y servicios: reparaciones, mantenimiento y conservación (21) (1940-) &lt;DEPARTAMENTO DE SERVICIOS Y COORDINACIÓN TERRITORIAL&gt;</v>
      </c>
      <c r="F1378" s="10"/>
      <c r="G1378" s="10"/>
      <c r="H1378" s="10" t="str">
        <f t="shared" si="66"/>
        <v xml:space="preserve"> </v>
      </c>
      <c r="I1378" s="10"/>
      <c r="J1378" s="10" t="str">
        <f t="shared" si="67"/>
        <v/>
      </c>
      <c r="K1378" s="10"/>
      <c r="L1378" s="10"/>
      <c r="M1378" s="10"/>
      <c r="N1378" s="10"/>
    </row>
    <row r="1379" spans="1:14" ht="60">
      <c r="A1379" s="10"/>
      <c r="B1379" s="10"/>
      <c r="C1379" s="10" t="str">
        <v>Expedientes económicos de gasto. Gastos corrientes en bienes y servicios: reparaciones, mantenimiento y conservación (21) (1940-)</v>
      </c>
      <c r="D1379" s="10"/>
      <c r="E1379" s="14" t="str">
        <v>Expedientes económicos de gasto. Gastos corrientes en bienes y servicios: reparaciones, mantenimiento y conservación (21) (1940-) &lt;INSTITUTO DE ESTUDIOS FISCALES&gt;</v>
      </c>
      <c r="F1379" s="10"/>
      <c r="G1379" s="10"/>
      <c r="H1379" s="10" t="str">
        <f t="shared" si="66"/>
        <v xml:space="preserve"> </v>
      </c>
      <c r="I1379" s="10"/>
      <c r="J1379" s="10" t="str">
        <f t="shared" si="67"/>
        <v/>
      </c>
      <c r="K1379" s="10"/>
      <c r="L1379" s="10"/>
      <c r="M1379" s="10"/>
      <c r="N1379" s="10"/>
    </row>
    <row r="1380" spans="1:14" ht="60">
      <c r="A1380" s="10"/>
      <c r="B1380" s="10"/>
      <c r="C1380" s="10" t="str">
        <v>Expedientes económicos de gasto. Gastos corrientes en bienes y servicios: reparaciones, mantenimiento y conservación (21) (1940-)</v>
      </c>
      <c r="D1380" s="10"/>
      <c r="E1380" s="14" t="str">
        <v>Expedientes económicos de gasto. Gastos corrientes en bienes y servicios: reparaciones, mantenimiento y conservación (21) (1940-) &lt;SUBSECRETARÍA DE HACIENDA (OFICIALÍA MAYOR)&gt;</v>
      </c>
      <c r="F1380" s="10"/>
      <c r="G1380" s="10"/>
      <c r="H1380" s="10" t="str">
        <f t="shared" si="66"/>
        <v xml:space="preserve"> </v>
      </c>
      <c r="I1380" s="10"/>
      <c r="J1380" s="10" t="str">
        <f t="shared" si="67"/>
        <v/>
      </c>
      <c r="K1380" s="10"/>
      <c r="L1380" s="10"/>
      <c r="M1380" s="10"/>
      <c r="N1380" s="10"/>
    </row>
    <row r="1381" spans="1:14" ht="45">
      <c r="A1381" s="10"/>
      <c r="B1381" s="10"/>
      <c r="C1381" s="10" t="str">
        <v>Expedientes económicos de gasto. Gastos corrientes en bienes y servicios: reparaciones, mantenimiento y conservación (21) (1940-...)</v>
      </c>
      <c r="D1381" s="10"/>
      <c r="E1381" s="14" t="str">
        <v>Expedientes económicos de gasto. Gastos corrientes en bienes y servicios: reparaciones, mantenimiento y conservación (21) (1940-...) &lt;PARQUE MÓVIL DEL ESTADO&gt;</v>
      </c>
      <c r="F1381" s="10"/>
      <c r="G1381" s="10"/>
      <c r="H1381" s="10" t="str">
        <f t="shared" si="66"/>
        <v xml:space="preserve"> </v>
      </c>
      <c r="I1381" s="10"/>
      <c r="J1381" s="10" t="str">
        <f t="shared" si="67"/>
        <v/>
      </c>
      <c r="K1381" s="10"/>
      <c r="L1381" s="10"/>
      <c r="M1381" s="10"/>
      <c r="N1381" s="10"/>
    </row>
    <row r="1382" spans="1:14" ht="45">
      <c r="A1382" s="10"/>
      <c r="B1382" s="10"/>
      <c r="C1382" s="10" t="str">
        <v>Expedientes económicos de gasto. Gastos corrientes en bienes y servicios: suministros (221) (1965-)</v>
      </c>
      <c r="D1382" s="10"/>
      <c r="E1382" s="14" t="str">
        <v>Expedientes económicos de gasto. Gastos corrientes en bienes y servicios: suministros (221) (1965-) &lt;INSTITUTO DE ESTUDIOS FISCALES&gt;</v>
      </c>
      <c r="F1382" s="10"/>
      <c r="G1382" s="10"/>
      <c r="H1382" s="10" t="str">
        <f t="shared" si="66"/>
        <v xml:space="preserve"> </v>
      </c>
      <c r="I1382" s="10"/>
      <c r="J1382" s="10" t="str">
        <f t="shared" si="67"/>
        <v/>
      </c>
      <c r="K1382" s="10"/>
      <c r="L1382" s="10"/>
      <c r="M1382" s="10"/>
      <c r="N1382" s="10"/>
    </row>
    <row r="1383" spans="1:14" ht="45">
      <c r="A1383" s="10"/>
      <c r="B1383" s="10"/>
      <c r="C1383" s="10" t="str">
        <v>Expedientes económicos de gasto. Gastos corrientes en bienes y servicios: suministros (221) (1965-)</v>
      </c>
      <c r="D1383" s="10"/>
      <c r="E1383" s="14" t="str">
        <v>Expedientes económicos de gasto. Gastos corrientes en bienes y servicios: suministros (221) (1965-) &lt;PARQUE MÓVIL DEL ESTADO&gt;</v>
      </c>
      <c r="F1383" s="10"/>
      <c r="G1383" s="10"/>
      <c r="H1383" s="10" t="str">
        <f t="shared" si="66"/>
        <v xml:space="preserve"> </v>
      </c>
      <c r="I1383" s="10"/>
      <c r="J1383" s="10" t="str">
        <f t="shared" si="67"/>
        <v/>
      </c>
      <c r="K1383" s="10"/>
      <c r="L1383" s="10"/>
      <c r="M1383" s="10"/>
      <c r="N1383" s="10"/>
    </row>
    <row r="1384" spans="1:14" ht="45">
      <c r="A1384" s="10"/>
      <c r="B1384" s="10"/>
      <c r="C1384" s="10" t="str">
        <v>Expedientes económicos de gasto. Gastos corrientes en bienes y servicios: suministros (221) (1965-)</v>
      </c>
      <c r="D1384" s="10"/>
      <c r="E1384" s="14" t="str">
        <v>Expedientes económicos de gasto. Gastos corrientes en bienes y servicios: suministros (221) (1965-) &lt;SUBSECRETARÍA DE HACIENDA (OFICIALÍA MAYOR)&gt;</v>
      </c>
      <c r="F1384" s="10"/>
      <c r="G1384" s="10"/>
      <c r="H1384" s="10" t="str">
        <f t="shared" si="66"/>
        <v xml:space="preserve"> </v>
      </c>
      <c r="I1384" s="10"/>
      <c r="J1384" s="10" t="str">
        <f t="shared" si="67"/>
        <v/>
      </c>
      <c r="K1384" s="10"/>
      <c r="L1384" s="10"/>
      <c r="M1384" s="10"/>
      <c r="N1384" s="10"/>
    </row>
    <row r="1385" spans="1:14" ht="60">
      <c r="A1385" s="10"/>
      <c r="B1385" s="10"/>
      <c r="C1385" s="10" t="str">
        <v>Expedientes económicos de gasto. Gastos corrientes en bienes y servicios: suministros (221) (1965-...)</v>
      </c>
      <c r="D1385" s="10"/>
      <c r="E1385" s="14" t="str">
        <v>Expedientes económicos de gasto. Gastos corrientes en bienes y servicios: suministros (221) (1965-...) &lt;DEPARTAMENTO DE SERVICIOS Y COORDINACIÓN TERRITORIAL&gt;</v>
      </c>
      <c r="F1385" s="10"/>
      <c r="G1385" s="10"/>
      <c r="H1385" s="10" t="str">
        <f t="shared" si="66"/>
        <v xml:space="preserve"> </v>
      </c>
      <c r="I1385" s="10"/>
      <c r="J1385" s="10" t="str">
        <f t="shared" si="67"/>
        <v/>
      </c>
      <c r="K1385" s="10"/>
      <c r="L1385" s="10"/>
      <c r="M1385" s="10"/>
      <c r="N1385" s="10"/>
    </row>
    <row r="1386" spans="1:14" ht="45">
      <c r="A1386" s="10"/>
      <c r="B1386" s="10"/>
      <c r="C1386" s="10" t="str">
        <v>Expedientes económicos de gasto. Gastos corrientes en bienes y servicios: transportes (223) (1935-...)</v>
      </c>
      <c r="D1386" s="10"/>
      <c r="E1386" s="14" t="str">
        <v>Expedientes económicos de gasto. Gastos corrientes en bienes y servicios: transportes (223) (1935-...) &lt;INSTITUTO DE ESTUDIOS FISCALES&gt;</v>
      </c>
      <c r="F1386" s="10"/>
      <c r="G1386" s="10"/>
      <c r="H1386" s="10" t="str">
        <f t="shared" si="66"/>
        <v xml:space="preserve"> </v>
      </c>
      <c r="I1386" s="10"/>
      <c r="J1386" s="10" t="str">
        <f t="shared" si="67"/>
        <v/>
      </c>
      <c r="K1386" s="10"/>
      <c r="L1386" s="10"/>
      <c r="M1386" s="10"/>
      <c r="N1386" s="10"/>
    </row>
    <row r="1387" spans="1:14" ht="45">
      <c r="A1387" s="10"/>
      <c r="B1387" s="10"/>
      <c r="C1387" s="10" t="str">
        <v>Expedientes económicos de gasto. Gastos corrientes en bienes y servicios: transportes (223) (1935-...)</v>
      </c>
      <c r="D1387" s="10"/>
      <c r="E1387" s="14" t="str">
        <v>Expedientes económicos de gasto. Gastos corrientes en bienes y servicios: transportes (223) (1935-...) &lt;PARQUE MÓVIL DEL ESTADO&gt;</v>
      </c>
      <c r="F1387" s="10"/>
      <c r="G1387" s="10"/>
      <c r="H1387" s="10" t="str">
        <f t="shared" si="66"/>
        <v xml:space="preserve"> </v>
      </c>
      <c r="I1387" s="10"/>
      <c r="J1387" s="10" t="str">
        <f t="shared" si="67"/>
        <v/>
      </c>
      <c r="K1387" s="10"/>
      <c r="L1387" s="10"/>
      <c r="M1387" s="10"/>
      <c r="N1387" s="10"/>
    </row>
    <row r="1388" spans="1:14" ht="45">
      <c r="A1388" s="10"/>
      <c r="B1388" s="10"/>
      <c r="C1388" s="10" t="str">
        <v>Expedientes económicos de gasto. Gastos corrientes en bienes y servicios: transportes (223) (1935-...)</v>
      </c>
      <c r="D1388" s="10"/>
      <c r="E1388" s="14" t="str">
        <v>Expedientes económicos de gasto. Gastos corrientes en bienes y servicios: transportes (223) (1935-...) &lt;SUBSECRETARÍA DE HACIENDA (OFICIALÍA MAYOR)&gt;</v>
      </c>
      <c r="F1388" s="10"/>
      <c r="G1388" s="10"/>
      <c r="H1388" s="10" t="str">
        <f t="shared" si="66"/>
        <v xml:space="preserve"> </v>
      </c>
      <c r="I1388" s="10"/>
      <c r="J1388" s="10" t="str">
        <f t="shared" si="67"/>
        <v/>
      </c>
      <c r="K1388" s="10"/>
      <c r="L1388" s="10"/>
      <c r="M1388" s="10"/>
      <c r="N1388" s="10"/>
    </row>
    <row r="1389" spans="1:14" ht="45">
      <c r="A1389" s="10"/>
      <c r="B1389" s="10"/>
      <c r="C1389" s="10" t="str">
        <v>Expedientes económicos de gasto. Gastos corrientes en bienes y servicios: tributos (225*) (1940-)</v>
      </c>
      <c r="D1389" s="10"/>
      <c r="E1389" s="14" t="str">
        <v>Expedientes económicos de gasto. Gastos corrientes en bienes y servicios: tributos (225*) (1940-) &lt;DIRECCIÓN GENERAL DE PATRIMONIO DEL ESTADO&gt;</v>
      </c>
      <c r="F1389" s="10"/>
      <c r="G1389" s="10"/>
      <c r="H1389" s="10" t="str">
        <f t="shared" si="66"/>
        <v xml:space="preserve"> </v>
      </c>
      <c r="I1389" s="10"/>
      <c r="J1389" s="10" t="str">
        <f t="shared" si="67"/>
        <v/>
      </c>
      <c r="K1389" s="10"/>
      <c r="L1389" s="10"/>
      <c r="M1389" s="10"/>
      <c r="N1389" s="10"/>
    </row>
    <row r="1390" spans="1:14" ht="45">
      <c r="A1390" s="10"/>
      <c r="B1390" s="10"/>
      <c r="C1390" s="10" t="str">
        <v>Expedientes económicos de gasto. Gastos corrientes en bienes y servicios: tributos (225*) (1940-)</v>
      </c>
      <c r="D1390" s="10"/>
      <c r="E1390" s="14" t="str">
        <v>Expedientes económicos de gasto. Gastos corrientes en bienes y servicios: tributos (225*) (1940-) &lt;INSTITUTO DE ESTUDIOS FISCALES&gt;</v>
      </c>
      <c r="F1390" s="10"/>
      <c r="G1390" s="10"/>
      <c r="H1390" s="10" t="str">
        <f t="shared" si="66"/>
        <v xml:space="preserve"> </v>
      </c>
      <c r="I1390" s="10"/>
      <c r="J1390" s="10" t="str">
        <f t="shared" si="67"/>
        <v/>
      </c>
      <c r="K1390" s="10"/>
      <c r="L1390" s="10"/>
      <c r="M1390" s="10"/>
      <c r="N1390" s="10"/>
    </row>
    <row r="1391" spans="1:14" ht="60">
      <c r="A1391" s="10"/>
      <c r="B1391" s="10"/>
      <c r="C1391" s="10" t="str">
        <v>Expedientes económicos de gasto. Gastos corrientes en bienes y servicios: tributos (225*) (1940-...)</v>
      </c>
      <c r="D1391" s="10"/>
      <c r="E1391" s="14" t="str">
        <v>Expedientes económicos de gasto. Gastos corrientes en bienes y servicios: tributos (225*) (1940-...) &lt;DEPARTAMENTO DE SERVICIOS Y COORDINACIÓN TERRITORIAL&gt;</v>
      </c>
      <c r="F1391" s="10"/>
      <c r="G1391" s="10"/>
      <c r="H1391" s="10" t="str">
        <f t="shared" si="66"/>
        <v xml:space="preserve"> </v>
      </c>
      <c r="I1391" s="10"/>
      <c r="J1391" s="10" t="str">
        <f t="shared" si="67"/>
        <v/>
      </c>
      <c r="K1391" s="10"/>
      <c r="L1391" s="10"/>
      <c r="M1391" s="10"/>
      <c r="N1391" s="10"/>
    </row>
    <row r="1392" spans="1:14" ht="45">
      <c r="A1392" s="10"/>
      <c r="B1392" s="10"/>
      <c r="C1392" s="10" t="str">
        <v>Expedientes económicos de gasto. Gastos corrientes en bienes y servicios: tributos (225*) (1940-...)</v>
      </c>
      <c r="D1392" s="10"/>
      <c r="E1392" s="14" t="str">
        <v>Expedientes económicos de gasto. Gastos corrientes en bienes y servicios: tributos (225*) (1940-...) &lt;PARQUE MÓVIL DEL ESTADO&gt;</v>
      </c>
      <c r="F1392" s="10"/>
      <c r="G1392" s="10"/>
      <c r="H1392" s="10" t="str">
        <f t="shared" si="66"/>
        <v xml:space="preserve"> </v>
      </c>
      <c r="I1392" s="10"/>
      <c r="J1392" s="10" t="str">
        <f t="shared" si="67"/>
        <v/>
      </c>
      <c r="K1392" s="10"/>
      <c r="L1392" s="10"/>
      <c r="M1392" s="10"/>
      <c r="N1392" s="10"/>
    </row>
    <row r="1393" spans="1:14" ht="75">
      <c r="A1393" s="10"/>
      <c r="B1393" s="10"/>
      <c r="C1393" s="10" t="str">
        <v>Expedientes económicos de gasto. Gastos corrientes en bienes y
servicios (cap.2): Arrendamientos y cánones (art.20).</v>
      </c>
      <c r="D1393" s="10"/>
      <c r="E1393" s="14" t="str">
        <v>Expedientes económicos de gasto. Gastos corrientes en bienes y
servicios (cap.2): Arrendamientos y cánones (art.20). &lt;DIRECCIÓN GENERAL DE PATRIMONIO DEL ESTADO (SGCEA)&gt;</v>
      </c>
      <c r="F1393" s="10"/>
      <c r="G1393" s="10"/>
      <c r="H1393" s="10" t="str">
        <f t="shared" si="66"/>
        <v xml:space="preserve"> </v>
      </c>
      <c r="I1393" s="10"/>
      <c r="J1393" s="10" t="str">
        <f t="shared" si="67"/>
        <v/>
      </c>
      <c r="K1393" s="10"/>
      <c r="L1393" s="10"/>
      <c r="M1393" s="10"/>
      <c r="N1393" s="10"/>
    </row>
    <row r="1394" spans="1:14" ht="45">
      <c r="A1394" s="10"/>
      <c r="B1394" s="10"/>
      <c r="C1394" s="10" t="str">
        <v>Expedientes económicos de gasto. Gastos de personal: Gastos Sociales de personal - Acción Social (162.04) (1957-)</v>
      </c>
      <c r="D1394" s="10"/>
      <c r="E1394" s="14" t="str">
        <v>Expedientes económicos de gasto. Gastos de personal: Gastos Sociales de personal - Acción Social (162.04) (1957-) &lt;INSTITUTO DE ESTUDIOS FISCALES&gt;</v>
      </c>
      <c r="F1394" s="10"/>
      <c r="G1394" s="10"/>
      <c r="H1394" s="10" t="str">
        <f t="shared" si="66"/>
        <v xml:space="preserve"> </v>
      </c>
      <c r="I1394" s="10"/>
      <c r="J1394" s="10" t="str">
        <f t="shared" si="67"/>
        <v/>
      </c>
      <c r="K1394" s="10"/>
      <c r="L1394" s="10"/>
      <c r="M1394" s="10"/>
      <c r="N1394" s="10"/>
    </row>
    <row r="1395" spans="1:14" ht="45">
      <c r="A1395" s="10"/>
      <c r="B1395" s="10"/>
      <c r="C1395" s="10" t="str">
        <v>Expedientes económicos de gasto. Gastos de personal: Gastos Sociales de personal - Acción Social (162.04) (1957-)</v>
      </c>
      <c r="D1395" s="10"/>
      <c r="E1395" s="14" t="str">
        <v>Expedientes económicos de gasto. Gastos de personal: Gastos Sociales de personal - Acción Social (162.04) (1957-) &lt;PARQUE MÓVIL DEL ESTADO&gt;</v>
      </c>
      <c r="F1395" s="10"/>
      <c r="G1395" s="10"/>
      <c r="H1395" s="10" t="str">
        <f t="shared" si="66"/>
        <v xml:space="preserve"> </v>
      </c>
      <c r="I1395" s="10"/>
      <c r="J1395" s="10" t="str">
        <f t="shared" si="67"/>
        <v/>
      </c>
      <c r="K1395" s="10"/>
      <c r="L1395" s="10"/>
      <c r="M1395" s="10"/>
      <c r="N1395" s="10"/>
    </row>
    <row r="1396" spans="1:14" ht="45">
      <c r="A1396" s="10"/>
      <c r="B1396" s="10"/>
      <c r="C1396" s="10" t="str">
        <v>Expedientes económicos de gasto. Gastos de personal: Gastos Sociales de personal - Acción Social (162.04) (1957-)</v>
      </c>
      <c r="D1396" s="10"/>
      <c r="E1396" s="14" t="str">
        <v>Expedientes económicos de gasto. Gastos de personal: Gastos Sociales de personal - Acción Social (162.04) (1957-) &lt;SUBSECRETARÍA DE HACIENDA (OFICIALÍA MAYOR)&gt;</v>
      </c>
      <c r="F1396" s="10"/>
      <c r="G1396" s="10"/>
      <c r="H1396" s="10" t="str">
        <f t="shared" si="66"/>
        <v xml:space="preserve"> </v>
      </c>
      <c r="I1396" s="10"/>
      <c r="J1396" s="10" t="str">
        <f t="shared" si="67"/>
        <v/>
      </c>
      <c r="K1396" s="10"/>
      <c r="L1396" s="10"/>
      <c r="M1396" s="10"/>
      <c r="N1396" s="10"/>
    </row>
    <row r="1397" spans="1:14" ht="45">
      <c r="A1397" s="10"/>
      <c r="B1397" s="10"/>
      <c r="C1397" s="10" t="str">
        <v>Expedientes económicos de gasto. Indemnizaciones por razón de servicio (1940-)</v>
      </c>
      <c r="D1397" s="10"/>
      <c r="E1397" s="14" t="str">
        <v>Expedientes económicos de gasto. Indemnizaciones por razón de servicio (1940-) &lt;INSTITUTO DE ESTUDIOS FISCALES&gt;</v>
      </c>
      <c r="F1397" s="10"/>
      <c r="G1397" s="10"/>
      <c r="H1397" s="10" t="str">
        <f t="shared" si="66"/>
        <v xml:space="preserve"> </v>
      </c>
      <c r="I1397" s="10"/>
      <c r="J1397" s="10" t="str">
        <f t="shared" si="67"/>
        <v/>
      </c>
      <c r="K1397" s="10"/>
      <c r="L1397" s="10"/>
      <c r="M1397" s="10"/>
      <c r="N1397" s="10"/>
    </row>
    <row r="1398" spans="1:14" ht="45">
      <c r="A1398" s="10"/>
      <c r="B1398" s="10"/>
      <c r="C1398" s="10" t="str">
        <v>Expedientes económicos de gasto. Indemnizaciones por razón de servicio (1940-)</v>
      </c>
      <c r="D1398" s="10"/>
      <c r="E1398" s="14" t="str">
        <v>Expedientes económicos de gasto. Indemnizaciones por razón de servicio (1940-) &lt;SUBSECRETARÍA DE HACIENDA (OFICIALÍA MAYOR)&gt;</v>
      </c>
      <c r="F1398" s="10"/>
      <c r="G1398" s="10"/>
      <c r="H1398" s="10" t="str">
        <f t="shared" si="66"/>
        <v xml:space="preserve"> </v>
      </c>
      <c r="I1398" s="10"/>
      <c r="J1398" s="10" t="str">
        <f t="shared" si="67"/>
        <v/>
      </c>
      <c r="K1398" s="10"/>
      <c r="L1398" s="10"/>
      <c r="M1398" s="10"/>
      <c r="N1398" s="10"/>
    </row>
    <row r="1399" spans="1:14" ht="30">
      <c r="A1399" s="10"/>
      <c r="B1399" s="10"/>
      <c r="C1399" s="10" t="str">
        <v>Expedientes económicos de gasto. Indemnizaciones por razón de servicio (1940-...)</v>
      </c>
      <c r="D1399" s="10"/>
      <c r="E1399" s="14" t="str">
        <v>Expedientes económicos de gasto. Indemnizaciones por razón de servicio (1940-...) &lt;PARQUE MÓVIL DEL ESTADO&gt;</v>
      </c>
      <c r="F1399" s="10"/>
      <c r="G1399" s="10"/>
      <c r="H1399" s="10" t="str">
        <f t="shared" si="66"/>
        <v xml:space="preserve"> </v>
      </c>
      <c r="I1399" s="10"/>
      <c r="J1399" s="10" t="str">
        <f t="shared" si="67"/>
        <v/>
      </c>
      <c r="K1399" s="10"/>
      <c r="L1399" s="10"/>
      <c r="M1399" s="10"/>
      <c r="N1399" s="10"/>
    </row>
    <row r="1400" spans="1:14" ht="60">
      <c r="A1400" s="10"/>
      <c r="B1400" s="10"/>
      <c r="C1400" s="10" t="str">
        <v>Expedientes económicos de gasto: Gastos corrientes en bienes y servicios (cap.2). (complementa a todos los estudios de Gastos corrientes de bines y servicios)</v>
      </c>
      <c r="D1400" s="10"/>
      <c r="E1400" s="14" t="str">
        <v>Expedientes económicos de gasto: Gastos corrientes en bienes y servicios (cap.2). (complementa a todos los estudios de Gastos corrientes de bines y servicios) &lt;SUBSECRETARÍA DE HACIENDA (OFICIALÍA MAYOR)&gt;</v>
      </c>
      <c r="F1400" s="10"/>
      <c r="G1400" s="10"/>
      <c r="H1400" s="10" t="str">
        <f t="shared" si="66"/>
        <v xml:space="preserve"> </v>
      </c>
      <c r="I1400" s="10"/>
      <c r="J1400" s="10" t="str">
        <f t="shared" si="67"/>
        <v/>
      </c>
      <c r="K1400" s="10"/>
      <c r="L1400" s="10"/>
      <c r="M1400" s="10"/>
      <c r="N1400" s="10"/>
    </row>
    <row r="1401" spans="1:14" ht="45">
      <c r="A1401" s="10"/>
      <c r="B1401" s="10"/>
      <c r="C1401" s="10" t="str">
        <v>Expedientes económicos de gasto: gastos corrientes en bienes y servicios: gastos de publicaciones (24) (1984-)</v>
      </c>
      <c r="D1401" s="10"/>
      <c r="E1401" s="14" t="str">
        <v>Expedientes económicos de gasto: gastos corrientes en bienes y servicios: gastos de publicaciones (24) (1984-) &lt;INSTITUTO DE ESTUDIOS FISCALES&gt;</v>
      </c>
      <c r="F1401" s="10"/>
      <c r="G1401" s="10"/>
      <c r="H1401" s="10" t="str">
        <f t="shared" si="66"/>
        <v xml:space="preserve"> </v>
      </c>
      <c r="I1401" s="10"/>
      <c r="J1401" s="10" t="str">
        <f t="shared" si="67"/>
        <v/>
      </c>
      <c r="K1401" s="10"/>
      <c r="L1401" s="10"/>
      <c r="M1401" s="10"/>
      <c r="N1401" s="10"/>
    </row>
    <row r="1402" spans="1:14" ht="45">
      <c r="A1402" s="10"/>
      <c r="B1402" s="10"/>
      <c r="C1402" s="10" t="str">
        <v>Expedientes económicos de gasto: gastos corrientes en bienes y servicios: gastos de publicaciones (24) (1984-)</v>
      </c>
      <c r="D1402" s="10"/>
      <c r="E1402" s="14" t="str">
        <v>Expedientes económicos de gasto: gastos corrientes en bienes y servicios: gastos de publicaciones (24) (1984-) &lt;SUBSECRETARÍA DE HACIENDA (OFICIALÍA MAYOR)&gt;</v>
      </c>
      <c r="F1402" s="10"/>
      <c r="G1402" s="10"/>
      <c r="H1402" s="10" t="str">
        <f t="shared" si="66"/>
        <v xml:space="preserve"> </v>
      </c>
      <c r="I1402" s="10"/>
      <c r="J1402" s="10" t="str">
        <f t="shared" si="67"/>
        <v/>
      </c>
      <c r="K1402" s="10"/>
      <c r="L1402" s="10"/>
      <c r="M1402" s="10"/>
      <c r="N1402" s="10"/>
    </row>
    <row r="1403" spans="1:14" ht="45">
      <c r="A1403" s="10"/>
      <c r="B1403" s="10"/>
      <c r="C1403" s="10" t="str">
        <v>Expedientes económicos de gasto: gastos corrientes en bienes y servicios: gastos de publicaciones (24) (1984-...)</v>
      </c>
      <c r="D1403" s="10"/>
      <c r="E1403" s="14" t="str">
        <v>Expedientes económicos de gasto: gastos corrientes en bienes y servicios: gastos de publicaciones (24) (1984-...) &lt;PARQUE MÓVIL DEL ESTADO&gt;</v>
      </c>
      <c r="F1403" s="10"/>
      <c r="G1403" s="10"/>
      <c r="H1403" s="10" t="str">
        <f t="shared" si="66"/>
        <v xml:space="preserve"> </v>
      </c>
      <c r="I1403" s="10"/>
      <c r="J1403" s="10" t="str">
        <f t="shared" si="67"/>
        <v/>
      </c>
      <c r="K1403" s="10"/>
      <c r="L1403" s="10"/>
      <c r="M1403" s="10"/>
      <c r="N1403" s="10"/>
    </row>
    <row r="1404" spans="1:14" ht="45">
      <c r="A1404" s="10"/>
      <c r="B1404" s="10"/>
      <c r="C1404" s="10" t="str">
        <v>Expedientes económicos de gasto: gastos corrientes en bienes y servicios: gastos diversos (publicidad y propaganda) (1984-)</v>
      </c>
      <c r="D1404" s="10"/>
      <c r="E1404" s="14" t="str">
        <v>Expedientes económicos de gasto: gastos corrientes en bienes y servicios: gastos diversos (publicidad y propaganda) (1984-) &lt;INSTITUTO DE ESTUDIOS FISCALES&gt;</v>
      </c>
      <c r="F1404" s="10"/>
      <c r="G1404" s="10"/>
      <c r="H1404" s="10" t="str">
        <f t="shared" si="66"/>
        <v xml:space="preserve"> </v>
      </c>
      <c r="I1404" s="10"/>
      <c r="J1404" s="10" t="str">
        <f t="shared" si="67"/>
        <v/>
      </c>
      <c r="K1404" s="10"/>
      <c r="L1404" s="10"/>
      <c r="M1404" s="10"/>
      <c r="N1404" s="10"/>
    </row>
    <row r="1405" spans="1:14" ht="60">
      <c r="A1405" s="10"/>
      <c r="B1405" s="10"/>
      <c r="C1405" s="10" t="str">
        <v>Expedientes económicos de gasto: gastos corrientes en bienes y servicios: gastos diversos (publicidad y propaganda) (1984-)</v>
      </c>
      <c r="D1405" s="10"/>
      <c r="E1405" s="14" t="str">
        <v>Expedientes económicos de gasto: gastos corrientes en bienes y servicios: gastos diversos (publicidad y propaganda) (1984-) &lt;SUBSECRETARÍA DE HACIENDA (OFICIALÍA MAYOR)&gt;</v>
      </c>
      <c r="F1405" s="10"/>
      <c r="G1405" s="10"/>
      <c r="H1405" s="10" t="str">
        <f t="shared" si="66"/>
        <v xml:space="preserve"> </v>
      </c>
      <c r="I1405" s="10"/>
      <c r="J1405" s="10" t="str">
        <f t="shared" si="67"/>
        <v/>
      </c>
      <c r="K1405" s="10"/>
      <c r="L1405" s="10"/>
      <c r="M1405" s="10"/>
      <c r="N1405" s="10"/>
    </row>
    <row r="1406" spans="1:14" ht="45">
      <c r="A1406" s="10"/>
      <c r="B1406" s="10"/>
      <c r="C1406" s="10" t="str">
        <v>Expedientes económicos de gasto: gastos corrientes en bienes y servicios: gastos diversos (publicidad y propaganda) (1984-...)</v>
      </c>
      <c r="D1406" s="10"/>
      <c r="E1406" s="14" t="str">
        <v>Expedientes económicos de gasto: gastos corrientes en bienes y servicios: gastos diversos (publicidad y propaganda) (1984-...) &lt;PARQUE MÓVIL DEL ESTADO&gt;</v>
      </c>
      <c r="F1406" s="10"/>
      <c r="G1406" s="10"/>
      <c r="H1406" s="10" t="str">
        <f t="shared" si="66"/>
        <v xml:space="preserve"> </v>
      </c>
      <c r="I1406" s="10"/>
      <c r="J1406" s="10" t="str">
        <f t="shared" si="67"/>
        <v/>
      </c>
      <c r="K1406" s="10"/>
      <c r="L1406" s="10"/>
      <c r="M1406" s="10"/>
      <c r="N1406" s="10"/>
    </row>
    <row r="1407" spans="1:14" ht="45">
      <c r="A1407" s="10"/>
      <c r="B1407" s="10"/>
      <c r="C1407" s="10" t="str">
        <v>Expedientes económicos de gasto: Gestión de gastos</v>
      </c>
      <c r="D1407" s="10"/>
      <c r="E1407" s="14" t="str">
        <v>Expedientes económicos de gasto: Gestión de gastos &lt;SECRETARÍA GENERAL DE FINANCIACIÓN AUTONÓMICA Y LOCAL (GT)&gt;</v>
      </c>
      <c r="F1407" s="10"/>
      <c r="G1407" s="10"/>
      <c r="H1407" s="10" t="str">
        <f t="shared" si="66"/>
        <v xml:space="preserve"> </v>
      </c>
      <c r="I1407" s="10"/>
      <c r="J1407" s="10" t="str">
        <f t="shared" si="67"/>
        <v/>
      </c>
      <c r="K1407" s="10"/>
      <c r="L1407" s="10"/>
      <c r="M1407" s="10"/>
      <c r="N1407" s="10"/>
    </row>
    <row r="1408" spans="1:14" ht="30">
      <c r="A1408" s="10"/>
      <c r="B1408" s="10"/>
      <c r="C1408" s="10" t="str">
        <v>Expedientes económicos de gasto: Nóminas</v>
      </c>
      <c r="D1408" s="10"/>
      <c r="E1408" s="14" t="str">
        <v>Expedientes económicos de gasto: Nóminas &lt;INSTITUTO DE ESTUDIOS FISCALES&gt;</v>
      </c>
      <c r="F1408" s="10"/>
      <c r="G1408" s="10"/>
      <c r="H1408" s="10" t="str">
        <f t="shared" si="66"/>
        <v xml:space="preserve"> </v>
      </c>
      <c r="I1408" s="10"/>
      <c r="J1408" s="10" t="str">
        <f t="shared" si="67"/>
        <v/>
      </c>
      <c r="K1408" s="10"/>
      <c r="L1408" s="10"/>
      <c r="M1408" s="10"/>
      <c r="N1408" s="10"/>
    </row>
    <row r="1409" spans="1:14" ht="30">
      <c r="A1409" s="10"/>
      <c r="B1409" s="10"/>
      <c r="C1409" s="10" t="str">
        <v>Expedientes económicos de gasto: Nóminas.</v>
      </c>
      <c r="D1409" s="10"/>
      <c r="E1409" s="14" t="str">
        <v>Expedientes económicos de gasto: Nóminas. &lt;PARQUE MÓVIL DEL ESTADO&gt;</v>
      </c>
      <c r="F1409" s="10"/>
      <c r="G1409" s="10"/>
      <c r="H1409" s="10" t="str">
        <f t="shared" si="66"/>
        <v xml:space="preserve"> </v>
      </c>
      <c r="I1409" s="10"/>
      <c r="J1409" s="10" t="str">
        <f t="shared" si="67"/>
        <v/>
      </c>
      <c r="K1409" s="10"/>
      <c r="L1409" s="10"/>
      <c r="M1409" s="10"/>
      <c r="N1409" s="10"/>
    </row>
    <row r="1410" spans="1:14" ht="30">
      <c r="A1410" s="10"/>
      <c r="B1410" s="10"/>
      <c r="C1410" s="10" t="str">
        <v>Expedientes económicos de gasto: Productividad</v>
      </c>
      <c r="D1410" s="10"/>
      <c r="E1410" s="14" t="str">
        <v>Expedientes económicos de gasto: Productividad &lt;INSTITUTO DE ESTUDIOS FISCALES&gt;</v>
      </c>
      <c r="F1410" s="10"/>
      <c r="G1410" s="10"/>
      <c r="H1410" s="10" t="str">
        <f t="shared" si="66"/>
        <v xml:space="preserve"> </v>
      </c>
      <c r="I1410" s="10"/>
      <c r="J1410" s="10" t="str">
        <f t="shared" si="67"/>
        <v/>
      </c>
      <c r="K1410" s="10"/>
      <c r="L1410" s="10"/>
      <c r="M1410" s="10"/>
      <c r="N1410" s="10"/>
    </row>
    <row r="1411" spans="1:14" ht="30">
      <c r="A1411" s="10"/>
      <c r="B1411" s="10"/>
      <c r="C1411" s="10" t="str">
        <v>Expedientes económicos de gasto: Seguridad Social</v>
      </c>
      <c r="D1411" s="10"/>
      <c r="E1411" s="14" t="str">
        <v>Expedientes económicos de gasto: Seguridad Social &lt;INSTITUTO DE ESTUDIOS FISCALES&gt;</v>
      </c>
      <c r="F1411" s="10"/>
      <c r="G1411" s="10"/>
      <c r="H1411" s="10" t="str">
        <f t="shared" si="66"/>
        <v xml:space="preserve"> </v>
      </c>
      <c r="I1411" s="10"/>
      <c r="J1411" s="10" t="str">
        <f t="shared" si="67"/>
        <v/>
      </c>
      <c r="K1411" s="10"/>
      <c r="L1411" s="10"/>
      <c r="M1411" s="10"/>
      <c r="N1411" s="10"/>
    </row>
    <row r="1412" spans="1:14" ht="30">
      <c r="A1412" s="10"/>
      <c r="B1412" s="10"/>
      <c r="C1412" s="10" t="str">
        <v>Expedientes económicos de gasto: Seguridad Social.</v>
      </c>
      <c r="D1412" s="10"/>
      <c r="E1412" s="14" t="str">
        <v>Expedientes económicos de gasto: Seguridad Social. &lt;PARQUE MÓVIL DEL ESTADO&gt;</v>
      </c>
      <c r="F1412" s="10"/>
      <c r="G1412" s="10"/>
      <c r="H1412" s="10" t="str">
        <f t="shared" si="66"/>
        <v xml:space="preserve"> </v>
      </c>
      <c r="I1412" s="10"/>
      <c r="J1412" s="10" t="str">
        <f t="shared" si="67"/>
        <v/>
      </c>
      <c r="K1412" s="10"/>
      <c r="L1412" s="10"/>
      <c r="M1412" s="10"/>
      <c r="N1412" s="10"/>
    </row>
    <row r="1413" spans="1:14" ht="30">
      <c r="A1413" s="10"/>
      <c r="B1413" s="10"/>
      <c r="C1413" s="10" t="str">
        <v>Expedientes por Anticipos por caja fija</v>
      </c>
      <c r="D1413" s="10"/>
      <c r="E1413" s="14" t="str">
        <v>Expedientes por Anticipos por caja fija &lt;DEPARTAMENTO DE SERVICIOS Y COORDINACIÓN TERRITORIAL&gt;</v>
      </c>
      <c r="F1413" s="10"/>
      <c r="G1413" s="10"/>
      <c r="H1413" s="10" t="str">
        <f t="shared" si="66"/>
        <v xml:space="preserve"> </v>
      </c>
      <c r="I1413" s="10"/>
      <c r="J1413" s="10" t="str">
        <f t="shared" si="67"/>
        <v/>
      </c>
      <c r="K1413" s="10"/>
      <c r="L1413" s="10"/>
      <c r="M1413" s="10"/>
      <c r="N1413" s="10"/>
    </row>
    <row r="1414" spans="1:14">
      <c r="A1414" s="10"/>
      <c r="B1414" s="10"/>
      <c r="C1414" s="10" t="str">
        <v>Expedientes por Anticipos por caja fija</v>
      </c>
      <c r="D1414" s="10"/>
      <c r="E1414" s="14" t="str">
        <v>Expedientes por Anticipos por caja fija &lt;IGAE (OPGR)&gt;</v>
      </c>
      <c r="F1414" s="10"/>
      <c r="G1414" s="10"/>
      <c r="H1414" s="10" t="str">
        <f t="shared" si="66"/>
        <v xml:space="preserve"> </v>
      </c>
      <c r="I1414" s="10"/>
      <c r="J1414" s="10" t="str">
        <f t="shared" si="67"/>
        <v/>
      </c>
      <c r="K1414" s="10"/>
      <c r="L1414" s="10"/>
      <c r="M1414" s="10"/>
      <c r="N1414" s="10"/>
    </row>
    <row r="1415" spans="1:14" ht="30">
      <c r="A1415" s="10"/>
      <c r="B1415" s="10"/>
      <c r="C1415" s="10" t="str">
        <v>Modelo presentado a la AEAT: 347</v>
      </c>
      <c r="D1415" s="10"/>
      <c r="E1415" s="14" t="str">
        <v>Modelo presentado a la AEAT: 347 &lt;INSTITUTO DE ESTUDIOS FISCALES&gt;</v>
      </c>
      <c r="F1415" s="10"/>
      <c r="G1415" s="10"/>
      <c r="H1415" s="10" t="str">
        <f t="shared" si="66"/>
        <v xml:space="preserve"> </v>
      </c>
      <c r="I1415" s="10"/>
      <c r="J1415" s="10" t="str">
        <f t="shared" si="67"/>
        <v/>
      </c>
      <c r="K1415" s="10"/>
      <c r="L1415" s="10"/>
      <c r="M1415" s="10"/>
      <c r="N1415" s="10"/>
    </row>
    <row r="1416" spans="1:14" ht="30">
      <c r="A1416" s="10"/>
      <c r="B1416" s="10"/>
      <c r="C1416" s="10" t="str">
        <v>Nóminas de haberes y retribuciones de empleados públicos</v>
      </c>
      <c r="D1416" s="10"/>
      <c r="E1416" s="14" t="str">
        <v>Nóminas de haberes y retribuciones de empleados públicos &lt;SUBSECRETARÍA DE HACIENDA (SGRH)&gt;</v>
      </c>
      <c r="F1416" s="10"/>
      <c r="G1416" s="10"/>
      <c r="H1416" s="10" t="str">
        <f t="shared" si="66"/>
        <v xml:space="preserve"> </v>
      </c>
      <c r="I1416" s="10"/>
      <c r="J1416" s="10" t="str">
        <f t="shared" si="67"/>
        <v/>
      </c>
      <c r="K1416" s="10"/>
      <c r="L1416" s="10"/>
      <c r="M1416" s="10"/>
      <c r="N1416" s="10"/>
    </row>
    <row r="1417" spans="1:14" ht="45">
      <c r="A1417" s="10"/>
      <c r="B1417" s="10"/>
      <c r="C1417" s="10" t="str">
        <v>Entidades Locales. Autorización de operaciones de endeudamiento</v>
      </c>
      <c r="D1417" s="10"/>
      <c r="E1417" s="14" t="str">
        <v>Entidades Locales. Autorización de operaciones de endeudamiento &lt;SECRETARÍA GENERAL DE FINANCIACIÓN AUTONÓMICA Y LOCAL (SGGPFEL)&gt;</v>
      </c>
      <c r="F1417" s="10"/>
      <c r="G1417" s="10"/>
      <c r="H1417" s="10" t="str">
        <f t="shared" si="66"/>
        <v xml:space="preserve"> </v>
      </c>
      <c r="I1417" s="10"/>
      <c r="J1417" s="10" t="str">
        <f t="shared" si="67"/>
        <v/>
      </c>
      <c r="K1417" s="10"/>
      <c r="L1417" s="10"/>
      <c r="M1417" s="10"/>
      <c r="N1417" s="10"/>
    </row>
    <row r="1418" spans="1:14" ht="30">
      <c r="A1418" s="10"/>
      <c r="B1418" s="10"/>
      <c r="C1418" s="10" t="str">
        <v>Matrices de Títulos de Deuda (1979-1989)</v>
      </c>
      <c r="D1418" s="10"/>
      <c r="E1418" s="14" t="str">
        <v>Matrices de Títulos de Deuda (1979-1989) &lt;DIRECCIÓN GENERAL DEL TESORO Y POLÍTICA FINANCIERA&gt;</v>
      </c>
      <c r="F1418" s="10"/>
      <c r="G1418" s="10"/>
      <c r="H1418" s="10" t="str">
        <f t="shared" si="66"/>
        <v xml:space="preserve"> </v>
      </c>
      <c r="I1418" s="10"/>
      <c r="J1418" s="10" t="str">
        <f t="shared" si="67"/>
        <v/>
      </c>
      <c r="K1418" s="10"/>
      <c r="L1418" s="10"/>
      <c r="M1418" s="10"/>
      <c r="N1418" s="10"/>
    </row>
    <row r="1419" spans="1:14" ht="30">
      <c r="A1419" s="10"/>
      <c r="B1419" s="10"/>
      <c r="C1419" s="10" t="str">
        <v>Actas de comprobación material de la inversión</v>
      </c>
      <c r="D1419" s="10"/>
      <c r="E1419" s="14" t="str">
        <v>Actas de comprobación material de la inversión &lt;IGAE (Intervención y fiscalización)&gt;</v>
      </c>
      <c r="F1419" s="10"/>
      <c r="G1419" s="10"/>
      <c r="H1419" s="10" t="str">
        <f t="shared" si="66"/>
        <v xml:space="preserve"> </v>
      </c>
      <c r="I1419" s="10"/>
      <c r="J1419" s="10" t="str">
        <f t="shared" si="67"/>
        <v/>
      </c>
      <c r="K1419" s="10"/>
      <c r="L1419" s="10"/>
      <c r="M1419" s="10"/>
      <c r="N1419" s="10"/>
    </row>
    <row r="1420" spans="1:14" ht="30">
      <c r="A1420" s="10"/>
      <c r="B1420" s="10"/>
      <c r="C1420" s="10" t="str">
        <v>Avance de liquidación del Presupuesto. Estado (Anual)</v>
      </c>
      <c r="D1420" s="10"/>
      <c r="E1420" s="14" t="str">
        <v>Avance de liquidación del Presupuesto. Estado (Anual) &lt;IGAE (Oficina Nacional de Contabilidad)&gt;</v>
      </c>
      <c r="F1420" s="10"/>
      <c r="G1420" s="10"/>
      <c r="H1420" s="10" t="str">
        <f t="shared" si="66"/>
        <v xml:space="preserve"> </v>
      </c>
      <c r="I1420" s="10"/>
      <c r="J1420" s="10" t="str">
        <f t="shared" si="67"/>
        <v/>
      </c>
      <c r="K1420" s="10"/>
      <c r="L1420" s="10"/>
      <c r="M1420" s="10"/>
      <c r="N1420" s="10"/>
    </row>
    <row r="1421" spans="1:14" ht="30">
      <c r="A1421" s="10"/>
      <c r="B1421" s="10"/>
      <c r="C1421" s="10" t="str">
        <v>Avance de liquidación del Presupuesto. Organismos (Anual)</v>
      </c>
      <c r="D1421" s="10"/>
      <c r="E1421" s="14" t="str">
        <v>Avance de liquidación del Presupuesto. Organismos (Anual) &lt;IGAE (Oficina Nacional de Contabilidad)&gt;</v>
      </c>
      <c r="F1421" s="10"/>
      <c r="G1421" s="10"/>
      <c r="H1421" s="10" t="str">
        <f t="shared" si="66"/>
        <v xml:space="preserve"> </v>
      </c>
      <c r="I1421" s="10"/>
      <c r="J1421" s="10" t="str">
        <f t="shared" si="67"/>
        <v/>
      </c>
      <c r="K1421" s="10"/>
      <c r="L1421" s="10"/>
      <c r="M1421" s="10"/>
      <c r="N1421" s="10"/>
    </row>
    <row r="1422" spans="1:14" ht="30">
      <c r="A1422" s="10"/>
      <c r="B1422" s="10"/>
      <c r="C1422" s="10" t="str">
        <v>Circulares e Informes de la Base de datos LEI</v>
      </c>
      <c r="D1422" s="10"/>
      <c r="E1422" s="14" t="str">
        <v>Circulares e Informes de la Base de datos LEI &lt;IGAE (Estudios y coordinación)&gt;</v>
      </c>
      <c r="F1422" s="10"/>
      <c r="G1422" s="10"/>
      <c r="H1422" s="10" t="str">
        <f t="shared" si="66"/>
        <v xml:space="preserve"> </v>
      </c>
      <c r="I1422" s="10"/>
      <c r="J1422" s="10" t="str">
        <f t="shared" si="67"/>
        <v/>
      </c>
      <c r="K1422" s="10"/>
      <c r="L1422" s="10"/>
      <c r="M1422" s="10"/>
      <c r="N1422" s="10"/>
    </row>
    <row r="1423" spans="1:14" ht="45">
      <c r="A1423" s="10"/>
      <c r="B1423" s="10"/>
      <c r="C1423" s="10" t="str">
        <v>Comunicación designación de representante de la IG para la comprobación material de la inversión.</v>
      </c>
      <c r="D1423" s="10"/>
      <c r="E1423" s="14" t="str">
        <v>Comunicación designación de representante de la IG para la comprobación material de la inversión. &lt;IGAE (Intervención y fiscalización)&gt;</v>
      </c>
      <c r="F1423" s="10"/>
      <c r="G1423" s="10"/>
      <c r="H1423" s="10" t="str">
        <f t="shared" si="66"/>
        <v xml:space="preserve"> </v>
      </c>
      <c r="I1423" s="10"/>
      <c r="J1423" s="10" t="str">
        <f t="shared" si="67"/>
        <v/>
      </c>
      <c r="K1423" s="10"/>
      <c r="L1423" s="10"/>
      <c r="M1423" s="10"/>
      <c r="N1423" s="10"/>
    </row>
    <row r="1424" spans="1:14" ht="30">
      <c r="A1424" s="10"/>
      <c r="B1424" s="10"/>
      <c r="C1424" s="10" t="str">
        <v>Consultas de entidades locales y respuestas IGAE</v>
      </c>
      <c r="D1424" s="10"/>
      <c r="E1424" s="14" t="str">
        <v>Consultas de entidades locales y respuestas IGAE &lt;IGAE (Estudios y coordinación)&gt;</v>
      </c>
      <c r="F1424" s="10"/>
      <c r="G1424" s="10"/>
      <c r="H1424" s="10" t="str">
        <f t="shared" si="66"/>
        <v xml:space="preserve"> </v>
      </c>
      <c r="I1424" s="10"/>
      <c r="J1424" s="10" t="str">
        <f t="shared" si="67"/>
        <v/>
      </c>
      <c r="K1424" s="10"/>
      <c r="L1424" s="10"/>
      <c r="M1424" s="10"/>
      <c r="N1424" s="10"/>
    </row>
    <row r="1425" spans="1:14">
      <c r="A1425" s="10"/>
      <c r="B1425" s="10"/>
      <c r="C1425" s="10" t="str">
        <v>Control financiero</v>
      </c>
      <c r="D1425" s="10"/>
      <c r="E1425" s="14" t="str">
        <v>Control financiero &lt;INSTITUTO DE ESTUDIOS FISCALES&gt;</v>
      </c>
      <c r="F1425" s="10"/>
      <c r="G1425" s="10"/>
      <c r="H1425" s="10" t="str">
        <f t="shared" si="66"/>
        <v xml:space="preserve"> </v>
      </c>
      <c r="I1425" s="10"/>
      <c r="J1425" s="10" t="str">
        <f t="shared" si="67"/>
        <v/>
      </c>
      <c r="K1425" s="10"/>
      <c r="L1425" s="10"/>
      <c r="M1425" s="10"/>
      <c r="N1425" s="10"/>
    </row>
    <row r="1426" spans="1:14" ht="30">
      <c r="A1426" s="10"/>
      <c r="B1426" s="10"/>
      <c r="C1426" s="10" t="str">
        <v>Cuenta de la Administración General del Estado (Anual)</v>
      </c>
      <c r="D1426" s="10"/>
      <c r="E1426" s="14" t="str">
        <v>Cuenta de la Administración General del Estado (Anual) &lt;IGAE (Oficina Nacional de Contabilidad)&gt;</v>
      </c>
      <c r="F1426" s="10"/>
      <c r="G1426" s="10"/>
      <c r="H1426" s="10" t="str">
        <f t="shared" si="66"/>
        <v xml:space="preserve"> </v>
      </c>
      <c r="I1426" s="10"/>
      <c r="J1426" s="10" t="str">
        <f t="shared" si="67"/>
        <v/>
      </c>
      <c r="K1426" s="10"/>
      <c r="L1426" s="10"/>
      <c r="M1426" s="10"/>
      <c r="N1426" s="10"/>
    </row>
    <row r="1427" spans="1:14" ht="30">
      <c r="A1427" s="10"/>
      <c r="B1427" s="10"/>
      <c r="C1427" s="10" t="str">
        <v>Cuenta General del Estado (Anual)</v>
      </c>
      <c r="D1427" s="10"/>
      <c r="E1427" s="14" t="str">
        <v>Cuenta General del Estado (Anual) &lt;IGAE (Oficina Nacional de Contabilidad)&gt;</v>
      </c>
      <c r="F1427" s="10"/>
      <c r="G1427" s="10"/>
      <c r="H1427" s="10" t="str">
        <f t="shared" si="66"/>
        <v xml:space="preserve"> </v>
      </c>
      <c r="I1427" s="10"/>
      <c r="J1427" s="10" t="str">
        <f t="shared" si="67"/>
        <v/>
      </c>
      <c r="K1427" s="10"/>
      <c r="L1427" s="10"/>
      <c r="M1427" s="10"/>
      <c r="N1427" s="10"/>
    </row>
    <row r="1428" spans="1:14" ht="30">
      <c r="A1428" s="10"/>
      <c r="B1428" s="10"/>
      <c r="C1428" s="10" t="str">
        <v>Cuentas del resto de entidades del sector público estatal (Anual)</v>
      </c>
      <c r="D1428" s="10"/>
      <c r="E1428" s="14" t="str">
        <v>Cuentas del resto de entidades del sector público estatal (Anual) &lt;IGAE (Oficina Nacional de Contabilidad)&gt;</v>
      </c>
      <c r="F1428" s="10"/>
      <c r="G1428" s="10"/>
      <c r="H1428" s="10" t="str">
        <f t="shared" si="66"/>
        <v xml:space="preserve"> </v>
      </c>
      <c r="I1428" s="10"/>
      <c r="J1428" s="10" t="str">
        <f t="shared" si="67"/>
        <v/>
      </c>
      <c r="K1428" s="10"/>
      <c r="L1428" s="10"/>
      <c r="M1428" s="10"/>
      <c r="N1428" s="10"/>
    </row>
    <row r="1429" spans="1:14" ht="45">
      <c r="A1429" s="10"/>
      <c r="B1429" s="10"/>
      <c r="C1429" s="10" t="str">
        <v>Datos Anuales del detalle de Impuestos y Cotizaciones Sociales de las AAPP y subsectores</v>
      </c>
      <c r="D1429" s="10"/>
      <c r="E1429" s="14" t="str">
        <v>Datos Anuales del detalle de Impuestos y Cotizaciones Sociales de las AAPP y subsectores &lt;IGAE (Oficina Nacional de Contabilidad)&gt;</v>
      </c>
      <c r="F1429" s="10"/>
      <c r="G1429" s="10"/>
      <c r="H1429" s="10" t="str">
        <f t="shared" si="66"/>
        <v xml:space="preserve"> </v>
      </c>
      <c r="I1429" s="10"/>
      <c r="J1429" s="10" t="str">
        <f t="shared" si="67"/>
        <v/>
      </c>
      <c r="K1429" s="10"/>
      <c r="L1429" s="10"/>
      <c r="M1429" s="10"/>
      <c r="N1429" s="10"/>
    </row>
    <row r="1430" spans="1:14" ht="45">
      <c r="A1430" s="10"/>
      <c r="B1430" s="10"/>
      <c r="C1430" s="10" t="str">
        <v>Datos Anuales del detalle del gasto por funciones (COFOG) de las AAPP y subsectores</v>
      </c>
      <c r="D1430" s="10"/>
      <c r="E1430" s="14" t="str">
        <v>Datos Anuales del detalle del gasto por funciones (COFOG) de las AAPP y subsectores &lt;IGAE (Oficina Nacional de Contabilidad)&gt;</v>
      </c>
      <c r="F1430" s="10"/>
      <c r="G1430" s="10"/>
      <c r="H1430" s="10" t="str">
        <f t="shared" si="66"/>
        <v xml:space="preserve"> </v>
      </c>
      <c r="I1430" s="10"/>
      <c r="J1430" s="10" t="str">
        <f t="shared" si="67"/>
        <v/>
      </c>
      <c r="K1430" s="10"/>
      <c r="L1430" s="10"/>
      <c r="M1430" s="10"/>
      <c r="N1430" s="10"/>
    </row>
    <row r="1431" spans="1:14" ht="45">
      <c r="A1431" s="10"/>
      <c r="B1431" s="10"/>
      <c r="C1431" s="10" t="str">
        <v>Distribución territorial de la inversión del Sector Público Estatal. (Semestral)</v>
      </c>
      <c r="D1431" s="10"/>
      <c r="E1431" s="14" t="str">
        <v>Distribución territorial de la inversión del Sector Público Estatal. (Semestral) &lt;IGAE (Oficina Nacional de Contabilidad)&gt;</v>
      </c>
      <c r="F1431" s="10"/>
      <c r="G1431" s="10"/>
      <c r="H1431" s="10" t="str">
        <f t="shared" si="66"/>
        <v xml:space="preserve"> </v>
      </c>
      <c r="I1431" s="10"/>
      <c r="J1431" s="10" t="str">
        <f t="shared" si="67"/>
        <v/>
      </c>
      <c r="K1431" s="10"/>
      <c r="L1431" s="10"/>
      <c r="M1431" s="10"/>
      <c r="N1431" s="10"/>
    </row>
    <row r="1432" spans="1:14" ht="45">
      <c r="A1432" s="10"/>
      <c r="B1432" s="10"/>
      <c r="C1432" s="10" t="str">
        <v>Ejecución del Presupuesto de gastos del Estado. Avance comentado de pagos. AGE. (Mensual)</v>
      </c>
      <c r="D1432" s="10"/>
      <c r="E1432" s="14" t="str">
        <v>Ejecución del Presupuesto de gastos del Estado. Avance comentado de pagos. AGE. (Mensual) &lt;IGAE (Oficina Nacional de Contabilidad)&gt;</v>
      </c>
      <c r="F1432" s="10"/>
      <c r="G1432" s="10"/>
      <c r="H1432" s="10" t="str">
        <f t="shared" si="66"/>
        <v xml:space="preserve"> </v>
      </c>
      <c r="I1432" s="10"/>
      <c r="J1432" s="10" t="str">
        <f t="shared" si="67"/>
        <v/>
      </c>
      <c r="K1432" s="10"/>
      <c r="L1432" s="10"/>
      <c r="M1432" s="10"/>
      <c r="N1432" s="10"/>
    </row>
    <row r="1433" spans="1:14" ht="30">
      <c r="A1433" s="10"/>
      <c r="B1433" s="10"/>
      <c r="C1433" s="10" t="str">
        <v>Ejecución del Presupuesto. AGE. (Mensual)</v>
      </c>
      <c r="D1433" s="10"/>
      <c r="E1433" s="14" t="str">
        <v>Ejecución del Presupuesto. AGE. (Mensual) &lt;IGAE (Oficina Nacional de Contabilidad)&gt;</v>
      </c>
      <c r="F1433" s="10"/>
      <c r="G1433" s="10"/>
      <c r="H1433" s="10" t="str">
        <f t="shared" si="66"/>
        <v xml:space="preserve"> </v>
      </c>
      <c r="I1433" s="10"/>
      <c r="J1433" s="10" t="str">
        <f t="shared" si="67"/>
        <v/>
      </c>
      <c r="K1433" s="10"/>
      <c r="L1433" s="10"/>
      <c r="M1433" s="10"/>
      <c r="N1433" s="10"/>
    </row>
    <row r="1434" spans="1:14" ht="30">
      <c r="A1434" s="10"/>
      <c r="B1434" s="10"/>
      <c r="C1434" s="10" t="str">
        <v>Ejecución del Presupuesto. Organismos. (Mensual)</v>
      </c>
      <c r="D1434" s="10"/>
      <c r="E1434" s="14" t="str">
        <v>Ejecución del Presupuesto. Organismos. (Mensual) &lt;IGAE (Oficina Nacional de Contabilidad)&gt;</v>
      </c>
      <c r="F1434" s="10"/>
      <c r="G1434" s="10"/>
      <c r="H1434" s="10" t="str">
        <f t="shared" si="66"/>
        <v xml:space="preserve"> </v>
      </c>
      <c r="I1434" s="10"/>
      <c r="J1434" s="10" t="str">
        <f t="shared" si="67"/>
        <v/>
      </c>
      <c r="K1434" s="10"/>
      <c r="L1434" s="10"/>
      <c r="M1434" s="10"/>
      <c r="N1434" s="10"/>
    </row>
    <row r="1435" spans="1:14" ht="30">
      <c r="A1435" s="10"/>
      <c r="B1435" s="10"/>
      <c r="C1435" s="10" t="str">
        <v>Empresas y fundaciones estatales. Informe económico financiero</v>
      </c>
      <c r="D1435" s="10"/>
      <c r="E1435" s="14" t="str">
        <v>Empresas y fundaciones estatales. Informe económico financiero &lt;IGAE (Estudios y coordinación)&gt;</v>
      </c>
      <c r="F1435" s="10"/>
      <c r="G1435" s="10"/>
      <c r="H1435" s="10" t="str">
        <f t="shared" si="66"/>
        <v xml:space="preserve"> </v>
      </c>
      <c r="I1435" s="10"/>
      <c r="J1435" s="10" t="str">
        <f t="shared" si="67"/>
        <v/>
      </c>
      <c r="K1435" s="10"/>
      <c r="L1435" s="10"/>
      <c r="M1435" s="10"/>
      <c r="N1435" s="10"/>
    </row>
    <row r="1436" spans="1:14" ht="30">
      <c r="A1436" s="10"/>
      <c r="B1436" s="10"/>
      <c r="C1436" s="10" t="str">
        <v>Estados de situación de tesorería (1986-)</v>
      </c>
      <c r="D1436" s="10"/>
      <c r="E1436" s="14" t="str">
        <v>Estados de situación de tesorería (1986-) &lt;DEPARTAMENTO DE SERVICIOS Y COORDINACIÓN TERRITORIAL&gt;</v>
      </c>
      <c r="F1436" s="10"/>
      <c r="G1436" s="10"/>
      <c r="H1436" s="10" t="str">
        <f t="shared" si="66"/>
        <v xml:space="preserve"> </v>
      </c>
      <c r="I1436" s="10"/>
      <c r="J1436" s="10" t="str">
        <f t="shared" si="67"/>
        <v/>
      </c>
      <c r="K1436" s="10"/>
      <c r="L1436" s="10"/>
      <c r="M1436" s="10"/>
      <c r="N1436" s="10"/>
    </row>
    <row r="1437" spans="1:14">
      <c r="A1437" s="10"/>
      <c r="B1437" s="10"/>
      <c r="C1437" s="10" t="str">
        <v>Estados de situación de tesorería (1986-)</v>
      </c>
      <c r="D1437" s="10"/>
      <c r="E1437" s="14" t="str">
        <v>Estados de situación de tesorería (1986-) &lt;IGAE&gt;</v>
      </c>
      <c r="F1437" s="10"/>
      <c r="G1437" s="10"/>
      <c r="H1437" s="10" t="str">
        <f t="shared" ref="H1437:H1500" si="68">F1437 &amp; " " &amp; G1437</f>
        <v xml:space="preserve"> </v>
      </c>
      <c r="I1437" s="10"/>
      <c r="J1437" s="10" t="str">
        <f t="shared" si="67"/>
        <v/>
      </c>
      <c r="K1437" s="10"/>
      <c r="L1437" s="10"/>
      <c r="M1437" s="10"/>
      <c r="N1437" s="10"/>
    </row>
    <row r="1438" spans="1:14" ht="30">
      <c r="A1438" s="10"/>
      <c r="B1438" s="10"/>
      <c r="C1438" s="10" t="str">
        <v>Expedientes con DG Costes de Personal y Pensiones Públicas</v>
      </c>
      <c r="D1438" s="10"/>
      <c r="E1438" s="14" t="str">
        <v>Expedientes con DG Costes de Personal y Pensiones Públicas &lt;IGAE (OPGR)&gt;</v>
      </c>
      <c r="F1438" s="10"/>
      <c r="G1438" s="10"/>
      <c r="H1438" s="10" t="str">
        <f t="shared" si="68"/>
        <v xml:space="preserve"> </v>
      </c>
      <c r="I1438" s="10"/>
      <c r="J1438" s="10" t="str">
        <f t="shared" ref="J1438:J1501" si="69">IF(H1439="", "", SUBSTITUTE(H1439, I1439 &amp; CHAR(32), ""))</f>
        <v/>
      </c>
      <c r="K1438" s="10"/>
      <c r="L1438" s="10"/>
      <c r="M1438" s="10"/>
      <c r="N1438" s="10"/>
    </row>
    <row r="1439" spans="1:14" ht="45">
      <c r="A1439" s="10"/>
      <c r="B1439" s="10"/>
      <c r="C1439" s="10" t="str">
        <v>Extracto de las Estadísticas mensuales de Ejecución del Presupuesto del Estado. (Mensual).</v>
      </c>
      <c r="D1439" s="10"/>
      <c r="E1439" s="14" t="str">
        <v>Extracto de las Estadísticas mensuales de Ejecución del Presupuesto del Estado. (Mensual). &lt;IGAE (Oficina Nacional de Contabilidad)&gt;</v>
      </c>
      <c r="F1439" s="10"/>
      <c r="G1439" s="10"/>
      <c r="H1439" s="10" t="str">
        <f t="shared" si="68"/>
        <v xml:space="preserve"> </v>
      </c>
      <c r="I1439" s="10"/>
      <c r="J1439" s="10" t="str">
        <f t="shared" si="69"/>
        <v/>
      </c>
      <c r="K1439" s="10"/>
      <c r="L1439" s="10"/>
      <c r="M1439" s="10"/>
      <c r="N1439" s="10"/>
    </row>
    <row r="1440" spans="1:14" ht="30">
      <c r="A1440" s="10"/>
      <c r="B1440" s="10"/>
      <c r="C1440" s="10" t="str">
        <v>Indicadores Mensuales de la actividad de AACC, CCAA y FFSS</v>
      </c>
      <c r="D1440" s="10"/>
      <c r="E1440" s="14" t="str">
        <v>Indicadores Mensuales de la actividad de AACC, CCAA y FFSS &lt;IGAE (Oficina Nacional de Contabilidad)&gt;</v>
      </c>
      <c r="F1440" s="10"/>
      <c r="G1440" s="10"/>
      <c r="H1440" s="10" t="str">
        <f t="shared" si="68"/>
        <v xml:space="preserve"> </v>
      </c>
      <c r="I1440" s="10"/>
      <c r="J1440" s="10" t="str">
        <f t="shared" si="69"/>
        <v/>
      </c>
      <c r="K1440" s="10"/>
      <c r="L1440" s="10"/>
      <c r="M1440" s="10"/>
      <c r="N1440" s="10"/>
    </row>
    <row r="1441" spans="1:14" ht="30">
      <c r="A1441" s="10"/>
      <c r="B1441" s="10"/>
      <c r="C1441" s="10" t="str">
        <v>Indicadores Mensuales de la actividad del Estado</v>
      </c>
      <c r="D1441" s="10"/>
      <c r="E1441" s="14" t="str">
        <v>Indicadores Mensuales de la actividad del Estado &lt;IGAE (Oficina Nacional de Contabilidad)&gt;</v>
      </c>
      <c r="F1441" s="10"/>
      <c r="G1441" s="10"/>
      <c r="H1441" s="10" t="str">
        <f t="shared" si="68"/>
        <v xml:space="preserve"> </v>
      </c>
      <c r="I1441" s="10"/>
      <c r="J1441" s="10" t="str">
        <f t="shared" si="69"/>
        <v/>
      </c>
      <c r="K1441" s="10"/>
      <c r="L1441" s="10"/>
      <c r="M1441" s="10"/>
      <c r="N1441" s="10"/>
    </row>
    <row r="1442" spans="1:14" ht="30">
      <c r="A1442" s="10"/>
      <c r="B1442" s="10"/>
      <c r="C1442" s="10" t="str">
        <v>Informe Anual sobre la clasificación funcional del gasto (COFOG)</v>
      </c>
      <c r="D1442" s="10"/>
      <c r="E1442" s="14" t="str">
        <v>Informe Anual sobre la clasificación funcional del gasto (COFOG) &lt;IGAE (Oficina Nacional de Contabilidad)&gt;</v>
      </c>
      <c r="F1442" s="10"/>
      <c r="G1442" s="10"/>
      <c r="H1442" s="10" t="str">
        <f t="shared" si="68"/>
        <v xml:space="preserve"> </v>
      </c>
      <c r="I1442" s="10"/>
      <c r="J1442" s="10" t="str">
        <f t="shared" si="69"/>
        <v/>
      </c>
      <c r="K1442" s="10"/>
      <c r="L1442" s="10"/>
      <c r="M1442" s="10"/>
      <c r="N1442" s="10"/>
    </row>
    <row r="1443" spans="1:14" ht="30">
      <c r="A1443" s="10"/>
      <c r="B1443" s="10"/>
      <c r="C1443" s="10" t="str">
        <v>Informe Anual sobre los ingresos y gastos de las AAPP</v>
      </c>
      <c r="D1443" s="10"/>
      <c r="E1443" s="14" t="str">
        <v>Informe Anual sobre los ingresos y gastos de las AAPP &lt;IGAE (Oficina Nacional de Contabilidad)&gt;</v>
      </c>
      <c r="F1443" s="10"/>
      <c r="G1443" s="10"/>
      <c r="H1443" s="10" t="str">
        <f t="shared" si="68"/>
        <v xml:space="preserve"> </v>
      </c>
      <c r="I1443" s="10"/>
      <c r="J1443" s="10" t="str">
        <f t="shared" si="69"/>
        <v/>
      </c>
      <c r="K1443" s="10"/>
      <c r="L1443" s="10"/>
      <c r="M1443" s="10"/>
      <c r="N1443" s="10"/>
    </row>
    <row r="1444" spans="1:14" ht="30">
      <c r="A1444" s="10"/>
      <c r="B1444" s="10"/>
      <c r="C1444" s="10" t="str">
        <v>Informe de evaluación supervisión continua</v>
      </c>
      <c r="D1444" s="10"/>
      <c r="E1444" s="14" t="str">
        <v>Informe de evaluación supervisión continua &lt;IGAE (Oficina Nacional de Auditoría)&gt;</v>
      </c>
      <c r="F1444" s="10"/>
      <c r="G1444" s="10"/>
      <c r="H1444" s="10" t="str">
        <f t="shared" si="68"/>
        <v xml:space="preserve"> </v>
      </c>
      <c r="I1444" s="10"/>
      <c r="J1444" s="10" t="str">
        <f t="shared" si="69"/>
        <v/>
      </c>
      <c r="K1444" s="10"/>
      <c r="L1444" s="10"/>
      <c r="M1444" s="10"/>
      <c r="N1444" s="10"/>
    </row>
    <row r="1445" spans="1:14" ht="30">
      <c r="A1445" s="10"/>
      <c r="B1445" s="10"/>
      <c r="C1445" s="10" t="str">
        <v>Informe sobre  cumplimiento de plazos legales de pago (Trimestral)</v>
      </c>
      <c r="D1445" s="10"/>
      <c r="E1445" s="14" t="str">
        <v>Informe sobre  cumplimiento de plazos legales de pago (Trimestral) &lt;IGAE (Oficina Nacional de Contabilidad)&gt;</v>
      </c>
      <c r="F1445" s="10"/>
      <c r="G1445" s="10"/>
      <c r="H1445" s="10" t="str">
        <f t="shared" si="68"/>
        <v xml:space="preserve"> </v>
      </c>
      <c r="I1445" s="10"/>
      <c r="J1445" s="10" t="str">
        <f t="shared" si="69"/>
        <v/>
      </c>
      <c r="K1445" s="10"/>
      <c r="L1445" s="10"/>
      <c r="M1445" s="10"/>
      <c r="N1445" s="10"/>
    </row>
    <row r="1446" spans="1:14" ht="30">
      <c r="A1446" s="10"/>
      <c r="B1446" s="10"/>
      <c r="C1446" s="10" t="str">
        <v>Informe sobre el período medio de pago a proveedores (Mensual)</v>
      </c>
      <c r="D1446" s="10"/>
      <c r="E1446" s="14" t="str">
        <v>Informe sobre el período medio de pago a proveedores (Mensual) &lt;IGAE (Oficina Nacional de Contabilidad)&gt;</v>
      </c>
      <c r="F1446" s="10"/>
      <c r="G1446" s="10"/>
      <c r="H1446" s="10" t="str">
        <f t="shared" si="68"/>
        <v xml:space="preserve"> </v>
      </c>
      <c r="I1446" s="10"/>
      <c r="J1446" s="10" t="str">
        <f t="shared" si="69"/>
        <v/>
      </c>
      <c r="K1446" s="10"/>
      <c r="L1446" s="10"/>
      <c r="M1446" s="10"/>
      <c r="N1446" s="10"/>
    </row>
    <row r="1447" spans="1:14" ht="30">
      <c r="A1447" s="10"/>
      <c r="B1447" s="10"/>
      <c r="C1447" s="10" t="str">
        <v>Informe Trimestral de los Ingresos y Gastos de las AAPP</v>
      </c>
      <c r="D1447" s="10"/>
      <c r="E1447" s="14" t="str">
        <v>Informe Trimestral de los Ingresos y Gastos de las AAPP &lt;IGAE (Oficina Nacional de Contabilidad)&gt;</v>
      </c>
      <c r="F1447" s="10"/>
      <c r="G1447" s="10"/>
      <c r="H1447" s="10" t="str">
        <f t="shared" si="68"/>
        <v xml:space="preserve"> </v>
      </c>
      <c r="I1447" s="10"/>
      <c r="J1447" s="10" t="str">
        <f t="shared" si="69"/>
        <v/>
      </c>
      <c r="K1447" s="10"/>
      <c r="L1447" s="10"/>
      <c r="M1447" s="10"/>
      <c r="N1447" s="10"/>
    </row>
    <row r="1448" spans="1:14" ht="30">
      <c r="A1448" s="10"/>
      <c r="B1448" s="10"/>
      <c r="C1448" s="10" t="str">
        <v>Informes de Auditoría de cuentas</v>
      </c>
      <c r="D1448" s="10"/>
      <c r="E1448" s="14" t="str">
        <v>Informes de Auditoría de cuentas &lt;IGAE (Oficina Nacional de Auditoría)&gt;</v>
      </c>
      <c r="F1448" s="10"/>
      <c r="G1448" s="10"/>
      <c r="H1448" s="10" t="str">
        <f t="shared" si="68"/>
        <v xml:space="preserve"> </v>
      </c>
      <c r="I1448" s="10"/>
      <c r="J1448" s="10" t="str">
        <f t="shared" si="69"/>
        <v/>
      </c>
      <c r="K1448" s="10"/>
      <c r="L1448" s="10"/>
      <c r="M1448" s="10"/>
      <c r="N1448" s="10"/>
    </row>
    <row r="1449" spans="1:14" ht="30">
      <c r="A1449" s="10"/>
      <c r="B1449" s="10"/>
      <c r="C1449" s="10" t="str">
        <v>Informes de Auditorías de cumplimiento y operativas</v>
      </c>
      <c r="D1449" s="10"/>
      <c r="E1449" s="14" t="str">
        <v>Informes de Auditorías de cumplimiento y operativas &lt;IGAE (Oficina Nacional de Auditoría)&gt;</v>
      </c>
      <c r="F1449" s="10"/>
      <c r="G1449" s="10"/>
      <c r="H1449" s="10" t="str">
        <f t="shared" si="68"/>
        <v xml:space="preserve"> </v>
      </c>
      <c r="I1449" s="10"/>
      <c r="J1449" s="10" t="str">
        <f t="shared" si="69"/>
        <v/>
      </c>
      <c r="K1449" s="10"/>
      <c r="L1449" s="10"/>
      <c r="M1449" s="10"/>
      <c r="N1449" s="10"/>
    </row>
    <row r="1450" spans="1:14" ht="30">
      <c r="A1450" s="10"/>
      <c r="B1450" s="10"/>
      <c r="C1450" s="10" t="str">
        <v>Informes de Auditorías específicas</v>
      </c>
      <c r="D1450" s="10"/>
      <c r="E1450" s="14" t="str">
        <v>Informes de Auditorías específicas &lt;IGAE (Oficina Nacional de Auditoría)&gt;</v>
      </c>
      <c r="F1450" s="10"/>
      <c r="G1450" s="10"/>
      <c r="H1450" s="10" t="str">
        <f t="shared" si="68"/>
        <v xml:space="preserve"> </v>
      </c>
      <c r="I1450" s="10"/>
      <c r="J1450" s="10" t="str">
        <f t="shared" si="69"/>
        <v/>
      </c>
      <c r="K1450" s="10"/>
      <c r="L1450" s="10"/>
      <c r="M1450" s="10"/>
      <c r="N1450" s="10"/>
    </row>
    <row r="1451" spans="1:14" ht="30">
      <c r="A1451" s="10"/>
      <c r="B1451" s="10"/>
      <c r="C1451" s="10" t="str">
        <v>Informes de control financiero permanente</v>
      </c>
      <c r="D1451" s="10"/>
      <c r="E1451" s="14" t="str">
        <v>Informes de control financiero permanente &lt;IGAE (Oficina Nacional de Auditoría)&gt;</v>
      </c>
      <c r="F1451" s="10"/>
      <c r="G1451" s="10"/>
      <c r="H1451" s="10" t="str">
        <f t="shared" si="68"/>
        <v xml:space="preserve"> </v>
      </c>
      <c r="I1451" s="10"/>
      <c r="J1451" s="10" t="str">
        <f t="shared" si="69"/>
        <v/>
      </c>
      <c r="K1451" s="10"/>
      <c r="L1451" s="10"/>
      <c r="M1451" s="10"/>
      <c r="N1451" s="10"/>
    </row>
    <row r="1452" spans="1:14" ht="30">
      <c r="A1452" s="10"/>
      <c r="B1452" s="10"/>
      <c r="C1452" s="10" t="str">
        <v>Informes de fiscalización competencia de ID/IT</v>
      </c>
      <c r="D1452" s="10"/>
      <c r="E1452" s="14" t="str">
        <v>Informes de fiscalización competencia de ID/IT &lt;IGAE (Intervenciones territoriales)&gt;</v>
      </c>
      <c r="F1452" s="10"/>
      <c r="G1452" s="10"/>
      <c r="H1452" s="10" t="str">
        <f t="shared" si="68"/>
        <v xml:space="preserve"> </v>
      </c>
      <c r="I1452" s="10"/>
      <c r="J1452" s="10" t="str">
        <f t="shared" si="69"/>
        <v/>
      </c>
      <c r="K1452" s="10"/>
      <c r="L1452" s="10"/>
      <c r="M1452" s="10"/>
      <c r="N1452" s="10"/>
    </row>
    <row r="1453" spans="1:14" ht="30">
      <c r="A1453" s="10"/>
      <c r="B1453" s="10"/>
      <c r="C1453" s="10" t="str">
        <v>Informes de fiscalización competencia del IG</v>
      </c>
      <c r="D1453" s="10"/>
      <c r="E1453" s="14" t="str">
        <v>Informes de fiscalización competencia del IG &lt;IGAE (Intervención y fiscalización)&gt;</v>
      </c>
      <c r="F1453" s="10"/>
      <c r="G1453" s="10"/>
      <c r="H1453" s="10" t="str">
        <f t="shared" si="68"/>
        <v xml:space="preserve"> </v>
      </c>
      <c r="I1453" s="10"/>
      <c r="J1453" s="10" t="str">
        <f t="shared" si="69"/>
        <v/>
      </c>
      <c r="K1453" s="10"/>
      <c r="L1453" s="10"/>
      <c r="M1453" s="10"/>
      <c r="N1453" s="10"/>
    </row>
    <row r="1454" spans="1:14" ht="45">
      <c r="A1454" s="10"/>
      <c r="B1454" s="10"/>
      <c r="C1454" s="10" t="str">
        <v>Informes de omisión de función interventora emitidos por IG/ID/IT (artículo 156 LGP)</v>
      </c>
      <c r="D1454" s="10"/>
      <c r="E1454" s="14" t="str">
        <v>Informes de omisión de función interventora emitidos por IG/ID/IT (artículo 156 LGP) &lt;IGAE (Intervención y fiscalización)&gt;</v>
      </c>
      <c r="F1454" s="10"/>
      <c r="G1454" s="10"/>
      <c r="H1454" s="10" t="str">
        <f t="shared" si="68"/>
        <v xml:space="preserve"> </v>
      </c>
      <c r="I1454" s="10"/>
      <c r="J1454" s="10" t="str">
        <f t="shared" si="69"/>
        <v/>
      </c>
      <c r="K1454" s="10"/>
      <c r="L1454" s="10"/>
      <c r="M1454" s="10"/>
      <c r="N1454" s="10"/>
    </row>
    <row r="1455" spans="1:14" ht="30">
      <c r="A1455" s="10"/>
      <c r="B1455" s="10"/>
      <c r="C1455" s="10" t="str">
        <v>Informes de resolución de discrepancias (artículo 155 LGP)</v>
      </c>
      <c r="D1455" s="10"/>
      <c r="E1455" s="14" t="str">
        <v>Informes de resolución de discrepancias (artículo 155 LGP) &lt;IGAE (Intervención y fiscalización)&gt;</v>
      </c>
      <c r="F1455" s="10"/>
      <c r="G1455" s="10"/>
      <c r="H1455" s="10" t="str">
        <f t="shared" si="68"/>
        <v xml:space="preserve"> </v>
      </c>
      <c r="I1455" s="10"/>
      <c r="J1455" s="10" t="str">
        <f t="shared" si="69"/>
        <v/>
      </c>
      <c r="K1455" s="10"/>
      <c r="L1455" s="10"/>
      <c r="M1455" s="10"/>
      <c r="N1455" s="10"/>
    </row>
    <row r="1456" spans="1:14" ht="30">
      <c r="A1456" s="10"/>
      <c r="B1456" s="10"/>
      <c r="C1456" s="10" t="str">
        <v>Informes publicados contabilidad de empresas</v>
      </c>
      <c r="D1456" s="10"/>
      <c r="E1456" s="14" t="str">
        <v>Informes publicados contabilidad de empresas &lt;IGAE (Oficina Nacional de Contabilidad)&gt;</v>
      </c>
      <c r="F1456" s="10"/>
      <c r="G1456" s="10"/>
      <c r="H1456" s="10" t="str">
        <f t="shared" si="68"/>
        <v xml:space="preserve"> </v>
      </c>
      <c r="I1456" s="10"/>
      <c r="J1456" s="10" t="str">
        <f t="shared" si="69"/>
        <v/>
      </c>
      <c r="K1456" s="10"/>
      <c r="L1456" s="10"/>
      <c r="M1456" s="10"/>
      <c r="N1456" s="10"/>
    </row>
    <row r="1457" spans="1:14" ht="30">
      <c r="A1457" s="10"/>
      <c r="B1457" s="10"/>
      <c r="C1457" s="10" t="str">
        <v>Informes publicados sector público estatal</v>
      </c>
      <c r="D1457" s="10"/>
      <c r="E1457" s="14" t="str">
        <v>Informes publicados sector público estatal &lt;IGAE (Oficina Nacional de Contabilidad)&gt;</v>
      </c>
      <c r="F1457" s="10"/>
      <c r="G1457" s="10"/>
      <c r="H1457" s="10" t="str">
        <f t="shared" si="68"/>
        <v xml:space="preserve"> </v>
      </c>
      <c r="I1457" s="10"/>
      <c r="J1457" s="10" t="str">
        <f t="shared" si="69"/>
        <v/>
      </c>
      <c r="K1457" s="10"/>
      <c r="L1457" s="10"/>
      <c r="M1457" s="10"/>
      <c r="N1457" s="10"/>
    </row>
    <row r="1458" spans="1:14" ht="30">
      <c r="A1458" s="10"/>
      <c r="B1458" s="10"/>
      <c r="C1458" s="10" t="str">
        <v>Informes publicados sector público local</v>
      </c>
      <c r="D1458" s="10"/>
      <c r="E1458" s="14" t="str">
        <v>Informes publicados sector público local &lt;IGAE (Oficina Nacional de Contabilidad)&gt;</v>
      </c>
      <c r="F1458" s="10"/>
      <c r="G1458" s="10"/>
      <c r="H1458" s="10" t="str">
        <f t="shared" si="68"/>
        <v xml:space="preserve"> </v>
      </c>
      <c r="I1458" s="10"/>
      <c r="J1458" s="10" t="str">
        <f t="shared" si="69"/>
        <v/>
      </c>
      <c r="K1458" s="10"/>
      <c r="L1458" s="10"/>
      <c r="M1458" s="10"/>
      <c r="N1458" s="10"/>
    </row>
    <row r="1459" spans="1:14" ht="30">
      <c r="A1459" s="10"/>
      <c r="B1459" s="10"/>
      <c r="C1459" s="10" t="str">
        <v>Informes resumen anuales</v>
      </c>
      <c r="D1459" s="10"/>
      <c r="E1459" s="14" t="str">
        <v>Informes resumen anuales &lt;IGAE (Estudios y coordinación)&gt;</v>
      </c>
      <c r="F1459" s="10"/>
      <c r="G1459" s="10"/>
      <c r="H1459" s="10" t="str">
        <f t="shared" si="68"/>
        <v xml:space="preserve"> </v>
      </c>
      <c r="I1459" s="10"/>
      <c r="J1459" s="10" t="str">
        <f t="shared" si="69"/>
        <v/>
      </c>
      <c r="K1459" s="10"/>
      <c r="L1459" s="10"/>
      <c r="M1459" s="10"/>
      <c r="N1459" s="10"/>
    </row>
    <row r="1460" spans="1:14" ht="30">
      <c r="A1460" s="10"/>
      <c r="B1460" s="10"/>
      <c r="C1460" s="10" t="str">
        <v>Intervención y control financiero</v>
      </c>
      <c r="D1460" s="10"/>
      <c r="E1460" s="14" t="str">
        <v>Intervención y control financiero &lt;SECRETARÍA GENERAL DE FINANCIACIÓN AUTONÓMICA Y LOCAL (GT)&gt;</v>
      </c>
      <c r="F1460" s="10"/>
      <c r="G1460" s="10"/>
      <c r="H1460" s="10" t="str">
        <f t="shared" si="68"/>
        <v xml:space="preserve"> </v>
      </c>
      <c r="I1460" s="10"/>
      <c r="J1460" s="10" t="str">
        <f t="shared" si="69"/>
        <v/>
      </c>
      <c r="K1460" s="10"/>
      <c r="L1460" s="10"/>
      <c r="M1460" s="10"/>
      <c r="N1460" s="10"/>
    </row>
    <row r="1461" spans="1:14">
      <c r="A1461" s="10"/>
      <c r="B1461" s="10"/>
      <c r="C1461" s="10" t="str">
        <v>INVENTE</v>
      </c>
      <c r="D1461" s="10"/>
      <c r="E1461" s="14" t="str">
        <v>INVENTE &lt;IGAE (Estudios y coordinación)&gt;</v>
      </c>
      <c r="F1461" s="10"/>
      <c r="G1461" s="10"/>
      <c r="H1461" s="10" t="str">
        <f t="shared" si="68"/>
        <v xml:space="preserve"> </v>
      </c>
      <c r="I1461" s="10"/>
      <c r="J1461" s="10" t="str">
        <f t="shared" si="69"/>
        <v/>
      </c>
      <c r="K1461" s="10"/>
      <c r="L1461" s="10"/>
      <c r="M1461" s="10"/>
      <c r="N1461" s="10"/>
    </row>
    <row r="1462" spans="1:14" ht="30">
      <c r="A1462" s="10"/>
      <c r="B1462" s="10"/>
      <c r="C1462" s="10" t="str">
        <v>Libro "Cuentas de las Administraciones Públicas"</v>
      </c>
      <c r="D1462" s="10"/>
      <c r="E1462" s="14" t="str">
        <v>Libro "Cuentas de las Administraciones Públicas" &lt;IGAE (Oficina Nacional de Contabilidad)&gt;</v>
      </c>
      <c r="F1462" s="10"/>
      <c r="G1462" s="10"/>
      <c r="H1462" s="10" t="str">
        <f t="shared" si="68"/>
        <v xml:space="preserve"> </v>
      </c>
      <c r="I1462" s="10"/>
      <c r="J1462" s="10" t="str">
        <f t="shared" si="69"/>
        <v/>
      </c>
      <c r="K1462" s="10"/>
      <c r="L1462" s="10"/>
      <c r="M1462" s="10"/>
      <c r="N1462" s="10"/>
    </row>
    <row r="1463" spans="1:14" ht="30">
      <c r="A1463" s="10"/>
      <c r="B1463" s="10"/>
      <c r="C1463" s="10" t="str">
        <v>Libro "Cuentas de las Empresas Públicas"</v>
      </c>
      <c r="D1463" s="10"/>
      <c r="E1463" s="14" t="str">
        <v>Libro "Cuentas de las Empresas Públicas" &lt;IGAE (Oficina Nacional de Contabilidad)&gt;</v>
      </c>
      <c r="F1463" s="10"/>
      <c r="G1463" s="10"/>
      <c r="H1463" s="10" t="str">
        <f t="shared" si="68"/>
        <v xml:space="preserve"> </v>
      </c>
      <c r="I1463" s="10"/>
      <c r="J1463" s="10" t="str">
        <f t="shared" si="69"/>
        <v/>
      </c>
      <c r="K1463" s="10"/>
      <c r="L1463" s="10"/>
      <c r="M1463" s="10"/>
      <c r="N1463" s="10"/>
    </row>
    <row r="1464" spans="1:14" ht="30">
      <c r="A1464" s="10"/>
      <c r="B1464" s="10"/>
      <c r="C1464" s="10" t="str">
        <v>Libro "Cuentas Regionales"</v>
      </c>
      <c r="D1464" s="10"/>
      <c r="E1464" s="14" t="str">
        <v>Libro "Cuentas Regionales" &lt;IGAE (Oficina Nacional de Contabilidad)&gt;</v>
      </c>
      <c r="F1464" s="10"/>
      <c r="G1464" s="10"/>
      <c r="H1464" s="10" t="str">
        <f t="shared" si="68"/>
        <v xml:space="preserve"> </v>
      </c>
      <c r="I1464" s="10"/>
      <c r="J1464" s="10" t="str">
        <f t="shared" si="69"/>
        <v/>
      </c>
      <c r="K1464" s="10"/>
      <c r="L1464" s="10"/>
      <c r="M1464" s="10"/>
      <c r="N1464" s="10"/>
    </row>
    <row r="1465" spans="1:14" ht="30">
      <c r="A1465" s="10"/>
      <c r="B1465" s="10"/>
      <c r="C1465" s="10" t="str">
        <v>Liquidación del Presupuesto. Estado. (Anual)</v>
      </c>
      <c r="D1465" s="10"/>
      <c r="E1465" s="14" t="str">
        <v>Liquidación del Presupuesto. Estado. (Anual) &lt;IGAE (Oficina Nacional de Contabilidad)&gt;</v>
      </c>
      <c r="F1465" s="10"/>
      <c r="G1465" s="10"/>
      <c r="H1465" s="10" t="str">
        <f t="shared" si="68"/>
        <v xml:space="preserve"> </v>
      </c>
      <c r="I1465" s="10"/>
      <c r="J1465" s="10" t="str">
        <f t="shared" si="69"/>
        <v/>
      </c>
      <c r="K1465" s="10"/>
      <c r="L1465" s="10"/>
      <c r="M1465" s="10"/>
      <c r="N1465" s="10"/>
    </row>
    <row r="1466" spans="1:14" ht="30">
      <c r="A1466" s="10"/>
      <c r="B1466" s="10"/>
      <c r="C1466" s="10" t="str">
        <v>Liquidación del Presupuesto. Organismos. (Anual)</v>
      </c>
      <c r="D1466" s="10"/>
      <c r="E1466" s="14" t="str">
        <v>Liquidación del Presupuesto. Organismos. (Anual) &lt;IGAE (Oficina Nacional de Contabilidad)&gt;</v>
      </c>
      <c r="F1466" s="10"/>
      <c r="G1466" s="10"/>
      <c r="H1466" s="10" t="str">
        <f t="shared" si="68"/>
        <v xml:space="preserve"> </v>
      </c>
      <c r="I1466" s="10"/>
      <c r="J1466" s="10" t="str">
        <f t="shared" si="69"/>
        <v/>
      </c>
      <c r="K1466" s="10"/>
      <c r="L1466" s="10"/>
      <c r="M1466" s="10"/>
      <c r="N1466" s="10"/>
    </row>
    <row r="1467" spans="1:14" ht="30">
      <c r="A1467" s="10"/>
      <c r="B1467" s="10"/>
      <c r="C1467" s="10" t="str">
        <v>Memoria anual automatizada supervisión continua</v>
      </c>
      <c r="D1467" s="10"/>
      <c r="E1467" s="14" t="str">
        <v>Memoria anual automatizada supervisión continua &lt;IGAE (Oficina Nacional de Auditoría)&gt;</v>
      </c>
      <c r="F1467" s="10"/>
      <c r="G1467" s="10"/>
      <c r="H1467" s="10" t="str">
        <f t="shared" si="68"/>
        <v xml:space="preserve"> </v>
      </c>
      <c r="I1467" s="10"/>
      <c r="J1467" s="10" t="str">
        <f t="shared" si="69"/>
        <v/>
      </c>
      <c r="K1467" s="10"/>
      <c r="L1467" s="10"/>
      <c r="M1467" s="10"/>
      <c r="N1467" s="10"/>
    </row>
    <row r="1468" spans="1:14" ht="30">
      <c r="A1468" s="10"/>
      <c r="B1468" s="10"/>
      <c r="C1468" s="10" t="str">
        <v>Memoria anual de actuaciones</v>
      </c>
      <c r="D1468" s="10"/>
      <c r="E1468" s="14" t="str">
        <v>Memoria anual de actuaciones &lt;IGAE (Oficina Informática Presupuestaria)&gt;</v>
      </c>
      <c r="F1468" s="10"/>
      <c r="G1468" s="10"/>
      <c r="H1468" s="10" t="str">
        <f t="shared" si="68"/>
        <v xml:space="preserve"> </v>
      </c>
      <c r="I1468" s="10"/>
      <c r="J1468" s="10" t="str">
        <f t="shared" si="69"/>
        <v/>
      </c>
      <c r="K1468" s="10"/>
      <c r="L1468" s="10"/>
      <c r="M1468" s="10"/>
      <c r="N1468" s="10"/>
    </row>
    <row r="1469" spans="1:14">
      <c r="A1469" s="10"/>
      <c r="B1469" s="10"/>
      <c r="C1469" s="10" t="str">
        <v>Memoria anual de la IGAE</v>
      </c>
      <c r="D1469" s="10"/>
      <c r="E1469" s="14" t="str">
        <v>Memoria anual de la IGAE &lt;IGAE (Estudios y coordinación)&gt;</v>
      </c>
      <c r="F1469" s="10"/>
      <c r="G1469" s="10"/>
      <c r="H1469" s="10" t="str">
        <f t="shared" si="68"/>
        <v xml:space="preserve"> </v>
      </c>
      <c r="I1469" s="10"/>
      <c r="J1469" s="10" t="str">
        <f t="shared" si="69"/>
        <v/>
      </c>
      <c r="K1469" s="10"/>
      <c r="L1469" s="10"/>
      <c r="M1469" s="10"/>
      <c r="N1469" s="10"/>
    </row>
    <row r="1470" spans="1:14" ht="30">
      <c r="A1470" s="10"/>
      <c r="B1470" s="10"/>
      <c r="C1470" s="10" t="str">
        <v>Modificaciones Presupuestarias</v>
      </c>
      <c r="D1470" s="10"/>
      <c r="E1470" s="14" t="str">
        <v>Modificaciones Presupuestarias &lt;IGAE (Oficina Informática Presupuestaria)&gt;</v>
      </c>
      <c r="F1470" s="10"/>
      <c r="G1470" s="10"/>
      <c r="H1470" s="10" t="str">
        <f t="shared" si="68"/>
        <v xml:space="preserve"> </v>
      </c>
      <c r="I1470" s="10"/>
      <c r="J1470" s="10" t="str">
        <f t="shared" si="69"/>
        <v/>
      </c>
      <c r="K1470" s="10"/>
      <c r="L1470" s="10"/>
      <c r="M1470" s="10"/>
      <c r="N1470" s="10"/>
    </row>
    <row r="1471" spans="1:14">
      <c r="A1471" s="10"/>
      <c r="B1471" s="10"/>
      <c r="C1471" s="10" t="str">
        <v>Modificaciones Presupuestarias</v>
      </c>
      <c r="D1471" s="10"/>
      <c r="E1471" s="14" t="str">
        <v>Modificaciones Presupuestarias &lt;IGAE (OPGR)&gt;</v>
      </c>
      <c r="F1471" s="10"/>
      <c r="G1471" s="10"/>
      <c r="H1471" s="10" t="str">
        <f t="shared" si="68"/>
        <v xml:space="preserve"> </v>
      </c>
      <c r="I1471" s="10"/>
      <c r="J1471" s="10" t="str">
        <f t="shared" si="69"/>
        <v/>
      </c>
      <c r="K1471" s="10"/>
      <c r="L1471" s="10"/>
      <c r="M1471" s="10"/>
      <c r="N1471" s="10"/>
    </row>
    <row r="1472" spans="1:14" ht="30">
      <c r="A1472" s="10"/>
      <c r="B1472" s="10"/>
      <c r="C1472" s="10" t="str">
        <v>Notificaciones a la UE en el marco del PDE</v>
      </c>
      <c r="D1472" s="10"/>
      <c r="E1472" s="14" t="str">
        <v>Notificaciones a la UE en el marco del PDE &lt;IGAE (Oficina Nacional de Contabilidad)&gt;</v>
      </c>
      <c r="F1472" s="10"/>
      <c r="G1472" s="10"/>
      <c r="H1472" s="10" t="str">
        <f t="shared" si="68"/>
        <v xml:space="preserve"> </v>
      </c>
      <c r="I1472" s="10"/>
      <c r="J1472" s="10" t="str">
        <f t="shared" si="69"/>
        <v/>
      </c>
      <c r="K1472" s="10"/>
      <c r="L1472" s="10"/>
      <c r="M1472" s="10"/>
      <c r="N1472" s="10"/>
    </row>
    <row r="1473" spans="1:14" ht="45">
      <c r="A1473" s="10"/>
      <c r="B1473" s="10"/>
      <c r="C1473" s="10" t="str">
        <v>Operaciones de ejecución del presupuesto y de sus modificaciones y operaciones de tesorería. AGE. (Mensual)</v>
      </c>
      <c r="D1473" s="10"/>
      <c r="E1473" s="14" t="str">
        <v>Operaciones de ejecución del presupuesto y de sus modificaciones y operaciones de tesorería. AGE. (Mensual) &lt;IGAE (Oficina Nacional de Contabilidad)&gt;</v>
      </c>
      <c r="F1473" s="10"/>
      <c r="G1473" s="10"/>
      <c r="H1473" s="10" t="str">
        <f t="shared" si="68"/>
        <v xml:space="preserve"> </v>
      </c>
      <c r="I1473" s="10"/>
      <c r="J1473" s="10" t="str">
        <f t="shared" si="69"/>
        <v/>
      </c>
      <c r="K1473" s="10"/>
      <c r="L1473" s="10"/>
      <c r="M1473" s="10"/>
      <c r="N1473" s="10"/>
    </row>
    <row r="1474" spans="1:14" ht="30">
      <c r="A1474" s="10"/>
      <c r="B1474" s="10"/>
      <c r="C1474" s="10" t="str">
        <v>Personal al servicio del sector público</v>
      </c>
      <c r="D1474" s="10"/>
      <c r="E1474" s="14" t="str">
        <v>Personal al servicio del sector público &lt;IGAE (Estudios y coordinación)&gt;</v>
      </c>
      <c r="F1474" s="10"/>
      <c r="G1474" s="10"/>
      <c r="H1474" s="10" t="str">
        <f t="shared" si="68"/>
        <v xml:space="preserve"> </v>
      </c>
      <c r="I1474" s="10"/>
      <c r="J1474" s="10" t="str">
        <f t="shared" si="69"/>
        <v/>
      </c>
      <c r="K1474" s="10"/>
      <c r="L1474" s="10"/>
      <c r="M1474" s="10"/>
      <c r="N1474" s="10"/>
    </row>
    <row r="1475" spans="1:14" ht="45">
      <c r="A1475" s="10"/>
      <c r="B1475" s="10"/>
      <c r="C1475" s="10" t="str">
        <v>Propuestas de nuevo ACM o de modificación del ACM de fiscalización e intervención previa en régimen de requisitos básicos</v>
      </c>
      <c r="D1475" s="10"/>
      <c r="E1475" s="14" t="str">
        <v>Propuestas de nuevo ACM o de modificación del ACM de fiscalización e intervención previa en régimen de requisitos básicos &lt;IGAE (Intervención y fiscalización)&gt;</v>
      </c>
      <c r="F1475" s="10"/>
      <c r="G1475" s="10"/>
      <c r="H1475" s="10" t="str">
        <f t="shared" si="68"/>
        <v xml:space="preserve"> </v>
      </c>
      <c r="I1475" s="10"/>
      <c r="J1475" s="10" t="str">
        <f t="shared" si="69"/>
        <v/>
      </c>
      <c r="K1475" s="10"/>
      <c r="L1475" s="10"/>
      <c r="M1475" s="10"/>
      <c r="N1475" s="10"/>
    </row>
    <row r="1476" spans="1:14" ht="75">
      <c r="A1476" s="10"/>
      <c r="B1476" s="10"/>
      <c r="C1476" s="10" t="str">
        <v>Relaciones con el Tesoro para la imputación de ingresos procedentes de la Comisión Europea tras la evaluación favorable de cada uno de los tramos.</v>
      </c>
      <c r="D1476" s="10"/>
      <c r="E1476" s="14" t="str">
        <v>Relaciones con el Tesoro para la imputación de ingresos procedentes de la Comisión Europea tras la evaluación favorable de cada uno de los tramos. &lt;DIRECCIÓN GENERAL DEL PLAN Y MECANISMO DE RECUPERACIÓN Y RESILIENCIA (SGPagos)&gt;</v>
      </c>
      <c r="F1476" s="10"/>
      <c r="G1476" s="10"/>
      <c r="H1476" s="10" t="str">
        <f t="shared" si="68"/>
        <v xml:space="preserve"> </v>
      </c>
      <c r="I1476" s="10"/>
      <c r="J1476" s="10" t="str">
        <f t="shared" si="69"/>
        <v/>
      </c>
      <c r="K1476" s="10"/>
      <c r="L1476" s="10"/>
      <c r="M1476" s="10"/>
      <c r="N1476" s="10"/>
    </row>
    <row r="1477" spans="1:14" ht="30">
      <c r="A1477" s="10"/>
      <c r="B1477" s="10"/>
      <c r="C1477" s="10" t="str">
        <v>Resoluciones IG en materia de función interventora</v>
      </c>
      <c r="D1477" s="10"/>
      <c r="E1477" s="14" t="str">
        <v>Resoluciones IG en materia de función interventora &lt;IGAE (Intervención y fiscalización)&gt;</v>
      </c>
      <c r="F1477" s="10"/>
      <c r="G1477" s="10"/>
      <c r="H1477" s="10" t="str">
        <f t="shared" si="68"/>
        <v xml:space="preserve"> </v>
      </c>
      <c r="I1477" s="10"/>
      <c r="J1477" s="10" t="str">
        <f t="shared" si="69"/>
        <v/>
      </c>
      <c r="K1477" s="10"/>
      <c r="L1477" s="10"/>
      <c r="M1477" s="10"/>
      <c r="N1477" s="10"/>
    </row>
    <row r="1478" spans="1:14" ht="45">
      <c r="A1478" s="10"/>
      <c r="B1478" s="10"/>
      <c r="C1478" s="10" t="str">
        <v>Resoluciones sobre inscripción, modificación y extinción de entidades del sector público</v>
      </c>
      <c r="D1478" s="10"/>
      <c r="E1478" s="14" t="str">
        <v>Resoluciones sobre inscripción, modificación y extinción de entidades del sector público &lt;IGAE (Estudios y coordinación)&gt;</v>
      </c>
      <c r="F1478" s="10"/>
      <c r="G1478" s="10"/>
      <c r="H1478" s="10" t="str">
        <f t="shared" si="68"/>
        <v xml:space="preserve"> </v>
      </c>
      <c r="I1478" s="10"/>
      <c r="J1478" s="10" t="str">
        <f t="shared" si="69"/>
        <v/>
      </c>
      <c r="K1478" s="10"/>
      <c r="L1478" s="10"/>
      <c r="M1478" s="10"/>
      <c r="N1478" s="10"/>
    </row>
    <row r="1479" spans="1:14">
      <c r="A1479" s="10"/>
      <c r="B1479" s="10"/>
      <c r="C1479" s="10" t="str">
        <v>Seguimiento de cargas de trabajo</v>
      </c>
      <c r="D1479" s="10"/>
      <c r="E1479" s="14" t="str">
        <v>Seguimiento de cargas de trabajo &lt;IGAE (OPGR)&gt;</v>
      </c>
      <c r="F1479" s="10"/>
      <c r="G1479" s="10"/>
      <c r="H1479" s="10" t="str">
        <f t="shared" si="68"/>
        <v xml:space="preserve"> </v>
      </c>
      <c r="I1479" s="10"/>
      <c r="J1479" s="10" t="str">
        <f t="shared" si="69"/>
        <v/>
      </c>
      <c r="K1479" s="10"/>
      <c r="L1479" s="10"/>
      <c r="M1479" s="10"/>
      <c r="N1479" s="10"/>
    </row>
    <row r="1480" spans="1:14" ht="30">
      <c r="A1480" s="10"/>
      <c r="B1480" s="10"/>
      <c r="C1480" s="10" t="str">
        <v>Serie Anuales de Ingresos y Gastos para el sector AAPP y subsectores</v>
      </c>
      <c r="D1480" s="10"/>
      <c r="E1480" s="14" t="str">
        <v>Serie Anuales de Ingresos y Gastos para el sector AAPP y subsectores &lt;IGAE (Oficina Nacional de Contabilidad)&gt;</v>
      </c>
      <c r="F1480" s="10"/>
      <c r="G1480" s="10"/>
      <c r="H1480" s="10" t="str">
        <f t="shared" si="68"/>
        <v xml:space="preserve"> </v>
      </c>
      <c r="I1480" s="10"/>
      <c r="J1480" s="10" t="str">
        <f t="shared" si="69"/>
        <v/>
      </c>
      <c r="K1480" s="10"/>
      <c r="L1480" s="10"/>
      <c r="M1480" s="10"/>
      <c r="N1480" s="10"/>
    </row>
    <row r="1481" spans="1:14" ht="45">
      <c r="A1481" s="10"/>
      <c r="B1481" s="10"/>
      <c r="C1481" s="10" t="str">
        <v>Serie Mensual de Ingresos y Gastos de los subsectores AACC, CCAA y FFSS, y el agregado de ellos.</v>
      </c>
      <c r="D1481" s="10"/>
      <c r="E1481" s="14" t="str">
        <v>Serie Mensual de Ingresos y Gastos de los subsectores AACC, CCAA y FFSS, y el agregado de ellos. &lt;IGAE (Oficina Nacional de Contabilidad)&gt;</v>
      </c>
      <c r="F1481" s="10"/>
      <c r="G1481" s="10"/>
      <c r="H1481" s="10" t="str">
        <f t="shared" si="68"/>
        <v xml:space="preserve"> </v>
      </c>
      <c r="I1481" s="10"/>
      <c r="J1481" s="10" t="str">
        <f t="shared" si="69"/>
        <v/>
      </c>
      <c r="K1481" s="10"/>
      <c r="L1481" s="10"/>
      <c r="M1481" s="10"/>
      <c r="N1481" s="10"/>
    </row>
    <row r="1482" spans="1:14" ht="30">
      <c r="A1482" s="10"/>
      <c r="B1482" s="10"/>
      <c r="C1482" s="10" t="str">
        <v>Serie Mensual de Ingresos y Gastos del Estado</v>
      </c>
      <c r="D1482" s="10"/>
      <c r="E1482" s="14" t="str">
        <v>Serie Mensual de Ingresos y Gastos del Estado &lt;IGAE (Oficina Nacional de Contabilidad)&gt;</v>
      </c>
      <c r="F1482" s="10"/>
      <c r="G1482" s="10"/>
      <c r="H1482" s="10" t="str">
        <f t="shared" si="68"/>
        <v xml:space="preserve"> </v>
      </c>
      <c r="I1482" s="10"/>
      <c r="J1482" s="10" t="str">
        <f t="shared" si="69"/>
        <v/>
      </c>
      <c r="K1482" s="10"/>
      <c r="L1482" s="10"/>
      <c r="M1482" s="10"/>
      <c r="N1482" s="10"/>
    </row>
    <row r="1483" spans="1:14" ht="30">
      <c r="A1483" s="10"/>
      <c r="B1483" s="10"/>
      <c r="C1483" s="10" t="str">
        <v>Serie Trimestrales de Ingresos y Gastos para el sector AAPP y subsectores</v>
      </c>
      <c r="D1483" s="10"/>
      <c r="E1483" s="14" t="str">
        <v>Serie Trimestrales de Ingresos y Gastos para el sector AAPP y subsectores &lt;IGAE (Oficina Nacional de Contabilidad)&gt;</v>
      </c>
      <c r="F1483" s="10"/>
      <c r="G1483" s="10"/>
      <c r="H1483" s="10" t="str">
        <f t="shared" si="68"/>
        <v xml:space="preserve"> </v>
      </c>
      <c r="I1483" s="10"/>
      <c r="J1483" s="10" t="str">
        <f t="shared" si="69"/>
        <v/>
      </c>
      <c r="K1483" s="10"/>
      <c r="L1483" s="10"/>
      <c r="M1483" s="10"/>
      <c r="N1483" s="10"/>
    </row>
    <row r="1484" spans="1:14" ht="30">
      <c r="A1484" s="10"/>
      <c r="B1484" s="10"/>
      <c r="C1484" s="10" t="str">
        <v>Solicitud y emisión de informes previos a la resolución de discrepancias</v>
      </c>
      <c r="D1484" s="10"/>
      <c r="E1484" s="14" t="str">
        <v>Solicitud y emisión de informes previos a la resolución de discrepancias &lt;IGAE (Estudios y coordinación)&gt;</v>
      </c>
      <c r="F1484" s="10"/>
      <c r="G1484" s="10"/>
      <c r="H1484" s="10" t="str">
        <f t="shared" si="68"/>
        <v xml:space="preserve"> </v>
      </c>
      <c r="I1484" s="10"/>
      <c r="J1484" s="10" t="str">
        <f t="shared" si="69"/>
        <v/>
      </c>
      <c r="K1484" s="10"/>
      <c r="L1484" s="10"/>
      <c r="M1484" s="10"/>
      <c r="N1484" s="10"/>
    </row>
    <row r="1485" spans="1:14" ht="30">
      <c r="A1485" s="10"/>
      <c r="B1485" s="10"/>
      <c r="C1485" s="10" t="str">
        <v>Tramitación de presupuesto</v>
      </c>
      <c r="D1485" s="10"/>
      <c r="E1485" s="14" t="str">
        <v>Tramitación de presupuesto &lt;IGAE (Oficina Informática Presupuestaria)&gt;</v>
      </c>
      <c r="F1485" s="10"/>
      <c r="G1485" s="10"/>
      <c r="H1485" s="10" t="str">
        <f t="shared" si="68"/>
        <v xml:space="preserve"> </v>
      </c>
      <c r="I1485" s="10"/>
      <c r="J1485" s="10" t="str">
        <f t="shared" si="69"/>
        <v/>
      </c>
      <c r="K1485" s="10"/>
      <c r="L1485" s="10"/>
      <c r="M1485" s="10"/>
      <c r="N1485" s="10"/>
    </row>
    <row r="1486" spans="1:14">
      <c r="A1486" s="10"/>
      <c r="B1486" s="10"/>
      <c r="C1486" s="10" t="str">
        <v>Tramitación de presupuesto</v>
      </c>
      <c r="D1486" s="10"/>
      <c r="E1486" s="14" t="str">
        <v>Tramitación de presupuesto &lt;IGAE (OPGR)&gt;</v>
      </c>
      <c r="F1486" s="10"/>
      <c r="G1486" s="10"/>
      <c r="H1486" s="10" t="str">
        <f t="shared" si="68"/>
        <v xml:space="preserve"> </v>
      </c>
      <c r="I1486" s="10"/>
      <c r="J1486" s="10" t="str">
        <f t="shared" si="69"/>
        <v/>
      </c>
      <c r="K1486" s="10"/>
      <c r="L1486" s="10"/>
      <c r="M1486" s="10"/>
      <c r="N1486" s="10"/>
    </row>
    <row r="1487" spans="1:14">
      <c r="A1487" s="10"/>
      <c r="B1487" s="10"/>
      <c r="C1487" s="10" t="str">
        <v>Volantes</v>
      </c>
      <c r="D1487" s="10"/>
      <c r="E1487" s="14" t="str">
        <v>Volantes &lt;IGAE (Gabinete)&gt;</v>
      </c>
      <c r="F1487" s="10"/>
      <c r="G1487" s="10"/>
      <c r="H1487" s="10" t="str">
        <f t="shared" si="68"/>
        <v xml:space="preserve"> </v>
      </c>
      <c r="I1487" s="10"/>
      <c r="J1487" s="10" t="str">
        <f t="shared" si="69"/>
        <v/>
      </c>
      <c r="K1487" s="10"/>
      <c r="L1487" s="10"/>
      <c r="M1487" s="10"/>
      <c r="N1487" s="10"/>
    </row>
    <row r="1488" spans="1:14" ht="60">
      <c r="A1488" s="10"/>
      <c r="B1488" s="10"/>
      <c r="C1488" s="10" t="str">
        <v>Comunidades Autónomas. Análisis y estudios sobre financiación y medidas en favor de las Comunidades Autónomas</v>
      </c>
      <c r="D1488" s="10"/>
      <c r="E1488" s="14" t="str">
        <v>Comunidades Autónomas. Análisis y estudios sobre financiación y medidas en favor de las Comunidades Autónomas &lt;SECRETARÍA GENERAL DE FINANCIACIÓN AUTONÓMICA Y LOCAL (SGEFA)&gt;</v>
      </c>
      <c r="F1488" s="10"/>
      <c r="G1488" s="10"/>
      <c r="H1488" s="10" t="str">
        <f t="shared" si="68"/>
        <v xml:space="preserve"> </v>
      </c>
      <c r="I1488" s="10"/>
      <c r="J1488" s="10" t="str">
        <f t="shared" si="69"/>
        <v/>
      </c>
      <c r="K1488" s="10"/>
      <c r="L1488" s="10"/>
      <c r="M1488" s="10"/>
      <c r="N1488" s="10"/>
    </row>
    <row r="1489" spans="1:14" ht="60">
      <c r="A1489" s="10"/>
      <c r="B1489" s="10"/>
      <c r="C1489" s="10" t="str">
        <v>Comunidades Autónomas. Aplicación y seguimiento de la normativa de sostenibilidad financiera</v>
      </c>
      <c r="D1489" s="10"/>
      <c r="E1489" s="14" t="str">
        <v>Comunidades Autónomas. Aplicación y seguimiento de la normativa de sostenibilidad financiera &lt;SECRETARÍA GENERAL DE FINANCIACIÓN AUTONÓMICA Y LOCAL (SGSPFA)&gt;</v>
      </c>
      <c r="F1489" s="10"/>
      <c r="G1489" s="10"/>
      <c r="H1489" s="10" t="str">
        <f t="shared" si="68"/>
        <v xml:space="preserve"> </v>
      </c>
      <c r="I1489" s="10"/>
      <c r="J1489" s="10" t="str">
        <f t="shared" si="69"/>
        <v/>
      </c>
      <c r="K1489" s="10"/>
      <c r="L1489" s="10"/>
      <c r="M1489" s="10"/>
      <c r="N1489" s="10"/>
    </row>
    <row r="1490" spans="1:14" ht="45">
      <c r="A1490" s="10"/>
      <c r="B1490" s="10"/>
      <c r="C1490" s="10" t="str">
        <v>Comunidades Autónomas. Autorización de operaciones de endeudamiento</v>
      </c>
      <c r="D1490" s="10"/>
      <c r="E1490" s="14" t="str">
        <v>Comunidades Autónomas. Autorización de operaciones de endeudamiento &lt;SECRETARÍA GENERAL DE FINANCIACIÓN AUTONÓMICA Y LOCAL (SGSPFA)&gt;</v>
      </c>
      <c r="F1490" s="10"/>
      <c r="G1490" s="10"/>
      <c r="H1490" s="10" t="str">
        <f t="shared" si="68"/>
        <v xml:space="preserve"> </v>
      </c>
      <c r="I1490" s="10"/>
      <c r="J1490" s="10" t="str">
        <f t="shared" si="69"/>
        <v/>
      </c>
      <c r="K1490" s="10"/>
      <c r="L1490" s="10"/>
      <c r="M1490" s="10"/>
      <c r="N1490" s="10"/>
    </row>
    <row r="1491" spans="1:14" ht="45">
      <c r="A1491" s="10"/>
      <c r="B1491" s="10"/>
      <c r="C1491" s="10" t="str">
        <v>Comunidades Autónomas. Autorizaciones de avales y otras garantías</v>
      </c>
      <c r="D1491" s="10"/>
      <c r="E1491" s="14" t="str">
        <v>Comunidades Autónomas. Autorizaciones de avales y otras garantías &lt;SECRETARÍA GENERAL DE FINANCIACIÓN AUTONÓMICA Y LOCAL (SGGPFEL)&gt;</v>
      </c>
      <c r="F1491" s="10"/>
      <c r="G1491" s="10"/>
      <c r="H1491" s="10" t="str">
        <f t="shared" si="68"/>
        <v xml:space="preserve"> </v>
      </c>
      <c r="I1491" s="10"/>
      <c r="J1491" s="10" t="str">
        <f t="shared" si="69"/>
        <v/>
      </c>
      <c r="K1491" s="10"/>
      <c r="L1491" s="10"/>
      <c r="M1491" s="10"/>
      <c r="N1491" s="10"/>
    </row>
    <row r="1492" spans="1:14" ht="60">
      <c r="A1492" s="10"/>
      <c r="B1492" s="10"/>
      <c r="C1492" s="10" t="str">
        <v>Comunidades Autónomas. Combinación de financiación Fondo de Financiación y mercado y Planes Plurianuales de Endeudamiento</v>
      </c>
      <c r="D1492" s="10"/>
      <c r="E1492" s="14" t="str">
        <v>Comunidades Autónomas. Combinación de financiación Fondo de Financiación y mercado y Planes Plurianuales de Endeudamiento &lt;SECRETARÍA GENERAL DE FINANCIACIÓN AUTONÓMICA Y LOCAL (SGSPFA)&gt;</v>
      </c>
      <c r="F1492" s="10"/>
      <c r="G1492" s="10"/>
      <c r="H1492" s="10" t="str">
        <f t="shared" si="68"/>
        <v xml:space="preserve"> </v>
      </c>
      <c r="I1492" s="10"/>
      <c r="J1492" s="10" t="str">
        <f t="shared" si="69"/>
        <v/>
      </c>
      <c r="K1492" s="10"/>
      <c r="L1492" s="10"/>
      <c r="M1492" s="10"/>
      <c r="N1492" s="10"/>
    </row>
    <row r="1493" spans="1:14" ht="45">
      <c r="A1493" s="10"/>
      <c r="B1493" s="10"/>
      <c r="C1493" s="10" t="str">
        <v>Comunidades Autónomas. Ejecución presupuestaria mensual</v>
      </c>
      <c r="D1493" s="10"/>
      <c r="E1493" s="14" t="str">
        <v>Comunidades Autónomas. Ejecución presupuestaria mensual &lt;SECRETARÍA GENERAL DE FINANCIACIÓN AUTONÓMICA Y LOCAL (SGAPECA)&gt;</v>
      </c>
      <c r="F1493" s="10"/>
      <c r="G1493" s="10"/>
      <c r="H1493" s="10" t="str">
        <f t="shared" si="68"/>
        <v xml:space="preserve"> </v>
      </c>
      <c r="I1493" s="10"/>
      <c r="J1493" s="10" t="str">
        <f t="shared" si="69"/>
        <v/>
      </c>
      <c r="K1493" s="10"/>
      <c r="L1493" s="10"/>
      <c r="M1493" s="10"/>
      <c r="N1493" s="10"/>
    </row>
    <row r="1494" spans="1:14" ht="60">
      <c r="A1494" s="10"/>
      <c r="B1494" s="10"/>
      <c r="C1494" s="10" t="str">
        <v>Comunidades Autónomas. Estudio e informe de leyes y proyectos de presupuestos y medidas</v>
      </c>
      <c r="D1494" s="10"/>
      <c r="E1494" s="14" t="str">
        <v>Comunidades Autónomas. Estudio e informe de leyes y proyectos de presupuestos y medidas &lt;SECRETARÍA GENERAL DE FINANCIACIÓN AUTONÓMICA Y LOCAL (SGCCAA/GT)&gt;</v>
      </c>
      <c r="F1494" s="10"/>
      <c r="G1494" s="10"/>
      <c r="H1494" s="10" t="str">
        <f t="shared" si="68"/>
        <v xml:space="preserve"> </v>
      </c>
      <c r="I1494" s="10"/>
      <c r="J1494" s="10" t="str">
        <f t="shared" si="69"/>
        <v/>
      </c>
      <c r="K1494" s="10"/>
      <c r="L1494" s="10"/>
      <c r="M1494" s="10"/>
      <c r="N1494" s="10"/>
    </row>
    <row r="1495" spans="1:14" ht="45">
      <c r="A1495" s="10"/>
      <c r="B1495" s="10"/>
      <c r="C1495" s="10" t="str">
        <v>Comunidades Autónomas. Flujos financieros con las comunidades forales</v>
      </c>
      <c r="D1495" s="10"/>
      <c r="E1495" s="14" t="str">
        <v>Comunidades Autónomas. Flujos financieros con las comunidades forales &lt;SECRETARÍA GENERAL DE FINANCIACIÓN AUTONÓMICA Y LOCAL (SGGFA)&gt;</v>
      </c>
      <c r="F1495" s="10"/>
      <c r="G1495" s="10"/>
      <c r="H1495" s="10" t="str">
        <f t="shared" si="68"/>
        <v xml:space="preserve"> </v>
      </c>
      <c r="I1495" s="10"/>
      <c r="J1495" s="10" t="str">
        <f t="shared" si="69"/>
        <v/>
      </c>
      <c r="K1495" s="10"/>
      <c r="L1495" s="10"/>
      <c r="M1495" s="10"/>
      <c r="N1495" s="10"/>
    </row>
    <row r="1496" spans="1:14" ht="45">
      <c r="A1496" s="10"/>
      <c r="B1496" s="10"/>
      <c r="C1496" s="10" t="str">
        <v>Comunidades Autónomas. Fondos de compensación interterritorial</v>
      </c>
      <c r="D1496" s="10"/>
      <c r="E1496" s="14" t="str">
        <v>Comunidades Autónomas. Fondos de compensación interterritorial &lt;SECRETARÍA GENERAL DE FINANCIACIÓN AUTONÓMICA Y LOCAL (SGGFA)&gt;</v>
      </c>
      <c r="F1496" s="10"/>
      <c r="G1496" s="10"/>
      <c r="H1496" s="10" t="str">
        <f t="shared" si="68"/>
        <v xml:space="preserve"> </v>
      </c>
      <c r="I1496" s="10"/>
      <c r="J1496" s="10" t="str">
        <f t="shared" si="69"/>
        <v/>
      </c>
      <c r="K1496" s="10"/>
      <c r="L1496" s="10"/>
      <c r="M1496" s="10"/>
      <c r="N1496" s="10"/>
    </row>
    <row r="1497" spans="1:14" ht="60">
      <c r="A1497" s="10"/>
      <c r="B1497" s="10"/>
      <c r="C1497" s="10" t="str">
        <v>Comunidades Autónomas. Gestión de recursos de los sistemas de financiación de Comunidades Autónomas sujetos a liquidación</v>
      </c>
      <c r="D1497" s="10"/>
      <c r="E1497" s="14" t="str">
        <v>Comunidades Autónomas. Gestión de recursos de los sistemas de financiación de Comunidades Autónomas sujetos a liquidación &lt;SECRETARÍA GENERAL DE FINANCIACIÓN AUTONÓMICA Y LOCAL (SGGFA)&gt;</v>
      </c>
      <c r="F1497" s="10"/>
      <c r="G1497" s="10"/>
      <c r="H1497" s="10" t="str">
        <f t="shared" si="68"/>
        <v xml:space="preserve"> </v>
      </c>
      <c r="I1497" s="10"/>
      <c r="J1497" s="10" t="str">
        <f t="shared" si="69"/>
        <v/>
      </c>
      <c r="K1497" s="10"/>
      <c r="L1497" s="10"/>
      <c r="M1497" s="10"/>
      <c r="N1497" s="10"/>
    </row>
    <row r="1498" spans="1:14" ht="60">
      <c r="A1498" s="10"/>
      <c r="B1498" s="10"/>
      <c r="C1498" s="10" t="str">
        <v>Comunidades Autónomas. Gestión del Fondo de Financiación a Comunidades Autónomas</v>
      </c>
      <c r="D1498" s="10"/>
      <c r="E1498" s="14" t="str">
        <v>Comunidades Autónomas. Gestión del Fondo de Financiación a Comunidades Autónomas &lt;SECRETARÍA GENERAL DE FINANCIACIÓN AUTONÓMICA Y LOCAL (SGAPECA/SGSPFA)&gt;</v>
      </c>
      <c r="F1498" s="10"/>
      <c r="G1498" s="10"/>
      <c r="H1498" s="10" t="str">
        <f t="shared" si="68"/>
        <v xml:space="preserve"> </v>
      </c>
      <c r="I1498" s="10"/>
      <c r="J1498" s="10" t="str">
        <f t="shared" si="69"/>
        <v/>
      </c>
      <c r="K1498" s="10"/>
      <c r="L1498" s="10"/>
      <c r="M1498" s="10"/>
      <c r="N1498" s="10"/>
    </row>
    <row r="1499" spans="1:14" ht="45">
      <c r="A1499" s="10"/>
      <c r="B1499" s="10"/>
      <c r="C1499" s="10" t="str">
        <v>Comunidades Autónomas. Haciendas autonómicas en cifras</v>
      </c>
      <c r="D1499" s="10"/>
      <c r="E1499" s="14" t="str">
        <v>Comunidades Autónomas. Haciendas autonómicas en cifras &lt;SECRETARÍA GENERAL DE FINANCIACIÓN AUTONÓMICA Y LOCAL (SGGFA)&gt;</v>
      </c>
      <c r="F1499" s="10"/>
      <c r="G1499" s="10"/>
      <c r="H1499" s="10" t="str">
        <f t="shared" si="68"/>
        <v xml:space="preserve"> </v>
      </c>
      <c r="I1499" s="10"/>
      <c r="J1499" s="10" t="str">
        <f t="shared" si="69"/>
        <v/>
      </c>
      <c r="K1499" s="10"/>
      <c r="L1499" s="10"/>
      <c r="M1499" s="10"/>
      <c r="N1499" s="10"/>
    </row>
    <row r="1500" spans="1:14" ht="45">
      <c r="A1500" s="10"/>
      <c r="B1500" s="10"/>
      <c r="C1500" s="10" t="str">
        <v>Comunidades Autónomas. Indicadores de gasto farmacéutico y sanitario</v>
      </c>
      <c r="D1500" s="10"/>
      <c r="E1500" s="14" t="str">
        <v>Comunidades Autónomas. Indicadores de gasto farmacéutico y sanitario &lt;SECRETARÍA GENERAL DE FINANCIACIÓN AUTONÓMICA Y LOCAL (SGAPECA)&gt;</v>
      </c>
      <c r="F1500" s="10"/>
      <c r="G1500" s="10"/>
      <c r="H1500" s="10" t="str">
        <f t="shared" si="68"/>
        <v xml:space="preserve"> </v>
      </c>
      <c r="I1500" s="10"/>
      <c r="J1500" s="10" t="str">
        <f t="shared" si="69"/>
        <v/>
      </c>
      <c r="K1500" s="10"/>
      <c r="L1500" s="10"/>
      <c r="M1500" s="10"/>
      <c r="N1500" s="10"/>
    </row>
    <row r="1501" spans="1:14" ht="45">
      <c r="A1501" s="10"/>
      <c r="B1501" s="10"/>
      <c r="C1501" s="10" t="str">
        <v>Comunidades Autónomas. Instrumento de sostenibilidad del gasto farmacéutico y sanitario</v>
      </c>
      <c r="D1501" s="10"/>
      <c r="E1501" s="14" t="str">
        <v>Comunidades Autónomas. Instrumento de sostenibilidad del gasto farmacéutico y sanitario &lt;SECRETARÍA GENERAL DE FINANCIACIÓN AUTONÓMICA Y LOCAL (SGAPECA)&gt;</v>
      </c>
      <c r="F1501" s="10"/>
      <c r="G1501" s="10"/>
      <c r="H1501" s="10" t="str">
        <f t="shared" ref="H1501:H1564" si="70">F1501 &amp; " " &amp; G1501</f>
        <v xml:space="preserve"> </v>
      </c>
      <c r="I1501" s="10"/>
      <c r="J1501" s="10" t="str">
        <f t="shared" si="69"/>
        <v/>
      </c>
      <c r="K1501" s="10"/>
      <c r="L1501" s="10"/>
      <c r="M1501" s="10"/>
      <c r="N1501" s="10"/>
    </row>
    <row r="1502" spans="1:14" ht="45">
      <c r="A1502" s="10"/>
      <c r="B1502" s="10"/>
      <c r="C1502" s="10" t="str">
        <v>Comunidades Autónomas. Inventario de entes del sector público autonómico</v>
      </c>
      <c r="D1502" s="10"/>
      <c r="E1502" s="14" t="str">
        <v>Comunidades Autónomas. Inventario de entes del sector público autonómico &lt;SECRETARÍA GENERAL DE FINANCIACIÓN AUTONÓMICA Y LOCAL (SGAPECA)&gt;</v>
      </c>
      <c r="F1502" s="10"/>
      <c r="G1502" s="10"/>
      <c r="H1502" s="10" t="str">
        <f t="shared" si="70"/>
        <v xml:space="preserve"> </v>
      </c>
      <c r="I1502" s="10"/>
      <c r="J1502" s="10" t="str">
        <f t="shared" ref="J1502:J1565" si="71">IF(H1503="", "", SUBSTITUTE(H1503, I1503 &amp; CHAR(32), ""))</f>
        <v/>
      </c>
      <c r="K1502" s="10"/>
      <c r="L1502" s="10"/>
      <c r="M1502" s="10"/>
      <c r="N1502" s="10"/>
    </row>
    <row r="1503" spans="1:14" ht="45">
      <c r="A1503" s="10"/>
      <c r="B1503" s="10"/>
      <c r="C1503" s="10" t="str">
        <v>Comunidades Autónomas. Libro electrónico de la tributación autonómica</v>
      </c>
      <c r="D1503" s="10"/>
      <c r="E1503" s="14" t="str">
        <v>Comunidades Autónomas. Libro electrónico de la tributación autonómica &lt;SECRETARÍA GENERAL DE FINANCIACIÓN AUTONÓMICA Y LOCAL (SGRTCA)&gt;</v>
      </c>
      <c r="F1503" s="10"/>
      <c r="G1503" s="10"/>
      <c r="H1503" s="10" t="str">
        <f t="shared" si="70"/>
        <v xml:space="preserve"> </v>
      </c>
      <c r="I1503" s="10"/>
      <c r="J1503" s="10" t="str">
        <f t="shared" si="71"/>
        <v/>
      </c>
      <c r="K1503" s="10"/>
      <c r="L1503" s="10"/>
      <c r="M1503" s="10"/>
      <c r="N1503" s="10"/>
    </row>
    <row r="1504" spans="1:14" ht="45">
      <c r="A1504" s="10"/>
      <c r="B1504" s="10"/>
      <c r="C1504" s="10" t="str">
        <v>Comunidades Autónomas. Líneas Fundamentales de los Presupuestos</v>
      </c>
      <c r="D1504" s="10"/>
      <c r="E1504" s="14" t="str">
        <v>Comunidades Autónomas. Líneas Fundamentales de los Presupuestos &lt;SECRETARÍA GENERAL DE FINANCIACIÓN AUTONÓMICA Y LOCAL (SGAPECA)&gt;</v>
      </c>
      <c r="F1504" s="10"/>
      <c r="G1504" s="10"/>
      <c r="H1504" s="10" t="str">
        <f t="shared" si="70"/>
        <v xml:space="preserve"> </v>
      </c>
      <c r="I1504" s="10"/>
      <c r="J1504" s="10" t="str">
        <f t="shared" si="71"/>
        <v/>
      </c>
      <c r="K1504" s="10"/>
      <c r="L1504" s="10"/>
      <c r="M1504" s="10"/>
      <c r="N1504" s="10"/>
    </row>
    <row r="1505" spans="1:14" ht="45">
      <c r="A1505" s="10"/>
      <c r="B1505" s="10"/>
      <c r="C1505" s="10" t="str">
        <v>Comunidades Autónomas. Liquidación de presupuestos</v>
      </c>
      <c r="D1505" s="10"/>
      <c r="E1505" s="14" t="str">
        <v>Comunidades Autónomas. Liquidación de presupuestos &lt;SECRETARÍA GENERAL DE FINANCIACIÓN AUTONÓMICA Y LOCAL (SGAPECA)&gt;</v>
      </c>
      <c r="F1505" s="10"/>
      <c r="G1505" s="10"/>
      <c r="H1505" s="10" t="str">
        <f t="shared" si="70"/>
        <v xml:space="preserve"> </v>
      </c>
      <c r="I1505" s="10"/>
      <c r="J1505" s="10" t="str">
        <f t="shared" si="71"/>
        <v/>
      </c>
      <c r="K1505" s="10"/>
      <c r="L1505" s="10"/>
      <c r="M1505" s="10"/>
      <c r="N1505" s="10"/>
    </row>
    <row r="1506" spans="1:14" ht="45">
      <c r="A1506" s="10"/>
      <c r="B1506" s="10"/>
      <c r="C1506" s="10" t="str">
        <v>Comunidades Autónomas. Planes Presupuestarios a medio plazo</v>
      </c>
      <c r="D1506" s="10"/>
      <c r="E1506" s="14" t="str">
        <v>Comunidades Autónomas. Planes Presupuestarios a medio plazo &lt;SECRETARÍA GENERAL DE FINANCIACIÓN AUTONÓMICA Y LOCAL (SGAPECA)&gt;</v>
      </c>
      <c r="F1506" s="10"/>
      <c r="G1506" s="10"/>
      <c r="H1506" s="10" t="str">
        <f t="shared" si="70"/>
        <v xml:space="preserve"> </v>
      </c>
      <c r="I1506" s="10"/>
      <c r="J1506" s="10" t="str">
        <f t="shared" si="71"/>
        <v/>
      </c>
      <c r="K1506" s="10"/>
      <c r="L1506" s="10"/>
      <c r="M1506" s="10"/>
      <c r="N1506" s="10"/>
    </row>
    <row r="1507" spans="1:14" ht="60">
      <c r="A1507" s="10"/>
      <c r="B1507" s="10"/>
      <c r="C1507" s="10" t="str">
        <v>Comunidades Autónomas. Plazos de Pago a Proveedores y Deuda Comercial de las Comunidades Autónomas</v>
      </c>
      <c r="D1507" s="10"/>
      <c r="E1507" s="14" t="str">
        <v>Comunidades Autónomas. Plazos de Pago a Proveedores y Deuda Comercial de las Comunidades Autónomas &lt;SECRETARÍA GENERAL DE FINANCIACIÓN AUTONÓMICA Y LOCAL (SGAPECA)&gt;</v>
      </c>
      <c r="F1507" s="10"/>
      <c r="G1507" s="10"/>
      <c r="H1507" s="10" t="str">
        <f t="shared" si="70"/>
        <v xml:space="preserve"> </v>
      </c>
      <c r="I1507" s="10"/>
      <c r="J1507" s="10" t="str">
        <f t="shared" si="71"/>
        <v/>
      </c>
      <c r="K1507" s="10"/>
      <c r="L1507" s="10"/>
      <c r="M1507" s="10"/>
      <c r="N1507" s="10"/>
    </row>
    <row r="1508" spans="1:14" ht="45">
      <c r="A1508" s="10"/>
      <c r="B1508" s="10"/>
      <c r="C1508" s="10" t="str">
        <v>Comunidades Autónomas. Presupuestos anuales</v>
      </c>
      <c r="D1508" s="10"/>
      <c r="E1508" s="14" t="str">
        <v>Comunidades Autónomas. Presupuestos anuales &lt;SECRETARÍA GENERAL DE FINANCIACIÓN AUTONÓMICA Y LOCAL (SGAPECA)&gt;</v>
      </c>
      <c r="F1508" s="10"/>
      <c r="G1508" s="10"/>
      <c r="H1508" s="10" t="str">
        <f t="shared" si="70"/>
        <v xml:space="preserve"> </v>
      </c>
      <c r="I1508" s="10"/>
      <c r="J1508" s="10" t="str">
        <f t="shared" si="71"/>
        <v/>
      </c>
      <c r="K1508" s="10"/>
      <c r="L1508" s="10"/>
      <c r="M1508" s="10"/>
      <c r="N1508" s="10"/>
    </row>
    <row r="1509" spans="1:14" ht="45">
      <c r="A1509" s="10"/>
      <c r="B1509" s="10"/>
      <c r="C1509" s="10" t="str">
        <v>Comunidades Autónomas. Procedimientos relativos a los Planes Económico Financieros</v>
      </c>
      <c r="D1509" s="10"/>
      <c r="E1509" s="14" t="str">
        <v>Comunidades Autónomas. Procedimientos relativos a los Planes Económico Financieros &lt;SECRETARÍA GENERAL DE FINANCIACIÓN AUTONÓMICA Y LOCAL (SGGPFEL)&gt;</v>
      </c>
      <c r="F1509" s="10"/>
      <c r="G1509" s="10"/>
      <c r="H1509" s="10" t="str">
        <f t="shared" si="70"/>
        <v xml:space="preserve"> </v>
      </c>
      <c r="I1509" s="10"/>
      <c r="J1509" s="10" t="str">
        <f t="shared" si="71"/>
        <v/>
      </c>
      <c r="K1509" s="10"/>
      <c r="L1509" s="10"/>
      <c r="M1509" s="10"/>
      <c r="N1509" s="10"/>
    </row>
    <row r="1510" spans="1:14" ht="45">
      <c r="A1510" s="10"/>
      <c r="B1510" s="10"/>
      <c r="C1510" s="10" t="str">
        <v>Comunidades Autónomas. Programa FLA y Planes de Ajuste</v>
      </c>
      <c r="D1510" s="10"/>
      <c r="E1510" s="14" t="str">
        <v>Comunidades Autónomas. Programa FLA y Planes de Ajuste &lt;SECRETARÍA GENERAL DE FINANCIACIÓN AUTONÓMICA Y LOCAL (SGAPECA)&gt;</v>
      </c>
      <c r="F1510" s="10"/>
      <c r="G1510" s="10"/>
      <c r="H1510" s="10" t="str">
        <f t="shared" si="70"/>
        <v xml:space="preserve"> </v>
      </c>
      <c r="I1510" s="10"/>
      <c r="J1510" s="10" t="str">
        <f t="shared" si="71"/>
        <v/>
      </c>
      <c r="K1510" s="10"/>
      <c r="L1510" s="10"/>
      <c r="M1510" s="10"/>
      <c r="N1510" s="10"/>
    </row>
    <row r="1511" spans="1:14" ht="60">
      <c r="A1511" s="10"/>
      <c r="B1511" s="10"/>
      <c r="C1511" s="10" t="str">
        <v>Comunidades Autónomas. Propuesta de fijación de los objetivos individuales de estabilidad presupuestaria y deuda</v>
      </c>
      <c r="D1511" s="10"/>
      <c r="E1511" s="14" t="str">
        <v>Comunidades Autónomas. Propuesta de fijación de los objetivos individuales de estabilidad presupuestaria y deuda &lt;SECRETARÍA GENERAL DE FINANCIACIÓN AUTONÓMICA Y LOCAL (SGSPFA)&gt;</v>
      </c>
      <c r="F1511" s="10"/>
      <c r="G1511" s="10"/>
      <c r="H1511" s="10" t="str">
        <f t="shared" si="70"/>
        <v xml:space="preserve"> </v>
      </c>
      <c r="I1511" s="10"/>
      <c r="J1511" s="10" t="str">
        <f t="shared" si="71"/>
        <v/>
      </c>
      <c r="K1511" s="10"/>
      <c r="L1511" s="10"/>
      <c r="M1511" s="10"/>
      <c r="N1511" s="10"/>
    </row>
    <row r="1512" spans="1:14" ht="60">
      <c r="A1512" s="10"/>
      <c r="B1512" s="10"/>
      <c r="C1512" s="10" t="str">
        <v>Comunidades Autónomas. Publicaciones relativas al Fondo de Financiación a Comunidades Autónomas</v>
      </c>
      <c r="D1512" s="10"/>
      <c r="E1512" s="14" t="str">
        <v>Comunidades Autónomas. Publicaciones relativas al Fondo de Financiación a Comunidades Autónomas &lt;SECRETARÍA GENERAL DE FINANCIACIÓN AUTONÓMICA Y LOCAL (SGAPECA/ SGSPFA)&gt;</v>
      </c>
      <c r="F1512" s="10"/>
      <c r="G1512" s="10"/>
      <c r="H1512" s="10" t="str">
        <f t="shared" si="70"/>
        <v xml:space="preserve"> </v>
      </c>
      <c r="I1512" s="10"/>
      <c r="J1512" s="10" t="str">
        <f t="shared" si="71"/>
        <v/>
      </c>
      <c r="K1512" s="10"/>
      <c r="L1512" s="10"/>
      <c r="M1512" s="10"/>
      <c r="N1512" s="10"/>
    </row>
    <row r="1513" spans="1:14" ht="45">
      <c r="A1513" s="10"/>
      <c r="B1513" s="10"/>
      <c r="C1513" s="10" t="str">
        <v>Entidades Locales. Informes trimestrales lucha contra la morosidad</v>
      </c>
      <c r="D1513" s="10"/>
      <c r="E1513" s="14" t="str">
        <v>Entidades Locales. Informes trimestrales lucha contra la morosidad &lt;SECRETARÍA GENERAL DE FINANCIACIÓN AUTONÓMICA Y LOCAL (SGGPFEL)&gt;</v>
      </c>
      <c r="F1513" s="10"/>
      <c r="G1513" s="10"/>
      <c r="H1513" s="10" t="str">
        <f t="shared" si="70"/>
        <v xml:space="preserve"> </v>
      </c>
      <c r="I1513" s="10"/>
      <c r="J1513" s="10" t="str">
        <f t="shared" si="71"/>
        <v/>
      </c>
      <c r="K1513" s="10"/>
      <c r="L1513" s="10"/>
      <c r="M1513" s="10"/>
      <c r="N1513" s="10"/>
    </row>
    <row r="1514" spans="1:14" ht="45">
      <c r="A1514" s="10"/>
      <c r="B1514" s="10"/>
      <c r="C1514" s="10" t="str">
        <v>Entidades Locales. Órganos de tutela</v>
      </c>
      <c r="D1514" s="10"/>
      <c r="E1514" s="14" t="str">
        <v>Entidades Locales. Órganos de tutela &lt;SECRETARÍA GENERAL DE FINANCIACIÓN AUTONÓMICA Y LOCAL (SGGPFEL)&gt;</v>
      </c>
      <c r="F1514" s="10"/>
      <c r="G1514" s="10"/>
      <c r="H1514" s="10" t="str">
        <f t="shared" si="70"/>
        <v xml:space="preserve"> </v>
      </c>
      <c r="I1514" s="10"/>
      <c r="J1514" s="10" t="str">
        <f t="shared" si="71"/>
        <v/>
      </c>
      <c r="K1514" s="10"/>
      <c r="L1514" s="10"/>
      <c r="M1514" s="10"/>
      <c r="N1514" s="10"/>
    </row>
    <row r="1515" spans="1:14" ht="30">
      <c r="A1515" s="10"/>
      <c r="B1515" s="10"/>
      <c r="C1515" s="10" t="str">
        <v>Expedentes Tramitación Cooperación Territorial</v>
      </c>
      <c r="D1515" s="10"/>
      <c r="E1515" s="14" t="str">
        <v>Expedentes Tramitación Cooperación Territorial &lt;SECRETARÍA GENERAL TÉCNICA (VGT)&gt;</v>
      </c>
      <c r="F1515" s="10"/>
      <c r="G1515" s="10"/>
      <c r="H1515" s="10" t="str">
        <f t="shared" si="70"/>
        <v xml:space="preserve"> </v>
      </c>
      <c r="I1515" s="10"/>
      <c r="J1515" s="10" t="str">
        <f t="shared" si="71"/>
        <v/>
      </c>
      <c r="K1515" s="10"/>
      <c r="L1515" s="10"/>
      <c r="M1515" s="10"/>
      <c r="N1515" s="10"/>
    </row>
    <row r="1516" spans="1:14" ht="30">
      <c r="A1516" s="10"/>
      <c r="B1516" s="10"/>
      <c r="C1516" s="10" t="str">
        <v>Expedentes Tramitación Cooperación Transfronteriza</v>
      </c>
      <c r="D1516" s="10"/>
      <c r="E1516" s="14" t="str">
        <v>Expedentes Tramitación Cooperación Transfronteriza &lt;SECRETARÍA GENERAL TÉCNICA (VGT)&gt;</v>
      </c>
      <c r="F1516" s="10"/>
      <c r="G1516" s="10"/>
      <c r="H1516" s="10" t="str">
        <f t="shared" si="70"/>
        <v xml:space="preserve"> </v>
      </c>
      <c r="I1516" s="10"/>
      <c r="J1516" s="10" t="str">
        <f t="shared" si="71"/>
        <v/>
      </c>
      <c r="K1516" s="10"/>
      <c r="L1516" s="10"/>
      <c r="M1516" s="10"/>
      <c r="N1516" s="10"/>
    </row>
    <row r="1517" spans="1:14" ht="45">
      <c r="A1517" s="10"/>
      <c r="B1517" s="10"/>
      <c r="C1517" s="10" t="str">
        <v>Expedientes de traspasos de funciones y servicios a las Comunidades Autónomas (1978-)</v>
      </c>
      <c r="D1517" s="10"/>
      <c r="E1517" s="14" t="str">
        <v>Expedientes de traspasos de funciones y servicios a las Comunidades Autónomas (1978-) &lt;DIRECCIÓN GENERAL DE PATRIMONIO DEL ESTADO&gt;</v>
      </c>
      <c r="F1517" s="10"/>
      <c r="G1517" s="10"/>
      <c r="H1517" s="10" t="str">
        <f t="shared" si="70"/>
        <v xml:space="preserve"> </v>
      </c>
      <c r="I1517" s="10"/>
      <c r="J1517" s="10" t="str">
        <f t="shared" si="71"/>
        <v/>
      </c>
      <c r="K1517" s="10"/>
      <c r="L1517" s="10"/>
      <c r="M1517" s="10"/>
      <c r="N1517" s="10"/>
    </row>
    <row r="1518" spans="1:14" ht="45">
      <c r="A1518" s="10"/>
      <c r="B1518" s="10"/>
      <c r="C1518" s="10" t="str">
        <v>Expedientes de traspasos de funciones y servicios a las Comunidades Autónomas (1978-...)</v>
      </c>
      <c r="D1518" s="10"/>
      <c r="E1518" s="14" t="str">
        <v>Expedientes de traspasos de funciones y servicios a las Comunidades Autónomas (1978-...) &lt;PARQUE MÓVIL DEL ESTADO&gt;</v>
      </c>
      <c r="F1518" s="10"/>
      <c r="G1518" s="10"/>
      <c r="H1518" s="10" t="str">
        <f t="shared" si="70"/>
        <v xml:space="preserve"> </v>
      </c>
      <c r="I1518" s="10"/>
      <c r="J1518" s="10" t="str">
        <f t="shared" si="71"/>
        <v/>
      </c>
      <c r="K1518" s="10"/>
      <c r="L1518" s="10"/>
      <c r="M1518" s="10"/>
      <c r="N1518" s="10"/>
    </row>
    <row r="1519" spans="1:14" ht="45">
      <c r="A1519" s="10"/>
      <c r="B1519" s="10"/>
      <c r="C1519" s="10" t="str">
        <v>Gestión de gastos del Fondo de Financiación de las CC. AA.</v>
      </c>
      <c r="D1519" s="10"/>
      <c r="E1519" s="14" t="str">
        <v>Gestión de gastos del Fondo de Financiación de las CC. AA. &lt;SECRETARÍA GENERAL DE FINANCIACIÓN AUTONÓMICA Y LOCAL (SGSPFA)&gt;</v>
      </c>
      <c r="F1519" s="10"/>
      <c r="G1519" s="10"/>
      <c r="H1519" s="10" t="str">
        <f t="shared" si="70"/>
        <v xml:space="preserve"> </v>
      </c>
      <c r="I1519" s="10"/>
      <c r="J1519" s="10" t="str">
        <f t="shared" si="71"/>
        <v/>
      </c>
      <c r="K1519" s="10"/>
      <c r="L1519" s="10"/>
      <c r="M1519" s="10"/>
      <c r="N1519" s="10"/>
    </row>
    <row r="1520" spans="1:14" ht="45">
      <c r="A1520" s="10"/>
      <c r="B1520" s="10"/>
      <c r="C1520" s="10" t="str">
        <v>Información sobre Planes de Ajuste acordados de las CC. AA.</v>
      </c>
      <c r="D1520" s="10"/>
      <c r="E1520" s="14" t="str">
        <v>Información sobre Planes de Ajuste acordados de las CC. AA. &lt;SECRETARÍA GENERAL DE FINANCIACIÓN AUTONÓMICA Y LOCAL (SGAPECA)&gt;</v>
      </c>
      <c r="F1520" s="10"/>
      <c r="G1520" s="10"/>
      <c r="H1520" s="10" t="str">
        <f t="shared" si="70"/>
        <v xml:space="preserve"> </v>
      </c>
      <c r="I1520" s="10"/>
      <c r="J1520" s="10" t="str">
        <f t="shared" si="71"/>
        <v/>
      </c>
      <c r="K1520" s="10"/>
      <c r="L1520" s="10"/>
      <c r="M1520" s="10"/>
      <c r="N1520" s="10"/>
    </row>
    <row r="1521" spans="1:14" ht="45">
      <c r="A1521" s="10"/>
      <c r="B1521" s="10"/>
      <c r="C1521" s="10" t="str">
        <v>Informes de Seguimiento Planes Económico Financieros de las CC. AA.</v>
      </c>
      <c r="D1521" s="10"/>
      <c r="E1521" s="14" t="str">
        <v>Informes de Seguimiento Planes Económico Financieros de las CC. AA. &lt;SECRETARÍA GENERAL DE FINANCIACIÓN AUTONÓMICA Y LOCAL (SGAPECA)&gt;</v>
      </c>
      <c r="F1521" s="10"/>
      <c r="G1521" s="10"/>
      <c r="H1521" s="10" t="str">
        <f t="shared" si="70"/>
        <v xml:space="preserve"> </v>
      </c>
      <c r="I1521" s="10"/>
      <c r="J1521" s="10" t="str">
        <f t="shared" si="71"/>
        <v/>
      </c>
      <c r="K1521" s="10"/>
      <c r="L1521" s="10"/>
      <c r="M1521" s="10"/>
      <c r="N1521" s="10"/>
    </row>
    <row r="1522" spans="1:14" ht="75">
      <c r="A1522" s="10"/>
      <c r="B1522" s="10"/>
      <c r="C1522" s="10" t="str">
        <v>Informes y propuestas de fijación objetivo deuda CC. AA. y verificación cumplimiento, así como otras medidas para la sostenibilidad financiera de las CC. AA.</v>
      </c>
      <c r="D1522" s="10"/>
      <c r="E1522" s="14" t="str">
        <v>Informes y propuestas de fijación objetivo deuda CC. AA. y verificación cumplimiento, así como otras medidas para la sostenibilidad financiera de las CC. AA. &lt;SECRETARÍA GENERAL DE FINANCIACIÓN AUTONÓMICA Y LOCAL (SGSPFA)&gt;</v>
      </c>
      <c r="F1522" s="10"/>
      <c r="G1522" s="10"/>
      <c r="H1522" s="10" t="str">
        <f t="shared" si="70"/>
        <v xml:space="preserve"> </v>
      </c>
      <c r="I1522" s="10"/>
      <c r="J1522" s="10" t="str">
        <f t="shared" si="71"/>
        <v/>
      </c>
      <c r="K1522" s="10"/>
      <c r="L1522" s="10"/>
      <c r="M1522" s="10"/>
      <c r="N1522" s="10"/>
    </row>
    <row r="1523" spans="1:14" ht="45">
      <c r="A1523" s="10"/>
      <c r="B1523" s="10"/>
      <c r="C1523" s="10" t="str">
        <v>Participación del Ministerio de Hacienda en la Comisión de Seguimiento de Actos y Disposiciones de las Comunidades Autónomas</v>
      </c>
      <c r="D1523" s="10"/>
      <c r="E1523" s="14" t="str">
        <v>Participación del Ministerio de Hacienda en la Comisión de Seguimiento de Actos y Disposiciones de las Comunidades Autónomas &lt;SECRETARÍA GENERAL TÉCNICA (VGT)&gt;</v>
      </c>
      <c r="F1523" s="10"/>
      <c r="G1523" s="10"/>
      <c r="H1523" s="10" t="str">
        <f t="shared" si="70"/>
        <v xml:space="preserve"> </v>
      </c>
      <c r="I1523" s="10"/>
      <c r="J1523" s="10" t="str">
        <f t="shared" si="71"/>
        <v/>
      </c>
      <c r="K1523" s="10"/>
      <c r="L1523" s="10"/>
      <c r="M1523" s="10"/>
      <c r="N1523" s="10"/>
    </row>
    <row r="1524" spans="1:14" ht="45">
      <c r="A1524" s="10"/>
      <c r="B1524" s="10"/>
      <c r="C1524" s="10" t="str">
        <v>Procedimiento por Periodo Medio de Pago a Proveedores excesivo</v>
      </c>
      <c r="D1524" s="10"/>
      <c r="E1524" s="14" t="str">
        <v>Procedimiento por Periodo Medio de Pago a Proveedores excesivo &lt;SECRETARÍA GENERAL DE FINANCIACIÓN AUTONÓMICA Y LOCAL (SGEFEL)&gt;</v>
      </c>
      <c r="F1524" s="10"/>
      <c r="G1524" s="10"/>
      <c r="H1524" s="10" t="str">
        <f t="shared" si="70"/>
        <v xml:space="preserve"> </v>
      </c>
      <c r="I1524" s="10"/>
      <c r="J1524" s="10" t="str">
        <f t="shared" si="71"/>
        <v/>
      </c>
      <c r="K1524" s="10"/>
      <c r="L1524" s="10"/>
      <c r="M1524" s="10"/>
      <c r="N1524" s="10"/>
    </row>
    <row r="1525" spans="1:14" ht="45">
      <c r="A1525" s="10"/>
      <c r="B1525" s="10"/>
      <c r="C1525" s="10" t="str">
        <v>Copias de expedientes de aprobación / modificación de ordenanzas fiscales de corporaciones locales</v>
      </c>
      <c r="D1525" s="10"/>
      <c r="E1525" s="14" t="str">
        <v>Copias de expedientes de aprobación / modificación de ordenanzas fiscales de corporaciones locales &lt;SUBSECRETARÍA DE HACIENDA&gt;</v>
      </c>
      <c r="F1525" s="10"/>
      <c r="G1525" s="10"/>
      <c r="H1525" s="10" t="str">
        <f t="shared" si="70"/>
        <v xml:space="preserve"> </v>
      </c>
      <c r="I1525" s="10"/>
      <c r="J1525" s="10" t="str">
        <f t="shared" si="71"/>
        <v/>
      </c>
      <c r="K1525" s="10"/>
      <c r="L1525" s="10"/>
      <c r="M1525" s="10"/>
      <c r="N1525" s="10"/>
    </row>
    <row r="1526" spans="1:14" ht="30">
      <c r="A1526" s="10"/>
      <c r="B1526" s="10"/>
      <c r="C1526" s="10" t="str">
        <v>Copias de la liquidación de los presupuestos de las entidades locales</v>
      </c>
      <c r="D1526" s="10"/>
      <c r="E1526" s="14" t="str">
        <v>Copias de la liquidación de los presupuestos de las entidades locales &lt;SUBSECRETARÍA DE HACIENDA&gt;</v>
      </c>
      <c r="F1526" s="10"/>
      <c r="G1526" s="10"/>
      <c r="H1526" s="10" t="str">
        <f t="shared" si="70"/>
        <v xml:space="preserve"> </v>
      </c>
      <c r="I1526" s="10"/>
      <c r="J1526" s="10" t="str">
        <f t="shared" si="71"/>
        <v/>
      </c>
      <c r="K1526" s="10"/>
      <c r="L1526" s="10"/>
      <c r="M1526" s="10"/>
      <c r="N1526" s="10"/>
    </row>
    <row r="1527" spans="1:14" ht="30">
      <c r="A1527" s="10"/>
      <c r="B1527" s="10"/>
      <c r="C1527" s="10" t="str">
        <v>Copias de los presupuestos de las entidades locales aprobados</v>
      </c>
      <c r="D1527" s="10"/>
      <c r="E1527" s="14" t="str">
        <v>Copias de los presupuestos de las entidades locales aprobados &lt;SUBSECRETARÍA DE HACIENDA&gt;</v>
      </c>
      <c r="F1527" s="10"/>
      <c r="G1527" s="10"/>
      <c r="H1527" s="10" t="str">
        <f t="shared" si="70"/>
        <v xml:space="preserve"> </v>
      </c>
      <c r="I1527" s="10"/>
      <c r="J1527" s="10" t="str">
        <f t="shared" si="71"/>
        <v/>
      </c>
      <c r="K1527" s="10"/>
      <c r="L1527" s="10"/>
      <c r="M1527" s="10"/>
      <c r="N1527" s="10"/>
    </row>
    <row r="1528" spans="1:14" ht="45">
      <c r="A1528" s="10"/>
      <c r="B1528" s="10"/>
      <c r="C1528" s="10" t="str">
        <v>Copias del cuestionario para la formación de las cuentas del sector local de las Administraciones Públicas</v>
      </c>
      <c r="D1528" s="10"/>
      <c r="E1528" s="14" t="str">
        <v>Copias del cuestionario para la formación de las cuentas del sector local de las Administraciones Públicas &lt;SUBSECRETARÍA DE HACIENDA&gt;</v>
      </c>
      <c r="F1528" s="10"/>
      <c r="G1528" s="10"/>
      <c r="H1528" s="10" t="str">
        <f t="shared" si="70"/>
        <v xml:space="preserve"> </v>
      </c>
      <c r="I1528" s="10"/>
      <c r="J1528" s="10" t="str">
        <f t="shared" si="71"/>
        <v/>
      </c>
      <c r="K1528" s="10"/>
      <c r="L1528" s="10"/>
      <c r="M1528" s="10"/>
      <c r="N1528" s="10"/>
    </row>
    <row r="1529" spans="1:14" ht="60">
      <c r="A1529" s="10"/>
      <c r="B1529" s="10"/>
      <c r="C1529" s="10" t="str">
        <v>Entidades Locales. Análisis y estudios sobre financiación, régimen presupuestario y medidas en el ámbito financiero</v>
      </c>
      <c r="D1529" s="10"/>
      <c r="E1529" s="14" t="str">
        <v>Entidades Locales. Análisis y estudios sobre financiación, régimen presupuestario y medidas en el ámbito financiero &lt;SECRETARÍA GENERAL DE FINANCIACIÓN AUTONÓMICA Y LOCAL (SGEFEL)&gt;</v>
      </c>
      <c r="F1529" s="10"/>
      <c r="G1529" s="10"/>
      <c r="H1529" s="10" t="str">
        <f t="shared" si="70"/>
        <v xml:space="preserve"> </v>
      </c>
      <c r="I1529" s="10"/>
      <c r="J1529" s="10" t="str">
        <f t="shared" si="71"/>
        <v/>
      </c>
      <c r="K1529" s="10"/>
      <c r="L1529" s="10"/>
      <c r="M1529" s="10"/>
      <c r="N1529" s="10"/>
    </row>
    <row r="1530" spans="1:14" ht="45">
      <c r="A1530" s="10"/>
      <c r="B1530" s="10"/>
      <c r="C1530" s="10" t="str">
        <v>Entidades Locales. Análisis y estudios sobre sostenibilidad y deuda comercial</v>
      </c>
      <c r="D1530" s="10"/>
      <c r="E1530" s="14" t="str">
        <v>Entidades Locales. Análisis y estudios sobre sostenibilidad y deuda comercial &lt;SECRETARÍA GENERAL DE FINANCIACIÓN AUTONÓMICA Y LOCAL (SGGPFEL)&gt;</v>
      </c>
      <c r="F1530" s="10"/>
      <c r="G1530" s="10"/>
      <c r="H1530" s="10" t="str">
        <f t="shared" si="70"/>
        <v xml:space="preserve"> </v>
      </c>
      <c r="I1530" s="10"/>
      <c r="J1530" s="10" t="str">
        <f t="shared" si="71"/>
        <v/>
      </c>
      <c r="K1530" s="10"/>
      <c r="L1530" s="10"/>
      <c r="M1530" s="10"/>
      <c r="N1530" s="10"/>
    </row>
    <row r="1531" spans="1:14" ht="60">
      <c r="A1531" s="10"/>
      <c r="B1531" s="10"/>
      <c r="C1531" s="10" t="str">
        <v>Entidades Locales. Análisis, estudio y aplicación de la normativa sobre Inversiones Financieramente Sostenibles</v>
      </c>
      <c r="D1531" s="10"/>
      <c r="E1531" s="14" t="str">
        <v>Entidades Locales. Análisis, estudio y aplicación de la normativa sobre Inversiones Financieramente Sostenibles &lt;SECRETARÍA GENERAL DE FINANCIACIÓN AUTONÓMICA Y LOCAL (SGEFEL)&gt;</v>
      </c>
      <c r="F1531" s="10"/>
      <c r="G1531" s="10"/>
      <c r="H1531" s="10" t="str">
        <f t="shared" si="70"/>
        <v xml:space="preserve"> </v>
      </c>
      <c r="I1531" s="10"/>
      <c r="J1531" s="10" t="str">
        <f t="shared" si="71"/>
        <v/>
      </c>
      <c r="K1531" s="10"/>
      <c r="L1531" s="10"/>
      <c r="M1531" s="10"/>
      <c r="N1531" s="10"/>
    </row>
    <row r="1532" spans="1:14" ht="45">
      <c r="A1532" s="10"/>
      <c r="B1532" s="10"/>
      <c r="C1532" s="10" t="str">
        <v>Entidades Locales. Autorización de operaciones de endeudamiento</v>
      </c>
      <c r="D1532" s="10"/>
      <c r="E1532" s="14" t="str">
        <v>Entidades Locales. Autorización de operaciones de endeudamiento &lt;SECRETARÍA GENERAL DE FINANCIACIÓN AUTONÓMICA Y LOCAL (SGGPFEL)&gt;</v>
      </c>
      <c r="F1532" s="10"/>
      <c r="G1532" s="10"/>
      <c r="H1532" s="10" t="str">
        <f t="shared" si="70"/>
        <v xml:space="preserve"> </v>
      </c>
      <c r="I1532" s="10"/>
      <c r="J1532" s="10" t="str">
        <f t="shared" si="71"/>
        <v/>
      </c>
      <c r="K1532" s="10"/>
      <c r="L1532" s="10"/>
      <c r="M1532" s="10"/>
      <c r="N1532" s="10"/>
    </row>
    <row r="1533" spans="1:14" ht="45">
      <c r="A1533" s="10"/>
      <c r="B1533" s="10"/>
      <c r="C1533" s="10" t="str">
        <v>Entidades Locales. Autorizaciones de avales y otras garantías</v>
      </c>
      <c r="D1533" s="10"/>
      <c r="E1533" s="14" t="str">
        <v>Entidades Locales. Autorizaciones de avales y otras garantías &lt;SECRETARÍA GENERAL DE FINANCIACIÓN AUTONÓMICA Y LOCAL (SGGPFEL)&gt;</v>
      </c>
      <c r="F1533" s="10"/>
      <c r="G1533" s="10"/>
      <c r="H1533" s="10" t="str">
        <f t="shared" si="70"/>
        <v xml:space="preserve"> </v>
      </c>
      <c r="I1533" s="10"/>
      <c r="J1533" s="10" t="str">
        <f t="shared" si="71"/>
        <v/>
      </c>
      <c r="K1533" s="10"/>
      <c r="L1533" s="10"/>
      <c r="M1533" s="10"/>
      <c r="N1533" s="10"/>
    </row>
    <row r="1534" spans="1:14" ht="45">
      <c r="A1534" s="10"/>
      <c r="B1534" s="10"/>
      <c r="C1534" s="10" t="str">
        <v>Entidades Locales. Autorizaciones de Inversiones Financieramente Sostenibles</v>
      </c>
      <c r="D1534" s="10"/>
      <c r="E1534" s="14" t="str">
        <v>Entidades Locales. Autorizaciones de Inversiones Financieramente Sostenibles &lt;SECRETARÍA GENERAL DE FINANCIACIÓN AUTONÓMICA Y LOCAL (SGGPFEL)&gt;</v>
      </c>
      <c r="F1534" s="10"/>
      <c r="G1534" s="10"/>
      <c r="H1534" s="10" t="str">
        <f t="shared" si="70"/>
        <v xml:space="preserve"> </v>
      </c>
      <c r="I1534" s="10"/>
      <c r="J1534" s="10" t="str">
        <f t="shared" si="71"/>
        <v/>
      </c>
      <c r="K1534" s="10"/>
      <c r="L1534" s="10"/>
      <c r="M1534" s="10"/>
      <c r="N1534" s="10"/>
    </row>
    <row r="1535" spans="1:14" ht="45">
      <c r="A1535" s="10"/>
      <c r="B1535" s="10"/>
      <c r="C1535" s="10" t="str">
        <v>Entidades locales. Base de datos general de entidades locales</v>
      </c>
      <c r="D1535" s="10"/>
      <c r="E1535" s="14" t="str">
        <v>Entidades locales. Base de datos general de entidades locales &lt;SECRETARÍA GENERAL DE FINANCIACIÓN AUTONÓMICA Y LOCAL (SGEFEL)&gt;</v>
      </c>
      <c r="F1535" s="10"/>
      <c r="G1535" s="10"/>
      <c r="H1535" s="10" t="str">
        <f t="shared" si="70"/>
        <v xml:space="preserve"> </v>
      </c>
      <c r="I1535" s="10"/>
      <c r="J1535" s="10" t="str">
        <f t="shared" si="71"/>
        <v/>
      </c>
      <c r="K1535" s="10"/>
      <c r="L1535" s="10"/>
      <c r="M1535" s="10"/>
      <c r="N1535" s="10"/>
    </row>
    <row r="1536" spans="1:14" ht="45">
      <c r="A1536" s="10"/>
      <c r="B1536" s="10"/>
      <c r="C1536" s="10" t="str">
        <v>Entidades Locales. Central de Información de Riesgos de Entidades Locales (CIR local)</v>
      </c>
      <c r="D1536" s="10"/>
      <c r="E1536" s="14" t="str">
        <v>Entidades Locales. Central de Información de Riesgos de Entidades Locales (CIR local) &lt;SECRETARÍA GENERAL DE FINANCIACIÓN AUTONÓMICA Y LOCAL (SGGPFEL)&gt;</v>
      </c>
      <c r="F1536" s="10"/>
      <c r="G1536" s="10"/>
      <c r="H1536" s="10" t="str">
        <f t="shared" si="70"/>
        <v xml:space="preserve"> </v>
      </c>
      <c r="I1536" s="10"/>
      <c r="J1536" s="10" t="str">
        <f t="shared" si="71"/>
        <v/>
      </c>
      <c r="K1536" s="10"/>
      <c r="L1536" s="10"/>
      <c r="M1536" s="10"/>
      <c r="N1536" s="10"/>
    </row>
    <row r="1537" spans="1:14" ht="45">
      <c r="A1537" s="10"/>
      <c r="B1537" s="10"/>
      <c r="C1537" s="10" t="str">
        <v>Entidades Locales. Certificación del esfuerzo fiscal</v>
      </c>
      <c r="D1537" s="10"/>
      <c r="E1537" s="14" t="str">
        <v>Entidades Locales. Certificación del esfuerzo fiscal &lt;SECRETARÍA GENERAL DE FINANCIACIÓN AUTONÓMICA Y LOCAL (SGGFL)&gt;</v>
      </c>
      <c r="F1537" s="10"/>
      <c r="G1537" s="10"/>
      <c r="H1537" s="10" t="str">
        <f t="shared" si="70"/>
        <v xml:space="preserve"> </v>
      </c>
      <c r="I1537" s="10"/>
      <c r="J1537" s="10" t="str">
        <f t="shared" si="71"/>
        <v/>
      </c>
      <c r="K1537" s="10"/>
      <c r="L1537" s="10"/>
      <c r="M1537" s="10"/>
      <c r="N1537" s="10"/>
    </row>
    <row r="1538" spans="1:14" ht="90">
      <c r="A1538" s="10"/>
      <c r="B1538" s="10"/>
      <c r="C1538" s="10" t="str">
        <v>Entidades Locales. Compensaciones por beneficios fiscales en tributos locales. Bonificación de las cuotas municipales en tributos locales de las sociedades cooperativas y de las sociedades agrarias de transformación</v>
      </c>
      <c r="D1538" s="10"/>
      <c r="E1538" s="14" t="str">
        <v>Entidades Locales. Compensaciones por beneficios fiscales en tributos locales. Bonificación de las cuotas municipales en tributos locales de las sociedades cooperativas y de las sociedades agrarias de transformación &lt;SECRETARÍA GENERAL DE FINANCIACIÓN AUTONÓMICA Y LOCAL (SGGPFEL)&gt;</v>
      </c>
      <c r="F1538" s="10"/>
      <c r="G1538" s="10"/>
      <c r="H1538" s="10" t="str">
        <f t="shared" si="70"/>
        <v xml:space="preserve"> </v>
      </c>
      <c r="I1538" s="10"/>
      <c r="J1538" s="10" t="str">
        <f t="shared" si="71"/>
        <v/>
      </c>
      <c r="K1538" s="10"/>
      <c r="L1538" s="10"/>
      <c r="M1538" s="10"/>
      <c r="N1538" s="10"/>
    </row>
    <row r="1539" spans="1:14" ht="75">
      <c r="A1539" s="10"/>
      <c r="B1539" s="10"/>
      <c r="C1539" s="10" t="str">
        <v>Entidades Locales. Compensaciones por beneficios fiscales en tributos locales. Exenciones reconocidas a centros educativos concertados en el Impuesto sobre Bienes Inmuebles (IBI)</v>
      </c>
      <c r="D1539" s="10"/>
      <c r="E1539" s="14" t="str">
        <v>Entidades Locales. Compensaciones por beneficios fiscales en tributos locales. Exenciones reconocidas a centros educativos concertados en el Impuesto sobre Bienes Inmuebles (IBI) &lt;SECRETARÍA GENERAL DE FINANCIACIÓN AUTONÓMICA Y LOCAL (SGGFL)&gt;</v>
      </c>
      <c r="F1539" s="10"/>
      <c r="G1539" s="10"/>
      <c r="H1539" s="10" t="str">
        <f t="shared" si="70"/>
        <v xml:space="preserve"> </v>
      </c>
      <c r="I1539" s="10"/>
      <c r="J1539" s="10" t="str">
        <f t="shared" si="71"/>
        <v/>
      </c>
      <c r="K1539" s="10"/>
      <c r="L1539" s="10"/>
      <c r="M1539" s="10"/>
      <c r="N1539" s="10"/>
    </row>
    <row r="1540" spans="1:14" ht="90">
      <c r="A1540" s="10"/>
      <c r="B1540" s="10"/>
      <c r="C1540" s="10" t="str">
        <v>Entidades Locales. Compensaciones por beneficios fiscales en tributos locales. Exenciones reconocidas a personal destinado en las bases militares en el Impuesto sobre Vehículos de Tracción Mecánica (IVTM)</v>
      </c>
      <c r="D1540" s="10"/>
      <c r="E1540" s="14" t="str">
        <v>Entidades Locales. Compensaciones por beneficios fiscales en tributos locales. Exenciones reconocidas a personal destinado en las bases militares en el Impuesto sobre Vehículos de Tracción Mecánica (IVTM) &lt;SECRETARÍA GENERAL DE FINANCIACIÓN AUTONÓMICA Y LOCAL (SGGFL)&gt;</v>
      </c>
      <c r="F1540" s="10"/>
      <c r="G1540" s="10"/>
      <c r="H1540" s="10" t="str">
        <f t="shared" si="70"/>
        <v xml:space="preserve"> </v>
      </c>
      <c r="I1540" s="10"/>
      <c r="J1540" s="10" t="str">
        <f t="shared" si="71"/>
        <v/>
      </c>
      <c r="K1540" s="10"/>
      <c r="L1540" s="10"/>
      <c r="M1540" s="10"/>
      <c r="N1540" s="10"/>
    </row>
    <row r="1541" spans="1:14" ht="75">
      <c r="A1541" s="10"/>
      <c r="B1541" s="10"/>
      <c r="C1541" s="10" t="str">
        <v>Entidades Locales. Compensaciones por beneficios fiscales en tributos locales. Exenciones y bonificaciones en tributos locales establecidas con motivo de catástrofes</v>
      </c>
      <c r="D1541" s="10"/>
      <c r="E1541" s="14" t="str">
        <v>Entidades Locales. Compensaciones por beneficios fiscales en tributos locales. Exenciones y bonificaciones en tributos locales establecidas con motivo de catástrofes &lt;SECRETARÍA GENERAL DE FINANCIACIÓN AUTONÓMICA Y LOCAL (SGGPFEL)&gt;</v>
      </c>
      <c r="F1541" s="10"/>
      <c r="G1541" s="10"/>
      <c r="H1541" s="10" t="str">
        <f t="shared" si="70"/>
        <v xml:space="preserve"> </v>
      </c>
      <c r="I1541" s="10"/>
      <c r="J1541" s="10" t="str">
        <f t="shared" si="71"/>
        <v/>
      </c>
      <c r="K1541" s="10"/>
      <c r="L1541" s="10"/>
      <c r="M1541" s="10"/>
      <c r="N1541" s="10"/>
    </row>
    <row r="1542" spans="1:14" ht="75">
      <c r="A1542" s="10"/>
      <c r="B1542" s="10"/>
      <c r="C1542" s="10" t="str">
        <v>Entidades Locales. Compensaciones. Pérdida de recaudación en el impuesto sobre la producción, servicios e importación (IPSI) a las ciudades de Ceuta y Melilla</v>
      </c>
      <c r="D1542" s="10"/>
      <c r="E1542" s="14" t="str">
        <v>Entidades Locales. Compensaciones. Pérdida de recaudación en el impuesto sobre la producción, servicios e importación (IPSI) a las ciudades de Ceuta y Melilla &lt;SECRETARÍA GENERAL DE FINANCIACIÓN AUTONÓMICA Y LOCAL (SGGFL)&gt;</v>
      </c>
      <c r="F1542" s="10"/>
      <c r="G1542" s="10"/>
      <c r="H1542" s="10" t="str">
        <f t="shared" si="70"/>
        <v xml:space="preserve"> </v>
      </c>
      <c r="I1542" s="10"/>
      <c r="J1542" s="10" t="str">
        <f t="shared" si="71"/>
        <v/>
      </c>
      <c r="K1542" s="10"/>
      <c r="L1542" s="10"/>
      <c r="M1542" s="10"/>
      <c r="N1542" s="10"/>
    </row>
    <row r="1543" spans="1:14" ht="60">
      <c r="A1543" s="10"/>
      <c r="B1543" s="10"/>
      <c r="C1543" s="10" t="str">
        <v>Entidades Locales. Concesión de anticipos de impuestos sobre bienes inmuebles o sobre actividades económicas</v>
      </c>
      <c r="D1543" s="10"/>
      <c r="E1543" s="14" t="str">
        <v>Entidades Locales. Concesión de anticipos de impuestos sobre bienes inmuebles o sobre actividades económicas &lt;SECRETARÍA GENERAL DE FINANCIACIÓN AUTONÓMICA Y LOCAL (SGGFL)&gt;</v>
      </c>
      <c r="F1543" s="10"/>
      <c r="G1543" s="10"/>
      <c r="H1543" s="10" t="str">
        <f t="shared" si="70"/>
        <v xml:space="preserve"> </v>
      </c>
      <c r="I1543" s="10"/>
      <c r="J1543" s="10" t="str">
        <f t="shared" si="71"/>
        <v/>
      </c>
      <c r="K1543" s="10"/>
      <c r="L1543" s="10"/>
      <c r="M1543" s="10"/>
      <c r="N1543" s="10"/>
    </row>
    <row r="1544" spans="1:14" ht="45">
      <c r="A1544" s="10"/>
      <c r="B1544" s="10"/>
      <c r="C1544" s="10" t="str">
        <v>Entidades Locales. Concesión de anticipos de la Participación en Tributos del Estado</v>
      </c>
      <c r="D1544" s="10"/>
      <c r="E1544" s="14" t="str">
        <v>Entidades Locales. Concesión de anticipos de la Participación en Tributos del Estado &lt;SECRETARÍA GENERAL DE FINANCIACIÓN AUTONÓMICA Y LOCAL (SGGFL)&gt;</v>
      </c>
      <c r="F1544" s="10"/>
      <c r="G1544" s="10"/>
      <c r="H1544" s="10" t="str">
        <f t="shared" si="70"/>
        <v xml:space="preserve"> </v>
      </c>
      <c r="I1544" s="10"/>
      <c r="J1544" s="10" t="str">
        <f t="shared" si="71"/>
        <v/>
      </c>
      <c r="K1544" s="10"/>
      <c r="L1544" s="10"/>
      <c r="M1544" s="10"/>
      <c r="N1544" s="10"/>
    </row>
    <row r="1545" spans="1:14" ht="45">
      <c r="A1545" s="10"/>
      <c r="B1545" s="10"/>
      <c r="C1545" s="10" t="str">
        <v>Entidades Locales. Concesión de anticipos de la Participación en Tributos del Estado</v>
      </c>
      <c r="D1545" s="10"/>
      <c r="E1545" s="14" t="str">
        <v>Entidades Locales. Concesión de anticipos de la Participación en Tributos del Estado &lt;SECRETARÍA GENERAL DE FINANCIACIÓN AUTONÓMICA Y LOCAL (SGGFL)&gt;</v>
      </c>
      <c r="F1545" s="10"/>
      <c r="G1545" s="10"/>
      <c r="H1545" s="10" t="str">
        <f t="shared" si="70"/>
        <v xml:space="preserve"> </v>
      </c>
      <c r="I1545" s="10"/>
      <c r="J1545" s="10" t="str">
        <f t="shared" si="71"/>
        <v/>
      </c>
      <c r="K1545" s="10"/>
      <c r="L1545" s="10"/>
      <c r="M1545" s="10"/>
      <c r="N1545" s="10"/>
    </row>
    <row r="1546" spans="1:14" ht="60">
      <c r="A1546" s="10"/>
      <c r="B1546" s="10"/>
      <c r="C1546" s="10" t="str">
        <v>Entidades Locales. Consultas en relación con la normativa de estabilidad presupuestaria y de haciendas locales</v>
      </c>
      <c r="D1546" s="10"/>
      <c r="E1546" s="14" t="str">
        <v>Entidades Locales. Consultas en relación con la normativa de estabilidad presupuestaria y de haciendas locales &lt;SECRETARÍA GENERAL DE FINANCIACIÓN AUTONÓMICA Y LOCAL (SGEFEL)&gt;</v>
      </c>
      <c r="F1546" s="10"/>
      <c r="G1546" s="10"/>
      <c r="H1546" s="10" t="str">
        <f t="shared" si="70"/>
        <v xml:space="preserve"> </v>
      </c>
      <c r="I1546" s="10"/>
      <c r="J1546" s="10" t="str">
        <f t="shared" si="71"/>
        <v/>
      </c>
      <c r="K1546" s="10"/>
      <c r="L1546" s="10"/>
      <c r="M1546" s="10"/>
      <c r="N1546" s="10"/>
    </row>
    <row r="1547" spans="1:14" ht="45">
      <c r="A1547" s="10"/>
      <c r="B1547" s="10"/>
      <c r="C1547" s="10" t="str">
        <v>Entidades Locales. Coste efectivo de los servicios de las Entidades Locales</v>
      </c>
      <c r="D1547" s="10"/>
      <c r="E1547" s="14" t="str">
        <v>Entidades Locales. Coste efectivo de los servicios de las Entidades Locales &lt;SECRETARÍA GENERAL DE FINANCIACIÓN AUTONÓMICA Y LOCAL (SGEFEL)&gt;</v>
      </c>
      <c r="F1547" s="10"/>
      <c r="G1547" s="10"/>
      <c r="H1547" s="10" t="str">
        <f t="shared" si="70"/>
        <v xml:space="preserve"> </v>
      </c>
      <c r="I1547" s="10"/>
      <c r="J1547" s="10" t="str">
        <f t="shared" si="71"/>
        <v/>
      </c>
      <c r="K1547" s="10"/>
      <c r="L1547" s="10"/>
      <c r="M1547" s="10"/>
      <c r="N1547" s="10"/>
    </row>
    <row r="1548" spans="1:14" ht="30">
      <c r="A1548" s="10"/>
      <c r="B1548" s="10"/>
      <c r="C1548" s="10" t="str">
        <v>Entidades Locales. Deuda viva</v>
      </c>
      <c r="D1548" s="10"/>
      <c r="E1548" s="14" t="str">
        <v>Entidades Locales. Deuda viva &lt;SECRETARÍA GENERAL DE FINANCIACIÓN AUTONÓMICA Y LOCAL (SGEFEL)&gt;</v>
      </c>
      <c r="F1548" s="10"/>
      <c r="G1548" s="10"/>
      <c r="H1548" s="10" t="str">
        <f t="shared" si="70"/>
        <v xml:space="preserve"> </v>
      </c>
      <c r="I1548" s="10"/>
      <c r="J1548" s="10" t="str">
        <f t="shared" si="71"/>
        <v/>
      </c>
      <c r="K1548" s="10"/>
      <c r="L1548" s="10"/>
      <c r="M1548" s="10"/>
      <c r="N1548" s="10"/>
    </row>
    <row r="1549" spans="1:14" ht="60">
      <c r="A1549" s="10"/>
      <c r="B1549" s="10"/>
      <c r="C1549" s="10" t="str">
        <v>Entidades locales. Distribución de tributos locales de gestión centralizada: cuotas nacionales de telefonía móvil</v>
      </c>
      <c r="D1549" s="10"/>
      <c r="E1549" s="14" t="str">
        <v>Entidades locales. Distribución de tributos locales de gestión centralizada: cuotas nacionales de telefonía móvil &lt;SECRETARÍA GENERAL DE FINANCIACIÓN AUTONÓMICA Y LOCAL (SGGPFEL)&gt;</v>
      </c>
      <c r="F1549" s="10"/>
      <c r="G1549" s="10"/>
      <c r="H1549" s="10" t="str">
        <f t="shared" si="70"/>
        <v xml:space="preserve"> </v>
      </c>
      <c r="I1549" s="10"/>
      <c r="J1549" s="10" t="str">
        <f t="shared" si="71"/>
        <v/>
      </c>
      <c r="K1549" s="10"/>
      <c r="L1549" s="10"/>
      <c r="M1549" s="10"/>
      <c r="N1549" s="10"/>
    </row>
    <row r="1550" spans="1:14" ht="75">
      <c r="A1550" s="10"/>
      <c r="B1550" s="10"/>
      <c r="C1550" s="10" t="str">
        <v>Entidades locales. Distribución de tributos locales de gestión centralizada: cuotas nacionales y provinciales del IAE (impuesto de actividades económicas)</v>
      </c>
      <c r="D1550" s="10"/>
      <c r="E1550" s="14" t="str">
        <v>Entidades locales. Distribución de tributos locales de gestión centralizada: cuotas nacionales y provinciales del IAE (impuesto de actividades económicas) &lt;SECRETARÍA GENERAL DE FINANCIACIÓN AUTONÓMICA Y LOCAL (SGGPFEL)&gt;</v>
      </c>
      <c r="F1550" s="10"/>
      <c r="G1550" s="10"/>
      <c r="H1550" s="10" t="str">
        <f t="shared" si="70"/>
        <v xml:space="preserve"> </v>
      </c>
      <c r="I1550" s="10"/>
      <c r="J1550" s="10" t="str">
        <f t="shared" si="71"/>
        <v/>
      </c>
      <c r="K1550" s="10"/>
      <c r="L1550" s="10"/>
      <c r="M1550" s="10"/>
      <c r="N1550" s="10"/>
    </row>
    <row r="1551" spans="1:14" ht="60">
      <c r="A1551" s="10"/>
      <c r="B1551" s="10"/>
      <c r="C1551" s="10" t="str">
        <v>Entidades locales. Distribución de tributos locales de gestión centralizada: pagos por canon de Telefónica</v>
      </c>
      <c r="D1551" s="10"/>
      <c r="E1551" s="14" t="str">
        <v>Entidades locales. Distribución de tributos locales de gestión centralizada: pagos por canon de Telefónica &lt;SECRETARÍA GENERAL DE FINANCIACIÓN AUTONÓMICA Y LOCAL (SGGPFEL)&gt;</v>
      </c>
      <c r="F1551" s="10"/>
      <c r="G1551" s="10"/>
      <c r="H1551" s="10" t="str">
        <f t="shared" si="70"/>
        <v xml:space="preserve"> </v>
      </c>
      <c r="I1551" s="10"/>
      <c r="J1551" s="10" t="str">
        <f t="shared" si="71"/>
        <v/>
      </c>
      <c r="K1551" s="10"/>
      <c r="L1551" s="10"/>
      <c r="M1551" s="10"/>
      <c r="N1551" s="10"/>
    </row>
    <row r="1552" spans="1:14" ht="45">
      <c r="A1552" s="10"/>
      <c r="B1552" s="10"/>
      <c r="C1552" s="10" t="str">
        <v>Entidades Locales. Ejecución presupuestaria</v>
      </c>
      <c r="D1552" s="10"/>
      <c r="E1552" s="14" t="str">
        <v>Entidades Locales. Ejecución presupuestaria &lt;SECRETARÍA GENERAL DE FINANCIACIÓN AUTONÓMICA Y LOCAL (SGEFEL)&gt;</v>
      </c>
      <c r="F1552" s="10"/>
      <c r="G1552" s="10"/>
      <c r="H1552" s="10" t="str">
        <f t="shared" si="70"/>
        <v xml:space="preserve"> </v>
      </c>
      <c r="I1552" s="10"/>
      <c r="J1552" s="10" t="str">
        <f t="shared" si="71"/>
        <v/>
      </c>
      <c r="K1552" s="10"/>
      <c r="L1552" s="10"/>
      <c r="M1552" s="10"/>
      <c r="N1552" s="10"/>
    </row>
    <row r="1553" spans="1:14" ht="45">
      <c r="A1553" s="10"/>
      <c r="B1553" s="10"/>
      <c r="C1553" s="10" t="str">
        <v>Entidades Locales. Entregas a cuenta</v>
      </c>
      <c r="D1553" s="10"/>
      <c r="E1553" s="14" t="str">
        <v>Entidades Locales. Entregas a cuenta &lt;SECRETARÍA GENERAL DE FINANCIACIÓN AUTONÓMICA Y LOCAL (SGGFL)&gt;</v>
      </c>
      <c r="F1553" s="10"/>
      <c r="G1553" s="10"/>
      <c r="H1553" s="10" t="str">
        <f t="shared" si="70"/>
        <v xml:space="preserve"> </v>
      </c>
      <c r="I1553" s="10"/>
      <c r="J1553" s="10" t="str">
        <f t="shared" si="71"/>
        <v/>
      </c>
      <c r="K1553" s="10"/>
      <c r="L1553" s="10"/>
      <c r="M1553" s="10"/>
      <c r="N1553" s="10"/>
    </row>
    <row r="1554" spans="1:14" ht="45">
      <c r="A1554" s="10"/>
      <c r="B1554" s="10"/>
      <c r="C1554" s="10" t="str">
        <v>Entidades Locales. Gestión del Fondo de Financiación de Entidades Locales</v>
      </c>
      <c r="D1554" s="10"/>
      <c r="E1554" s="14" t="str">
        <v>Entidades Locales. Gestión del Fondo de Financiación de Entidades Locales &lt;SECRETARÍA GENERAL DE FINANCIACIÓN AUTONÓMICA Y LOCAL (SGEFEL/ SGGFL)&gt;</v>
      </c>
      <c r="F1554" s="10"/>
      <c r="G1554" s="10"/>
      <c r="H1554" s="10" t="str">
        <f t="shared" si="70"/>
        <v xml:space="preserve"> </v>
      </c>
      <c r="I1554" s="10"/>
      <c r="J1554" s="10" t="str">
        <f t="shared" si="71"/>
        <v/>
      </c>
      <c r="K1554" s="10"/>
      <c r="L1554" s="10"/>
      <c r="M1554" s="10"/>
      <c r="N1554" s="10"/>
    </row>
    <row r="1555" spans="1:14" ht="45">
      <c r="A1555" s="10"/>
      <c r="B1555" s="10"/>
      <c r="C1555" s="10" t="str">
        <v>Entidades Locales. Haciendas Locales en cifras</v>
      </c>
      <c r="D1555" s="10"/>
      <c r="E1555" s="14" t="str">
        <v>Entidades Locales. Haciendas Locales en cifras &lt;SECRETARÍA GENERAL DE FINANCIACIÓN AUTONÓMICA Y LOCAL (SGEFEL)&gt;</v>
      </c>
      <c r="F1555" s="10"/>
      <c r="G1555" s="10"/>
      <c r="H1555" s="10" t="str">
        <f t="shared" si="70"/>
        <v xml:space="preserve"> </v>
      </c>
      <c r="I1555" s="10"/>
      <c r="J1555" s="10" t="str">
        <f t="shared" si="71"/>
        <v/>
      </c>
      <c r="K1555" s="10"/>
      <c r="L1555" s="10"/>
      <c r="M1555" s="10"/>
      <c r="N1555" s="10"/>
    </row>
    <row r="1556" spans="1:14" ht="45">
      <c r="A1556" s="10"/>
      <c r="B1556" s="10"/>
      <c r="C1556" s="10" t="str">
        <v>Entidades Locales. Informes proyectos de presupuestos</v>
      </c>
      <c r="D1556" s="10"/>
      <c r="E1556" s="14" t="str">
        <v>Entidades Locales. Informes proyectos de presupuestos &lt;SECRETARÍA GENERAL DE FINANCIACIÓN AUTONÓMICA Y LOCAL (SGGPFEL)&gt;</v>
      </c>
      <c r="F1556" s="10"/>
      <c r="G1556" s="10"/>
      <c r="H1556" s="10" t="str">
        <f t="shared" si="70"/>
        <v xml:space="preserve"> </v>
      </c>
      <c r="I1556" s="10"/>
      <c r="J1556" s="10" t="str">
        <f t="shared" si="71"/>
        <v/>
      </c>
      <c r="K1556" s="10"/>
      <c r="L1556" s="10"/>
      <c r="M1556" s="10"/>
      <c r="N1556" s="10"/>
    </row>
    <row r="1557" spans="1:14" ht="45">
      <c r="A1557" s="10"/>
      <c r="B1557" s="10"/>
      <c r="C1557" s="10" t="str">
        <v>Entidades Locales. Informes trimestrales lucha contra la morosidad</v>
      </c>
      <c r="D1557" s="10"/>
      <c r="E1557" s="14" t="str">
        <v>Entidades Locales. Informes trimestrales lucha contra la morosidad &lt;SECRETARÍA GENERAL DE FINANCIACIÓN AUTONÓMICA Y LOCAL (SGGPFEL)&gt;</v>
      </c>
      <c r="F1557" s="10"/>
      <c r="G1557" s="10"/>
      <c r="H1557" s="10" t="str">
        <f t="shared" si="70"/>
        <v xml:space="preserve"> </v>
      </c>
      <c r="I1557" s="10"/>
      <c r="J1557" s="10" t="str">
        <f t="shared" si="71"/>
        <v/>
      </c>
      <c r="K1557" s="10"/>
      <c r="L1557" s="10"/>
      <c r="M1557" s="10"/>
      <c r="N1557" s="10"/>
    </row>
    <row r="1558" spans="1:14" ht="45">
      <c r="A1558" s="10"/>
      <c r="B1558" s="10"/>
      <c r="C1558" s="10" t="str">
        <v>Entidades Locales. Inventario de entes del sector público local</v>
      </c>
      <c r="D1558" s="10"/>
      <c r="E1558" s="14" t="str">
        <v>Entidades Locales. Inventario de entes del sector público local &lt;SECRETARÍA GENERAL DE FINANCIACIÓN AUTONÓMICA Y LOCAL (SGEFEL)&gt;</v>
      </c>
      <c r="F1558" s="10"/>
      <c r="G1558" s="10"/>
      <c r="H1558" s="10" t="str">
        <f t="shared" si="70"/>
        <v xml:space="preserve"> </v>
      </c>
      <c r="I1558" s="10"/>
      <c r="J1558" s="10" t="str">
        <f t="shared" si="71"/>
        <v/>
      </c>
      <c r="K1558" s="10"/>
      <c r="L1558" s="10"/>
      <c r="M1558" s="10"/>
      <c r="N1558" s="10"/>
    </row>
    <row r="1559" spans="1:14" ht="45">
      <c r="A1559" s="10"/>
      <c r="B1559" s="10"/>
      <c r="C1559" s="10" t="str">
        <v>Entidades Locales. Líneas Fundamentales de los Presupuestos</v>
      </c>
      <c r="D1559" s="10"/>
      <c r="E1559" s="14" t="str">
        <v>Entidades Locales. Líneas Fundamentales de los Presupuestos &lt;SECRETARÍA GENERAL DE FINANCIACIÓN AUTONÓMICA Y LOCAL (SGEFEL)&gt;</v>
      </c>
      <c r="F1559" s="10"/>
      <c r="G1559" s="10"/>
      <c r="H1559" s="10" t="str">
        <f t="shared" si="70"/>
        <v xml:space="preserve"> </v>
      </c>
      <c r="I1559" s="10"/>
      <c r="J1559" s="10" t="str">
        <f t="shared" si="71"/>
        <v/>
      </c>
      <c r="K1559" s="10"/>
      <c r="L1559" s="10"/>
      <c r="M1559" s="10"/>
      <c r="N1559" s="10"/>
    </row>
    <row r="1560" spans="1:14" ht="45">
      <c r="A1560" s="10"/>
      <c r="B1560" s="10"/>
      <c r="C1560" s="10" t="str">
        <v>Entidades Locales. Liquidación de presupuestos</v>
      </c>
      <c r="D1560" s="10"/>
      <c r="E1560" s="14" t="str">
        <v>Entidades Locales. Liquidación de presupuestos &lt;SECRETARÍA GENERAL DE FINANCIACIÓN AUTONÓMICA Y LOCAL (SGEFEL)&gt;</v>
      </c>
      <c r="F1560" s="10"/>
      <c r="G1560" s="10"/>
      <c r="H1560" s="10" t="str">
        <f t="shared" si="70"/>
        <v xml:space="preserve"> </v>
      </c>
      <c r="I1560" s="10"/>
      <c r="J1560" s="10" t="str">
        <f t="shared" si="71"/>
        <v/>
      </c>
      <c r="K1560" s="10"/>
      <c r="L1560" s="10"/>
      <c r="M1560" s="10"/>
      <c r="N1560" s="10"/>
    </row>
    <row r="1561" spans="1:14" ht="45">
      <c r="A1561" s="10"/>
      <c r="B1561" s="10"/>
      <c r="C1561" s="10" t="str">
        <v>Entidades Locales. Obligaciones de suministro de información</v>
      </c>
      <c r="D1561" s="10"/>
      <c r="E1561" s="14" t="str">
        <v>Entidades Locales. Obligaciones de suministro de información &lt;SECRETARÍA GENERAL DE FINANCIACIÓN AUTONÓMICA Y LOCAL (SGEFEL)&gt;</v>
      </c>
      <c r="F1561" s="10"/>
      <c r="G1561" s="10"/>
      <c r="H1561" s="10" t="str">
        <f t="shared" si="70"/>
        <v xml:space="preserve"> </v>
      </c>
      <c r="I1561" s="10"/>
      <c r="J1561" s="10" t="str">
        <f t="shared" si="71"/>
        <v/>
      </c>
      <c r="K1561" s="10"/>
      <c r="L1561" s="10"/>
      <c r="M1561" s="10"/>
      <c r="N1561" s="10"/>
    </row>
    <row r="1562" spans="1:14" ht="45">
      <c r="A1562" s="10"/>
      <c r="B1562" s="10"/>
      <c r="C1562" s="10" t="str">
        <v>Entidades locales. Participación en tributos del Estado: liquidación definitiva</v>
      </c>
      <c r="D1562" s="10"/>
      <c r="E1562" s="14" t="str">
        <v>Entidades locales. Participación en tributos del Estado: liquidación definitiva &lt;SECRETARÍA GENERAL DE FINANCIACIÓN AUTONÓMICA Y LOCAL (SGGFL)&gt;</v>
      </c>
      <c r="F1562" s="10"/>
      <c r="G1562" s="10"/>
      <c r="H1562" s="10" t="str">
        <f t="shared" si="70"/>
        <v xml:space="preserve"> </v>
      </c>
      <c r="I1562" s="10"/>
      <c r="J1562" s="10" t="str">
        <f t="shared" si="71"/>
        <v/>
      </c>
      <c r="K1562" s="10"/>
      <c r="L1562" s="10"/>
      <c r="M1562" s="10"/>
      <c r="N1562" s="10"/>
    </row>
    <row r="1563" spans="1:14" ht="45">
      <c r="A1563" s="10"/>
      <c r="B1563" s="10"/>
      <c r="C1563" s="10" t="str">
        <v>Entidades locales. Periodo medio de pago a proveedores (RD 635/2014 Y RD 140/2017): captura de información</v>
      </c>
      <c r="D1563" s="10"/>
      <c r="E1563" s="14" t="str">
        <v>Entidades locales. Periodo medio de pago a proveedores (RD 635/2014 Y RD 140/2017): captura de información &lt;SECRETARÍA GENERAL TÉCNICA (SGCIEF)&gt;</v>
      </c>
      <c r="F1563" s="10"/>
      <c r="G1563" s="10"/>
      <c r="H1563" s="10" t="str">
        <f t="shared" si="70"/>
        <v xml:space="preserve"> </v>
      </c>
      <c r="I1563" s="10"/>
      <c r="J1563" s="10" t="str">
        <f t="shared" si="71"/>
        <v/>
      </c>
      <c r="K1563" s="10"/>
      <c r="L1563" s="10"/>
      <c r="M1563" s="10"/>
      <c r="N1563" s="10"/>
    </row>
    <row r="1564" spans="1:14" ht="45">
      <c r="A1564" s="10"/>
      <c r="B1564" s="10"/>
      <c r="C1564" s="10" t="str">
        <v>Entidades Locales. Planes Presupuestarios a medio plazo</v>
      </c>
      <c r="D1564" s="10"/>
      <c r="E1564" s="14" t="str">
        <v>Entidades Locales. Planes Presupuestarios a medio plazo &lt;SECRETARÍA GENERAL DE FINANCIACIÓN AUTONÓMICA Y LOCAL (SGEFEL)&gt;</v>
      </c>
      <c r="F1564" s="10"/>
      <c r="G1564" s="10"/>
      <c r="H1564" s="10" t="str">
        <f t="shared" si="70"/>
        <v xml:space="preserve"> </v>
      </c>
      <c r="I1564" s="10"/>
      <c r="J1564" s="10" t="str">
        <f t="shared" si="71"/>
        <v/>
      </c>
      <c r="K1564" s="10"/>
      <c r="L1564" s="10"/>
      <c r="M1564" s="10"/>
      <c r="N1564" s="10"/>
    </row>
    <row r="1565" spans="1:14" ht="45">
      <c r="A1565" s="10"/>
      <c r="B1565" s="10"/>
      <c r="C1565" s="10" t="str">
        <v>Entidades Locales. Plazos de pago a proveedores y deuda comercial de la Entidades Locales</v>
      </c>
      <c r="D1565" s="10"/>
      <c r="E1565" s="14" t="str">
        <v>Entidades Locales. Plazos de pago a proveedores y deuda comercial de la Entidades Locales &lt;SECRETARÍA GENERAL DE FINANCIACIÓN AUTONÓMICA Y LOCAL (SGGPFEL)&gt;</v>
      </c>
      <c r="F1565" s="10"/>
      <c r="G1565" s="10"/>
      <c r="H1565" s="10" t="str">
        <f t="shared" ref="H1565:H1628" si="72">F1565 &amp; " " &amp; G1565</f>
        <v xml:space="preserve"> </v>
      </c>
      <c r="I1565" s="10"/>
      <c r="J1565" s="10" t="str">
        <f t="shared" si="71"/>
        <v/>
      </c>
      <c r="K1565" s="10"/>
      <c r="L1565" s="10"/>
      <c r="M1565" s="10"/>
      <c r="N1565" s="10"/>
    </row>
    <row r="1566" spans="1:14" ht="45">
      <c r="A1566" s="10"/>
      <c r="B1566" s="10"/>
      <c r="C1566" s="10" t="str">
        <v>Entidades Locales. Presupuestos anuales</v>
      </c>
      <c r="D1566" s="10"/>
      <c r="E1566" s="14" t="str">
        <v>Entidades Locales. Presupuestos anuales &lt;SECRETARÍA GENERAL DE FINANCIACIÓN AUTONÓMICA Y LOCAL (SGEFEL)&gt;</v>
      </c>
      <c r="F1566" s="10"/>
      <c r="G1566" s="10"/>
      <c r="H1566" s="10" t="str">
        <f t="shared" si="72"/>
        <v xml:space="preserve"> </v>
      </c>
      <c r="I1566" s="10"/>
      <c r="J1566" s="10" t="str">
        <f t="shared" ref="J1566:J1629" si="73">IF(H1567="", "", SUBSTITUTE(H1567, I1567 &amp; CHAR(32), ""))</f>
        <v/>
      </c>
      <c r="K1566" s="10"/>
      <c r="L1566" s="10"/>
      <c r="M1566" s="10"/>
      <c r="N1566" s="10"/>
    </row>
    <row r="1567" spans="1:14" ht="45">
      <c r="A1567" s="10"/>
      <c r="B1567" s="10"/>
      <c r="C1567" s="10" t="str">
        <v>Entidades Locales. Procedimientos relativos a los Planes de ajuste</v>
      </c>
      <c r="D1567" s="10"/>
      <c r="E1567" s="14" t="str">
        <v>Entidades Locales. Procedimientos relativos a los Planes de ajuste &lt;SECRETARÍA GENERAL DE FINANCIACIÓN AUTONÓMICA Y LOCAL (SGGPFEL)&gt;</v>
      </c>
      <c r="F1567" s="10"/>
      <c r="G1567" s="10"/>
      <c r="H1567" s="10" t="str">
        <f t="shared" si="72"/>
        <v xml:space="preserve"> </v>
      </c>
      <c r="I1567" s="10"/>
      <c r="J1567" s="10" t="str">
        <f t="shared" si="73"/>
        <v/>
      </c>
      <c r="K1567" s="10"/>
      <c r="L1567" s="10"/>
      <c r="M1567" s="10"/>
      <c r="N1567" s="10"/>
    </row>
    <row r="1568" spans="1:14" ht="45">
      <c r="A1568" s="10"/>
      <c r="B1568" s="10"/>
      <c r="C1568" s="10" t="str">
        <v>Entidades Locales. Procedimientos relativos a los Planes económico-financieros</v>
      </c>
      <c r="D1568" s="10"/>
      <c r="E1568" s="14" t="str">
        <v>Entidades Locales. Procedimientos relativos a los Planes económico-financieros &lt;SECRETARÍA GENERAL DE FINANCIACIÓN AUTONÓMICA Y LOCAL (SGGPFEL)&gt;</v>
      </c>
      <c r="F1568" s="10"/>
      <c r="G1568" s="10"/>
      <c r="H1568" s="10" t="str">
        <f t="shared" si="72"/>
        <v xml:space="preserve"> </v>
      </c>
      <c r="I1568" s="10"/>
      <c r="J1568" s="10" t="str">
        <f t="shared" si="73"/>
        <v/>
      </c>
      <c r="K1568" s="10"/>
      <c r="L1568" s="10"/>
      <c r="M1568" s="10"/>
      <c r="N1568" s="10"/>
    </row>
    <row r="1569" spans="1:14" ht="75">
      <c r="A1569" s="10"/>
      <c r="B1569" s="10"/>
      <c r="C1569" s="10" t="str">
        <v>Entidades Locales. Relación con otras Administraciones Públicas: Subcomisión de régimen económico de la Comisión Nacional de Administración Local y órganos relacionados</v>
      </c>
      <c r="D1569" s="10"/>
      <c r="E1569" s="14" t="str">
        <v>Entidades Locales. Relación con otras Administraciones Públicas: Subcomisión de régimen económico de la Comisión Nacional de Administración Local y órganos relacionados &lt;SECRETARÍA GENERAL DE FINANCIACIÓN AUTONÓMICA Y LOCAL (SGEFEL)&gt;</v>
      </c>
      <c r="F1569" s="10"/>
      <c r="G1569" s="10"/>
      <c r="H1569" s="10" t="str">
        <f t="shared" si="72"/>
        <v xml:space="preserve"> </v>
      </c>
      <c r="I1569" s="10"/>
      <c r="J1569" s="10" t="str">
        <f t="shared" si="73"/>
        <v/>
      </c>
      <c r="K1569" s="10"/>
      <c r="L1569" s="10"/>
      <c r="M1569" s="10"/>
      <c r="N1569" s="10"/>
    </row>
    <row r="1570" spans="1:14" ht="60">
      <c r="A1570" s="10"/>
      <c r="B1570" s="10"/>
      <c r="C1570" s="10" t="str">
        <v>Entidades Locales. Retención de la participación en Tributos del Estado para la satisfacción de deudas con acreedores públicos</v>
      </c>
      <c r="D1570" s="10"/>
      <c r="E1570" s="14" t="str">
        <v>Entidades Locales. Retención de la participación en Tributos del Estado para la satisfacción de deudas con acreedores públicos &lt;SECRETARÍA GENERAL DE FINANCIACIÓN AUTONÓMICA Y LOCAL (SGGFL)&gt;</v>
      </c>
      <c r="F1570" s="10"/>
      <c r="G1570" s="10"/>
      <c r="H1570" s="10" t="str">
        <f t="shared" si="72"/>
        <v xml:space="preserve"> </v>
      </c>
      <c r="I1570" s="10"/>
      <c r="J1570" s="10" t="str">
        <f t="shared" si="73"/>
        <v/>
      </c>
      <c r="K1570" s="10"/>
      <c r="L1570" s="10"/>
      <c r="M1570" s="10"/>
      <c r="N1570" s="10"/>
    </row>
    <row r="1571" spans="1:14" ht="60">
      <c r="A1571" s="10"/>
      <c r="B1571" s="10"/>
      <c r="C1571" s="10" t="str">
        <v>Entidades Locales. Seguimiento e informes sobre el cumplimiento de la normativa de estabilidad</v>
      </c>
      <c r="D1571" s="10"/>
      <c r="E1571" s="14" t="str">
        <v>Entidades Locales. Seguimiento e informes sobre el cumplimiento de la normativa de estabilidad &lt;SECRETARÍA GENERAL DE FINANCIACIÓN AUTONÓMICA Y LOCAL (SGEFEL)&gt;</v>
      </c>
      <c r="F1571" s="10"/>
      <c r="G1571" s="10"/>
      <c r="H1571" s="10" t="str">
        <f t="shared" si="72"/>
        <v xml:space="preserve"> </v>
      </c>
      <c r="I1571" s="10"/>
      <c r="J1571" s="10" t="str">
        <f t="shared" si="73"/>
        <v/>
      </c>
      <c r="K1571" s="10"/>
      <c r="L1571" s="10"/>
      <c r="M1571" s="10"/>
      <c r="N1571" s="10"/>
    </row>
    <row r="1572" spans="1:14" ht="45">
      <c r="A1572" s="10"/>
      <c r="B1572" s="10"/>
      <c r="C1572" s="10" t="str">
        <v>Entidades Locales. Tipos de gravamen, índices y coeficiente</v>
      </c>
      <c r="D1572" s="10"/>
      <c r="E1572" s="14" t="str">
        <v>Entidades Locales. Tipos de gravamen, índices y coeficiente &lt;SECRETARÍA GENERAL DE FINANCIACIÓN AUTONÓMICA Y LOCAL (SGEFEL)&gt;</v>
      </c>
      <c r="F1572" s="10"/>
      <c r="G1572" s="10"/>
      <c r="H1572" s="10" t="str">
        <f t="shared" si="72"/>
        <v xml:space="preserve"> </v>
      </c>
      <c r="I1572" s="10"/>
      <c r="J1572" s="10" t="str">
        <f t="shared" si="73"/>
        <v/>
      </c>
      <c r="K1572" s="10"/>
      <c r="L1572" s="10"/>
      <c r="M1572" s="10"/>
      <c r="N1572" s="10"/>
    </row>
    <row r="1573" spans="1:14" ht="30">
      <c r="A1573" s="10"/>
      <c r="B1573" s="10"/>
      <c r="C1573" s="10" t="str">
        <v>Fichas de Información Impositiva Municipal</v>
      </c>
      <c r="D1573" s="10"/>
      <c r="E1573" s="14" t="str">
        <v>Fichas de Información Impositiva Municipal &lt;SUBSECRETARÍA DE HACIENDA&gt;</v>
      </c>
      <c r="F1573" s="10"/>
      <c r="G1573" s="10"/>
      <c r="H1573" s="10" t="str">
        <f t="shared" si="72"/>
        <v xml:space="preserve"> </v>
      </c>
      <c r="I1573" s="10"/>
      <c r="J1573" s="10" t="str">
        <f t="shared" si="73"/>
        <v/>
      </c>
      <c r="K1573" s="10"/>
      <c r="L1573" s="10"/>
      <c r="M1573" s="10"/>
      <c r="N1573" s="10"/>
    </row>
    <row r="1574" spans="1:14" ht="75">
      <c r="A1574" s="10"/>
      <c r="B1574" s="10"/>
      <c r="C1574" s="10" t="str">
        <v>Acreditación del cumplimiento de los requisitos previos para la contratación basada en acuerdos marco y sistemas dinámicos de adquisición de la DGRCC.</v>
      </c>
      <c r="D1574" s="10"/>
      <c r="E1574" s="14" t="str">
        <v>Acreditación del cumplimiento de los requisitos previos para la contratación basada en acuerdos marco y sistemas dinámicos de adquisición de la DGRCC. &lt;DIRECCIÓN GENERAL DE RACIONALIZACIÓN Y CENTRALIZACIÓN DE LA CONTRATACIÓN&gt;</v>
      </c>
      <c r="F1574" s="10"/>
      <c r="G1574" s="10"/>
      <c r="H1574" s="10" t="str">
        <f t="shared" si="72"/>
        <v xml:space="preserve"> </v>
      </c>
      <c r="I1574" s="10"/>
      <c r="J1574" s="10" t="str">
        <f t="shared" si="73"/>
        <v/>
      </c>
      <c r="K1574" s="10"/>
      <c r="L1574" s="10"/>
      <c r="M1574" s="10"/>
      <c r="N1574" s="10"/>
    </row>
    <row r="1575" spans="1:14" ht="45">
      <c r="A1575" s="10"/>
      <c r="B1575" s="10"/>
      <c r="C1575" s="10" t="str">
        <v>Actas Órganos Junta Consultiva de Contratación Pública</v>
      </c>
      <c r="D1575" s="10"/>
      <c r="E1575" s="14" t="str">
        <v>Actas Órganos Junta Consultiva de Contratación Pública &lt;DIRECCIÓN GENERAL DE PATRIMONIO DEL ESTADO (SJCCPE)&gt;</v>
      </c>
      <c r="F1575" s="10"/>
      <c r="G1575" s="10"/>
      <c r="H1575" s="10" t="str">
        <f t="shared" si="72"/>
        <v xml:space="preserve"> </v>
      </c>
      <c r="I1575" s="10"/>
      <c r="J1575" s="10" t="str">
        <f t="shared" si="73"/>
        <v/>
      </c>
      <c r="K1575" s="10"/>
      <c r="L1575" s="10"/>
      <c r="M1575" s="10"/>
      <c r="N1575" s="10"/>
    </row>
    <row r="1576" spans="1:14" ht="45">
      <c r="A1576" s="10"/>
      <c r="B1576" s="10"/>
      <c r="C1576" s="10" t="str">
        <v>Comité Superior de Precios de Contratos del Estado</v>
      </c>
      <c r="D1576" s="10"/>
      <c r="E1576" s="14" t="str">
        <v>Comité Superior de Precios de Contratos del Estado &lt;DIRECCIÓN GENERAL DE PATRIMONIO DEL ESTADO (SGCCRC)&gt;</v>
      </c>
      <c r="F1576" s="10"/>
      <c r="G1576" s="10"/>
      <c r="H1576" s="10" t="str">
        <f t="shared" si="72"/>
        <v xml:space="preserve"> </v>
      </c>
      <c r="I1576" s="10"/>
      <c r="J1576" s="10" t="str">
        <f t="shared" si="73"/>
        <v/>
      </c>
      <c r="K1576" s="10"/>
      <c r="L1576" s="10"/>
      <c r="M1576" s="10"/>
      <c r="N1576" s="10"/>
    </row>
    <row r="1577" spans="1:14" ht="30">
      <c r="A1577" s="10"/>
      <c r="B1577" s="10"/>
      <c r="C1577" s="10" t="str">
        <v>Contratación administrativa</v>
      </c>
      <c r="D1577" s="10"/>
      <c r="E1577" s="14" t="str">
        <v>Contratación administrativa &lt;SECRETARÍA GENERAL DE FINANCIACIÓN AUTONÓMICA Y LOCAL (GT)&gt;</v>
      </c>
      <c r="F1577" s="10"/>
      <c r="G1577" s="10"/>
      <c r="H1577" s="10" t="str">
        <f t="shared" si="72"/>
        <v xml:space="preserve"> </v>
      </c>
      <c r="I1577" s="10"/>
      <c r="J1577" s="10" t="str">
        <f t="shared" si="73"/>
        <v/>
      </c>
      <c r="K1577" s="10"/>
      <c r="L1577" s="10"/>
      <c r="M1577" s="10"/>
      <c r="N1577" s="10"/>
    </row>
    <row r="1578" spans="1:14" ht="45">
      <c r="A1578" s="10"/>
      <c r="B1578" s="10"/>
      <c r="C1578" s="10" t="str">
        <v>Contratación en el ámbito de la Agencia Tributaria.</v>
      </c>
      <c r="D1578" s="10"/>
      <c r="E1578" s="14" t="str">
        <v>Contratación en el ámbito de la Agencia Tributaria. &lt;AGENCIA ESTATAL DE ADMINISTRACIÓN TRIBUTARIA (AEAT)&gt;</v>
      </c>
      <c r="F1578" s="10"/>
      <c r="G1578" s="10"/>
      <c r="H1578" s="10" t="str">
        <f t="shared" si="72"/>
        <v xml:space="preserve"> </v>
      </c>
      <c r="I1578" s="10"/>
      <c r="J1578" s="10" t="str">
        <f t="shared" si="73"/>
        <v/>
      </c>
      <c r="K1578" s="10"/>
      <c r="L1578" s="10"/>
      <c r="M1578" s="10"/>
      <c r="N1578" s="10"/>
    </row>
    <row r="1579" spans="1:14" ht="45">
      <c r="A1579" s="10"/>
      <c r="B1579" s="10"/>
      <c r="C1579" s="10" t="str">
        <v>Contratación pública en el ámbito del Ministerio de Hacienda</v>
      </c>
      <c r="D1579" s="10"/>
      <c r="E1579" s="14" t="str">
        <v>Contratación pública en el ámbito del Ministerio de Hacienda &lt;DEPARTAMENTO DE SERVICIOS Y COORDINACIÓN TERRITORIAL (DEH)&gt;</v>
      </c>
      <c r="F1579" s="10"/>
      <c r="G1579" s="10"/>
      <c r="H1579" s="10" t="str">
        <f t="shared" si="72"/>
        <v xml:space="preserve"> </v>
      </c>
      <c r="I1579" s="10"/>
      <c r="J1579" s="10" t="str">
        <f t="shared" si="73"/>
        <v/>
      </c>
      <c r="K1579" s="10"/>
      <c r="L1579" s="10"/>
      <c r="M1579" s="10"/>
      <c r="N1579" s="10"/>
    </row>
    <row r="1580" spans="1:14" ht="45">
      <c r="A1580" s="10"/>
      <c r="B1580" s="10"/>
      <c r="C1580" s="10" t="str">
        <v>Dictámenes de la Junta Consultiva de Contratación Pública del Estado</v>
      </c>
      <c r="D1580" s="10"/>
      <c r="E1580" s="14" t="str">
        <v>Dictámenes de la Junta Consultiva de Contratación Pública del Estado &lt;DIRECCIÓN GENERAL DE PATRIMONIO DEL ESTADO (SJCCPE)&gt;</v>
      </c>
      <c r="F1580" s="10"/>
      <c r="G1580" s="10"/>
      <c r="H1580" s="10" t="str">
        <f t="shared" si="72"/>
        <v xml:space="preserve"> </v>
      </c>
      <c r="I1580" s="10"/>
      <c r="J1580" s="10" t="str">
        <f t="shared" si="73"/>
        <v/>
      </c>
      <c r="K1580" s="10"/>
      <c r="L1580" s="10"/>
      <c r="M1580" s="10"/>
      <c r="N1580" s="10"/>
    </row>
    <row r="1581" spans="1:14" ht="90">
      <c r="A1581" s="10"/>
      <c r="B1581" s="10"/>
      <c r="C1581" s="10" t="str">
        <v>Documentación asociada a la relación con instituciones y organismos nacionales e internacionales y participación en foros nacionales internacionales en materia de contratación centralizada</v>
      </c>
      <c r="D1581" s="10"/>
      <c r="E1581" s="14" t="str">
        <v>Documentación asociada a la relación con instituciones y organismos nacionales e internacionales y participación en foros nacionales internacionales en materia de contratación centralizada &lt;DIRECCIÓN GENERAL DE RACIONALIZACIÓN Y CENTRALIZACIÓN DE LA CONTRATACIÓN&gt;</v>
      </c>
      <c r="F1581" s="10"/>
      <c r="G1581" s="10"/>
      <c r="H1581" s="10" t="str">
        <f t="shared" si="72"/>
        <v xml:space="preserve"> </v>
      </c>
      <c r="I1581" s="10"/>
      <c r="J1581" s="10" t="str">
        <f t="shared" si="73"/>
        <v/>
      </c>
      <c r="K1581" s="10"/>
      <c r="L1581" s="10"/>
      <c r="M1581" s="10"/>
      <c r="N1581" s="10"/>
    </row>
    <row r="1582" spans="1:14" ht="30">
      <c r="A1582" s="10"/>
      <c r="B1582" s="10"/>
      <c r="C1582" s="10" t="str">
        <v>Ejecución de contrato</v>
      </c>
      <c r="D1582" s="10"/>
      <c r="E1582" s="14" t="str">
        <v>Ejecución de contrato &lt;IGAE (Oficina Informática Presupuestaria)&gt;</v>
      </c>
      <c r="F1582" s="10"/>
      <c r="G1582" s="10"/>
      <c r="H1582" s="10" t="str">
        <f t="shared" si="72"/>
        <v xml:space="preserve"> </v>
      </c>
      <c r="I1582" s="10"/>
      <c r="J1582" s="10" t="str">
        <f t="shared" si="73"/>
        <v/>
      </c>
      <c r="K1582" s="10"/>
      <c r="L1582" s="10"/>
      <c r="M1582" s="10"/>
      <c r="N1582" s="10"/>
    </row>
    <row r="1583" spans="1:14">
      <c r="A1583" s="10"/>
      <c r="B1583" s="10"/>
      <c r="C1583" s="10" t="str">
        <v>Ejecución de contrato</v>
      </c>
      <c r="D1583" s="10"/>
      <c r="E1583" s="14" t="str">
        <v>Ejecución de contrato &lt;IGAE (OPGR)&gt;</v>
      </c>
      <c r="F1583" s="10"/>
      <c r="G1583" s="10"/>
      <c r="H1583" s="10" t="str">
        <f t="shared" si="72"/>
        <v xml:space="preserve"> </v>
      </c>
      <c r="I1583" s="10"/>
      <c r="J1583" s="10" t="str">
        <f t="shared" si="73"/>
        <v/>
      </c>
      <c r="K1583" s="10"/>
      <c r="L1583" s="10"/>
      <c r="M1583" s="10"/>
      <c r="N1583" s="10"/>
    </row>
    <row r="1584" spans="1:14" ht="45">
      <c r="A1584" s="10"/>
      <c r="B1584" s="10"/>
      <c r="C1584" s="10" t="str">
        <v>Expedientes de clasificación y de revisión de clasificación de empresas contratistas de obras (1966-2004)</v>
      </c>
      <c r="D1584" s="10"/>
      <c r="E1584" s="14" t="str">
        <v>Expedientes de clasificación y de revisión de clasificación de empresas contratistas de obras (1966-2004) &lt;DIRECCIÓN GENERAL DE PATRIMONIO DEL ESTADO&gt;</v>
      </c>
      <c r="F1584" s="10"/>
      <c r="G1584" s="10"/>
      <c r="H1584" s="10" t="str">
        <f t="shared" si="72"/>
        <v xml:space="preserve"> </v>
      </c>
      <c r="I1584" s="10"/>
      <c r="J1584" s="10" t="str">
        <f t="shared" si="73"/>
        <v/>
      </c>
      <c r="K1584" s="10"/>
      <c r="L1584" s="10"/>
      <c r="M1584" s="10"/>
      <c r="N1584" s="10"/>
    </row>
    <row r="1585" spans="1:14" ht="45">
      <c r="A1585" s="10"/>
      <c r="B1585" s="10"/>
      <c r="C1585" s="10" t="str">
        <v>Expedientes de clasificación y de revisión de clasificación de empresas contratistas de servicios (1976-2005)</v>
      </c>
      <c r="D1585" s="10"/>
      <c r="E1585" s="14" t="str">
        <v>Expedientes de clasificación y de revisión de clasificación de empresas contratistas de servicios (1976-2005) &lt;DIRECCIÓN GENERAL DE PATRIMONIO DEL ESTADO&gt;</v>
      </c>
      <c r="F1585" s="10"/>
      <c r="G1585" s="10"/>
      <c r="H1585" s="10" t="str">
        <f t="shared" si="72"/>
        <v xml:space="preserve"> </v>
      </c>
      <c r="I1585" s="10"/>
      <c r="J1585" s="10" t="str">
        <f t="shared" si="73"/>
        <v/>
      </c>
      <c r="K1585" s="10"/>
      <c r="L1585" s="10"/>
      <c r="M1585" s="10"/>
      <c r="N1585" s="10"/>
    </row>
    <row r="1586" spans="1:14" ht="60">
      <c r="A1586" s="10"/>
      <c r="B1586" s="10"/>
      <c r="C1586" s="10" t="str">
        <v>Expedientes de contratación de servicios: limpieza
de edificios y servicios de administración de bienes
raíces</v>
      </c>
      <c r="D1586" s="10"/>
      <c r="E1586" s="14" t="str">
        <v>Expedientes de contratación de servicios: limpieza
de edificios y servicios de administración de bienes
raíces &lt;DIRECCIÓN GENERAL DE RACIONALIZACIÓN Y CENTRALIZACIÓN DE LA CONTRATACIÓN&gt;</v>
      </c>
      <c r="F1586" s="10"/>
      <c r="G1586" s="10"/>
      <c r="H1586" s="10" t="str">
        <f t="shared" si="72"/>
        <v xml:space="preserve"> </v>
      </c>
      <c r="I1586" s="10"/>
      <c r="J1586" s="10" t="str">
        <f t="shared" si="73"/>
        <v/>
      </c>
      <c r="K1586" s="10"/>
      <c r="L1586" s="10"/>
      <c r="M1586" s="10"/>
      <c r="N1586" s="10"/>
    </row>
    <row r="1587" spans="1:14" ht="30">
      <c r="A1587" s="10"/>
      <c r="B1587" s="10"/>
      <c r="C1587" s="10" t="str">
        <v>Expedientes de contratación de suministros (1965-)</v>
      </c>
      <c r="D1587" s="10"/>
      <c r="E1587" s="14" t="str">
        <v>Expedientes de contratación de suministros (1965-) &lt;INSTITUTO DE ESTUDIOS FISCALES&gt;</v>
      </c>
      <c r="F1587" s="10"/>
      <c r="G1587" s="10"/>
      <c r="H1587" s="10" t="str">
        <f t="shared" si="72"/>
        <v xml:space="preserve"> </v>
      </c>
      <c r="I1587" s="10"/>
      <c r="J1587" s="10" t="str">
        <f t="shared" si="73"/>
        <v/>
      </c>
      <c r="K1587" s="10"/>
      <c r="L1587" s="10"/>
      <c r="M1587" s="10"/>
      <c r="N1587" s="10"/>
    </row>
    <row r="1588" spans="1:14" ht="30">
      <c r="A1588" s="10"/>
      <c r="B1588" s="10"/>
      <c r="C1588" s="10" t="str">
        <v>Expedientes de contratación de suministros (1965-)</v>
      </c>
      <c r="D1588" s="10"/>
      <c r="E1588" s="14" t="str">
        <v>Expedientes de contratación de suministros (1965-) &lt;PARQUE MÓVIL DEL ESTADO&gt;</v>
      </c>
      <c r="F1588" s="10"/>
      <c r="G1588" s="10"/>
      <c r="H1588" s="10" t="str">
        <f t="shared" si="72"/>
        <v xml:space="preserve"> </v>
      </c>
      <c r="I1588" s="10"/>
      <c r="J1588" s="10" t="str">
        <f t="shared" si="73"/>
        <v/>
      </c>
      <c r="K1588" s="10"/>
      <c r="L1588" s="10"/>
      <c r="M1588" s="10"/>
      <c r="N1588" s="10"/>
    </row>
    <row r="1589" spans="1:14" ht="30">
      <c r="A1589" s="10"/>
      <c r="B1589" s="10"/>
      <c r="C1589" s="10" t="str">
        <v>Expedientes de contratación de suministros (1965-)</v>
      </c>
      <c r="D1589" s="10"/>
      <c r="E1589" s="14" t="str">
        <v>Expedientes de contratación de suministros (1965-) &lt;SUBSECRETARÍA DE HACIENDA (OFICIALÍA MAYOR)&gt;</v>
      </c>
      <c r="F1589" s="10"/>
      <c r="G1589" s="10"/>
      <c r="H1589" s="10" t="str">
        <f t="shared" si="72"/>
        <v xml:space="preserve"> </v>
      </c>
      <c r="I1589" s="10"/>
      <c r="J1589" s="10" t="str">
        <f t="shared" si="73"/>
        <v/>
      </c>
      <c r="K1589" s="10"/>
      <c r="L1589" s="10"/>
      <c r="M1589" s="10"/>
      <c r="N1589" s="10"/>
    </row>
    <row r="1590" spans="1:14" ht="30">
      <c r="A1590" s="10"/>
      <c r="B1590" s="10"/>
      <c r="C1590" s="10" t="str">
        <v>Expedientes de contratación de suministros (1965-...)</v>
      </c>
      <c r="D1590" s="10"/>
      <c r="E1590" s="14" t="str">
        <v>Expedientes de contratación de suministros (1965-...) &lt;COMISIONADO PARA EL MERCADO DE TABACOS&gt;</v>
      </c>
      <c r="F1590" s="10"/>
      <c r="G1590" s="10"/>
      <c r="H1590" s="10" t="str">
        <f t="shared" si="72"/>
        <v xml:space="preserve"> </v>
      </c>
      <c r="I1590" s="10"/>
      <c r="J1590" s="10" t="str">
        <f t="shared" si="73"/>
        <v/>
      </c>
      <c r="K1590" s="10"/>
      <c r="L1590" s="10"/>
      <c r="M1590" s="10"/>
      <c r="N1590" s="10"/>
    </row>
    <row r="1591" spans="1:14" ht="45">
      <c r="A1591" s="10"/>
      <c r="B1591" s="10"/>
      <c r="C1591" s="10" t="str">
        <v>Expedientes de declaraciones de prohibición de contratación con el Sector Público</v>
      </c>
      <c r="D1591" s="10"/>
      <c r="E1591" s="14" t="str">
        <v>Expedientes de declaraciones de prohibición de contratación con el Sector Público &lt;DIRECCIÓN GENERAL DE PATRIMONIO DEL ESTADO (SJCCPE)&gt;</v>
      </c>
      <c r="F1591" s="10"/>
      <c r="G1591" s="10"/>
      <c r="H1591" s="10" t="str">
        <f t="shared" si="72"/>
        <v xml:space="preserve"> </v>
      </c>
      <c r="I1591" s="10"/>
      <c r="J1591" s="10" t="str">
        <f t="shared" si="73"/>
        <v/>
      </c>
      <c r="K1591" s="10"/>
      <c r="L1591" s="10"/>
      <c r="M1591" s="10"/>
      <c r="N1591" s="10"/>
    </row>
    <row r="1592" spans="1:14" ht="60">
      <c r="A1592" s="10"/>
      <c r="B1592" s="10"/>
      <c r="C1592" s="10" t="str">
        <v>Expedientes de informes previos a la adjudicación y formalización de contratos de arrendamiento por parte de entidades del Patrimonio del Estado</v>
      </c>
      <c r="D1592" s="10"/>
      <c r="E1592" s="14" t="str">
        <v>Expedientes de informes previos a la adjudicación y formalización de contratos de arrendamiento por parte de entidades del Patrimonio del Estado &lt;DIRECCIÓN GENERAL DE PATRIMONIO DEL ESTADO (SGCEA)&gt;</v>
      </c>
      <c r="F1592" s="10"/>
      <c r="G1592" s="10"/>
      <c r="H1592" s="10" t="str">
        <f t="shared" si="72"/>
        <v xml:space="preserve"> </v>
      </c>
      <c r="I1592" s="10"/>
      <c r="J1592" s="10" t="str">
        <f t="shared" si="73"/>
        <v/>
      </c>
      <c r="K1592" s="10"/>
      <c r="L1592" s="10"/>
      <c r="M1592" s="10"/>
      <c r="N1592" s="10"/>
    </row>
    <row r="1593" spans="1:14" ht="60">
      <c r="A1593" s="10"/>
      <c r="B1593" s="10"/>
      <c r="C1593" s="10" t="str">
        <v>Expedientes de modificación de créditos de contratación centralizada e internos de la DGRCC</v>
      </c>
      <c r="D1593" s="10"/>
      <c r="E1593" s="14" t="str">
        <v>Expedientes de modificación de créditos de contratación centralizada e internos de la DGRCC &lt;DIRECCIÓN GENERAL DE RACIONALIZACIÓN Y CENTRALIZACIÓN DE LA CONTRATACIÓN&gt;</v>
      </c>
      <c r="F1593" s="10"/>
      <c r="G1593" s="10"/>
      <c r="H1593" s="10" t="str">
        <f t="shared" si="72"/>
        <v xml:space="preserve"> </v>
      </c>
      <c r="I1593" s="10"/>
      <c r="J1593" s="10" t="str">
        <f t="shared" si="73"/>
        <v/>
      </c>
      <c r="K1593" s="10"/>
      <c r="L1593" s="10"/>
      <c r="M1593" s="10"/>
      <c r="N1593" s="10"/>
    </row>
    <row r="1594" spans="1:14" ht="60">
      <c r="A1594" s="10"/>
      <c r="B1594" s="10"/>
      <c r="C1594" s="10" t="str">
        <v>Expedientes económicos de gasto de contratación centralizada e internos de la DGRCC</v>
      </c>
      <c r="D1594" s="10"/>
      <c r="E1594" s="14" t="str">
        <v>Expedientes económicos de gasto de contratación centralizada e internos de la DGRCC &lt;DIRECCIÓN GENERAL DE RACIONALIZACIÓN Y CENTRALIZACIÓN DE LA CONTRATACIÓN&gt;</v>
      </c>
      <c r="F1594" s="10"/>
      <c r="G1594" s="10"/>
      <c r="H1594" s="10" t="str">
        <f t="shared" si="72"/>
        <v xml:space="preserve"> </v>
      </c>
      <c r="I1594" s="10"/>
      <c r="J1594" s="10" t="str">
        <f t="shared" si="73"/>
        <v/>
      </c>
      <c r="K1594" s="10"/>
      <c r="L1594" s="10"/>
      <c r="M1594" s="10"/>
      <c r="N1594" s="10"/>
    </row>
    <row r="1595" spans="1:14" ht="30">
      <c r="A1595" s="10"/>
      <c r="B1595" s="10"/>
      <c r="C1595" s="10" t="str">
        <v>Gestión de los procesos de contratación y de personal en la subdirección</v>
      </c>
      <c r="D1595" s="10"/>
      <c r="E1595" s="14" t="str">
        <v>Gestión de los procesos de contratación y de personal en la subdirección &lt;SECRETARÍA GENERAL TÉCNICA (SGITPDSW)&gt;</v>
      </c>
      <c r="F1595" s="10"/>
      <c r="G1595" s="10"/>
      <c r="H1595" s="10" t="str">
        <f t="shared" si="72"/>
        <v xml:space="preserve"> </v>
      </c>
      <c r="I1595" s="10"/>
      <c r="J1595" s="10" t="str">
        <f t="shared" si="73"/>
        <v/>
      </c>
      <c r="K1595" s="10"/>
      <c r="L1595" s="10"/>
      <c r="M1595" s="10"/>
      <c r="N1595" s="10"/>
    </row>
    <row r="1596" spans="1:14" ht="45">
      <c r="A1596" s="10"/>
      <c r="B1596" s="10"/>
      <c r="C1596" s="10" t="str">
        <v>Incidencias en la contratación en el ámbito de la Agencia Tributaria.</v>
      </c>
      <c r="D1596" s="10"/>
      <c r="E1596" s="14" t="str">
        <v>Incidencias en la contratación en el ámbito de la Agencia Tributaria. &lt;AGENCIA ESTATAL DE ADMINISTRACIÓN TRIBUTARIA (AEAT)&gt;</v>
      </c>
      <c r="F1596" s="10"/>
      <c r="G1596" s="10"/>
      <c r="H1596" s="10" t="str">
        <f t="shared" si="72"/>
        <v xml:space="preserve"> </v>
      </c>
      <c r="I1596" s="10"/>
      <c r="J1596" s="10" t="str">
        <f t="shared" si="73"/>
        <v/>
      </c>
      <c r="K1596" s="10"/>
      <c r="L1596" s="10"/>
      <c r="M1596" s="10"/>
      <c r="N1596" s="10"/>
    </row>
    <row r="1597" spans="1:14" ht="30">
      <c r="A1597" s="10"/>
      <c r="B1597" s="10"/>
      <c r="C1597" s="10" t="str">
        <v>Incidencias en la contratación en el ámbito del Parque Móvil del Estado</v>
      </c>
      <c r="D1597" s="10"/>
      <c r="E1597" s="14" t="str">
        <v>Incidencias en la contratación en el ámbito del Parque Móvil del Estado &lt;PARQUE MÓVIL DEL ESTADO&gt;</v>
      </c>
      <c r="F1597" s="10"/>
      <c r="G1597" s="10"/>
      <c r="H1597" s="10" t="str">
        <f t="shared" si="72"/>
        <v xml:space="preserve"> </v>
      </c>
      <c r="I1597" s="10"/>
      <c r="J1597" s="10" t="str">
        <f t="shared" si="73"/>
        <v/>
      </c>
      <c r="K1597" s="10"/>
      <c r="L1597" s="10"/>
      <c r="M1597" s="10"/>
      <c r="N1597" s="10"/>
    </row>
    <row r="1598" spans="1:14" ht="45">
      <c r="A1598" s="10"/>
      <c r="B1598" s="10"/>
      <c r="C1598" s="10" t="str">
        <v>Informes de la Secretaría de la Junta Consultiva de Contratación Pública del Estado</v>
      </c>
      <c r="D1598" s="10"/>
      <c r="E1598" s="14" t="str">
        <v>Informes de la Secretaría de la Junta Consultiva de Contratación Pública del Estado &lt;DIRECCIÓN GENERAL DE PATRIMONIO DEL ESTADO (SJCCPE)&gt;</v>
      </c>
      <c r="F1598" s="10"/>
      <c r="G1598" s="10"/>
      <c r="H1598" s="10" t="str">
        <f t="shared" si="72"/>
        <v xml:space="preserve"> </v>
      </c>
      <c r="I1598" s="10"/>
      <c r="J1598" s="10" t="str">
        <f t="shared" si="73"/>
        <v/>
      </c>
      <c r="K1598" s="10"/>
      <c r="L1598" s="10"/>
      <c r="M1598" s="10"/>
      <c r="N1598" s="10"/>
    </row>
    <row r="1599" spans="1:14" ht="105">
      <c r="A1599" s="10"/>
      <c r="B1599" s="10"/>
      <c r="C1599" s="10" t="str">
        <v>Preparación, licitación, adjudicación, gestión administrativa y seguimiento de contratos centralizados, AM y SDA, tramitados por la Junta de Contratación Centralizada, contratos tramitados por la Junta de Contratación de los Servicios Centrales del MINHAC</v>
      </c>
      <c r="D1599" s="10"/>
      <c r="E1599" s="14" t="str">
        <v>Preparación, licitación, adjudicación, gestión administrativa y seguimiento de contratos centralizados, AM y SDA, tramitados por la Junta de Contratación Centralizada, contratos tramitados por la Junta de Contratación de los Servicios Centrales del MINHAC &lt;DIRECCIÓN GENERAL DE RACIONALIZACIÓN Y CENTRALIZACIÓN DE LA CONTRATACIÓN&gt;</v>
      </c>
      <c r="F1599" s="10"/>
      <c r="G1599" s="10"/>
      <c r="H1599" s="10" t="str">
        <f t="shared" si="72"/>
        <v xml:space="preserve"> </v>
      </c>
      <c r="I1599" s="10"/>
      <c r="J1599" s="10" t="str">
        <f t="shared" si="73"/>
        <v/>
      </c>
      <c r="K1599" s="10"/>
      <c r="L1599" s="10"/>
      <c r="M1599" s="10"/>
      <c r="N1599" s="10"/>
    </row>
    <row r="1600" spans="1:14" ht="45">
      <c r="A1600" s="10"/>
      <c r="B1600" s="10"/>
      <c r="C1600" s="10" t="str">
        <v>Procedimiento de clasificación y revisión de clasificación de contratistas de obras</v>
      </c>
      <c r="D1600" s="10"/>
      <c r="E1600" s="14" t="str">
        <v>Procedimiento de clasificación y revisión de clasificación de contratistas de obras &lt;DIRECCIÓN GENERAL DE PATRIMONIO DEL ESTADO (SGCCRC)&gt;</v>
      </c>
      <c r="F1600" s="10"/>
      <c r="G1600" s="10"/>
      <c r="H1600" s="10" t="str">
        <f t="shared" si="72"/>
        <v xml:space="preserve"> </v>
      </c>
      <c r="I1600" s="10"/>
      <c r="J1600" s="10" t="str">
        <f t="shared" si="73"/>
        <v/>
      </c>
      <c r="K1600" s="10"/>
      <c r="L1600" s="10"/>
      <c r="M1600" s="10"/>
      <c r="N1600" s="10"/>
    </row>
    <row r="1601" spans="1:14" ht="45">
      <c r="A1601" s="10"/>
      <c r="B1601" s="10"/>
      <c r="C1601" s="10" t="str">
        <v>Procedimiento de clasificación y revisión de clasificación de contratistas de servicios</v>
      </c>
      <c r="D1601" s="10"/>
      <c r="E1601" s="14" t="str">
        <v>Procedimiento de clasificación y revisión de clasificación de contratistas de servicios &lt;DIRECCIÓN GENERAL DE PATRIMONIO DEL ESTADO (SGCCRC)&gt;</v>
      </c>
      <c r="F1601" s="10"/>
      <c r="G1601" s="10"/>
      <c r="H1601" s="10" t="str">
        <f t="shared" si="72"/>
        <v xml:space="preserve"> </v>
      </c>
      <c r="I1601" s="10"/>
      <c r="J1601" s="10" t="str">
        <f t="shared" si="73"/>
        <v/>
      </c>
      <c r="K1601" s="10"/>
      <c r="L1601" s="10"/>
      <c r="M1601" s="10"/>
      <c r="N1601" s="10"/>
    </row>
    <row r="1602" spans="1:14" ht="30">
      <c r="A1602" s="10"/>
      <c r="B1602" s="10"/>
      <c r="C1602" s="10" t="str">
        <v>Procedimiento de contratación</v>
      </c>
      <c r="D1602" s="10"/>
      <c r="E1602" s="14" t="str">
        <v>Procedimiento de contratación &lt;IGAE (Oficina Informática Presupuestaria)&gt;</v>
      </c>
      <c r="F1602" s="10"/>
      <c r="G1602" s="10"/>
      <c r="H1602" s="10" t="str">
        <f t="shared" si="72"/>
        <v xml:space="preserve"> </v>
      </c>
      <c r="I1602" s="10"/>
      <c r="J1602" s="10" t="str">
        <f t="shared" si="73"/>
        <v/>
      </c>
      <c r="K1602" s="10"/>
      <c r="L1602" s="10"/>
      <c r="M1602" s="10"/>
      <c r="N1602" s="10"/>
    </row>
    <row r="1603" spans="1:14">
      <c r="A1603" s="10"/>
      <c r="B1603" s="10"/>
      <c r="C1603" s="10" t="str">
        <v>Procedimiento de contratación</v>
      </c>
      <c r="D1603" s="10"/>
      <c r="E1603" s="14" t="str">
        <v>Procedimiento de contratación &lt;IGAE (OPGR)&gt;</v>
      </c>
      <c r="F1603" s="10"/>
      <c r="G1603" s="10"/>
      <c r="H1603" s="10" t="str">
        <f t="shared" si="72"/>
        <v xml:space="preserve"> </v>
      </c>
      <c r="I1603" s="10"/>
      <c r="J1603" s="10" t="str">
        <f t="shared" si="73"/>
        <v/>
      </c>
      <c r="K1603" s="10"/>
      <c r="L1603" s="10"/>
      <c r="M1603" s="10"/>
      <c r="N1603" s="10"/>
    </row>
    <row r="1604" spans="1:14" ht="30">
      <c r="A1604" s="10"/>
      <c r="B1604" s="10"/>
      <c r="C1604" s="10" t="str">
        <v>Registro de Contratos del Sector Público</v>
      </c>
      <c r="D1604" s="10"/>
      <c r="E1604" s="14" t="str">
        <v>Registro de Contratos del Sector Público &lt;DIRECCIÓN GENERAL DE PATRIMONIO DEL ESTADO (SGCCRC)&gt;</v>
      </c>
      <c r="F1604" s="10"/>
      <c r="G1604" s="10"/>
      <c r="H1604" s="10" t="str">
        <f t="shared" si="72"/>
        <v xml:space="preserve"> </v>
      </c>
      <c r="I1604" s="10"/>
      <c r="J1604" s="10" t="str">
        <f t="shared" si="73"/>
        <v/>
      </c>
      <c r="K1604" s="10"/>
      <c r="L1604" s="10"/>
      <c r="M1604" s="10"/>
      <c r="N1604" s="10"/>
    </row>
    <row r="1605" spans="1:14" ht="105">
      <c r="A1605" s="10"/>
      <c r="B1605" s="10"/>
      <c r="C1605" s="10" t="str">
        <v>Tramitación electrónica de propuestas de adjudicación de contratos basados en AM y específicos en el marco de SDA iniciadas por entes entidades u organismos destinatarios, así como sus modificaciones, prórrogas y resoluciones, y la gestión de los catálogo</v>
      </c>
      <c r="D1605" s="10"/>
      <c r="E1605" s="14" t="str">
        <v>Tramitación electrónica de propuestas de adjudicación de contratos basados en AM y específicos en el marco de SDA iniciadas por entes entidades u organismos destinatarios, así como sus modificaciones, prórrogas y resoluciones, y la gestión de los catálogo &lt;DIRECCIÓN GENERAL DE RACIONALIZACIÓN Y CENTRALIZACIÓN DE LA CONTRATACIÓN&gt;</v>
      </c>
      <c r="F1605" s="10"/>
      <c r="G1605" s="10"/>
      <c r="H1605" s="10" t="str">
        <f t="shared" si="72"/>
        <v xml:space="preserve"> </v>
      </c>
      <c r="I1605" s="10"/>
      <c r="J1605" s="10" t="str">
        <f t="shared" si="73"/>
        <v/>
      </c>
      <c r="K1605" s="10"/>
      <c r="L1605" s="10"/>
      <c r="M1605" s="10"/>
      <c r="N1605" s="10"/>
    </row>
    <row r="1606" spans="1:14" ht="45">
      <c r="A1606" s="10"/>
      <c r="B1606" s="10"/>
      <c r="C1606" s="10" t="str">
        <v>Carga en FENIX del gasto verde acumulado (artículo 7 del Acuerdo Financiero)</v>
      </c>
      <c r="D1606" s="10"/>
      <c r="E1606" s="14" t="str">
        <v>Carga en FENIX del gasto verde acumulado (artículo 7 del Acuerdo Financiero) &lt;DIRECCIÓN GENERAL DEL PLAN Y MECANISMO DE RECUPERACIÓN Y RESILIENCIA (SGPagos)&gt;</v>
      </c>
      <c r="F1606" s="10"/>
      <c r="G1606" s="10"/>
      <c r="H1606" s="10" t="str">
        <f t="shared" si="72"/>
        <v xml:space="preserve"> </v>
      </c>
      <c r="I1606" s="10"/>
      <c r="J1606" s="10" t="str">
        <f t="shared" si="73"/>
        <v/>
      </c>
      <c r="K1606" s="10"/>
      <c r="L1606" s="10"/>
      <c r="M1606" s="10"/>
      <c r="N1606" s="10"/>
    </row>
    <row r="1607" spans="1:14" ht="75">
      <c r="A1607" s="10"/>
      <c r="B1607" s="10"/>
      <c r="C1607" s="10" t="str">
        <v>Expedientes de ayudas concedidas al amparo de la Ley 50/1985, de 27 de diciembre, de incentivos regionales para la corrección de desequilibrios económicos interterritoriales.</v>
      </c>
      <c r="D1607" s="10"/>
      <c r="E1607" s="14" t="str">
        <v>Expedientes de ayudas concedidas al amparo de la Ley 50/1985, de 27 de diciembre, de incentivos regionales para la corrección de desequilibrios económicos interterritoriales. &lt;DIRECCIÓN GENERAL DE FONDOS EUROPEOS&gt;</v>
      </c>
      <c r="F1607" s="10"/>
      <c r="G1607" s="10"/>
      <c r="H1607" s="10" t="str">
        <f t="shared" si="72"/>
        <v xml:space="preserve"> </v>
      </c>
      <c r="I1607" s="10"/>
      <c r="J1607" s="10" t="str">
        <f t="shared" si="73"/>
        <v/>
      </c>
      <c r="K1607" s="10"/>
      <c r="L1607" s="10"/>
      <c r="M1607" s="10"/>
      <c r="N1607" s="10"/>
    </row>
    <row r="1608" spans="1:14" ht="60">
      <c r="A1608" s="10"/>
      <c r="B1608" s="10"/>
      <c r="C1608" s="10" t="str">
        <v>Expedientes de reclamación ante el consorcio de compensación de riesgos catastróficos sobre las cosas (1941-1954)</v>
      </c>
      <c r="D1608" s="10"/>
      <c r="E1608" s="14" t="str">
        <v>Expedientes de reclamación ante el consorcio de compensación de riesgos catastróficos sobre las cosas (1941-1954) &lt;DIRECCIÓN GENERAL DE BANCA, BOLSA E INVERSIONES&gt;</v>
      </c>
      <c r="F1608" s="10"/>
      <c r="G1608" s="10"/>
      <c r="H1608" s="10" t="str">
        <f t="shared" si="72"/>
        <v xml:space="preserve"> </v>
      </c>
      <c r="I1608" s="10"/>
      <c r="J1608" s="10" t="str">
        <f t="shared" si="73"/>
        <v/>
      </c>
      <c r="K1608" s="10"/>
      <c r="L1608" s="10"/>
      <c r="M1608" s="10"/>
      <c r="N1608" s="10"/>
    </row>
    <row r="1609" spans="1:14" ht="30">
      <c r="A1609" s="10"/>
      <c r="B1609" s="10"/>
      <c r="C1609" s="10" t="str">
        <v>Memorias de actividad de incentivos regionales</v>
      </c>
      <c r="D1609" s="10"/>
      <c r="E1609" s="14" t="str">
        <v>Memorias de actividad de incentivos regionales &lt;DIRECCIÓN GENERAL DE FONDOS EUROPEOS&gt;</v>
      </c>
      <c r="F1609" s="10"/>
      <c r="G1609" s="10"/>
      <c r="H1609" s="10" t="str">
        <f t="shared" si="72"/>
        <v xml:space="preserve"> </v>
      </c>
      <c r="I1609" s="10"/>
      <c r="J1609" s="10" t="str">
        <f t="shared" si="73"/>
        <v/>
      </c>
      <c r="K1609" s="10"/>
      <c r="L1609" s="10"/>
      <c r="M1609" s="10"/>
      <c r="N1609" s="10"/>
    </row>
    <row r="1610" spans="1:14" ht="30">
      <c r="A1610" s="10"/>
      <c r="B1610" s="10"/>
      <c r="C1610" s="10" t="str">
        <v>Plan estratégico de subvenciones</v>
      </c>
      <c r="D1610" s="10"/>
      <c r="E1610" s="14" t="str">
        <v>Plan estratégico de subvenciones &lt;SUBSECRETARÍA DE HACIENDA (GABINETE TÉCNICO)&gt;</v>
      </c>
      <c r="F1610" s="10"/>
      <c r="G1610" s="10"/>
      <c r="H1610" s="10" t="str">
        <f t="shared" si="72"/>
        <v xml:space="preserve"> </v>
      </c>
      <c r="I1610" s="10"/>
      <c r="J1610" s="10" t="str">
        <f t="shared" si="73"/>
        <v/>
      </c>
      <c r="K1610" s="10"/>
      <c r="L1610" s="10"/>
      <c r="M1610" s="10"/>
      <c r="N1610" s="10"/>
    </row>
    <row r="1611" spans="1:14" ht="45">
      <c r="A1611" s="10"/>
      <c r="B1611" s="10"/>
      <c r="C1611" s="10" t="str">
        <v>Subvenciones de concesión directa (procedimientos especiales)</v>
      </c>
      <c r="D1611" s="10"/>
      <c r="E1611" s="14" t="str">
        <v>Subvenciones de concesión directa (procedimientos especiales) &lt;SUBSECRETARÍA DE HACIENDA (OFICIALÍA MAYOR)&gt;</v>
      </c>
      <c r="F1611" s="10"/>
      <c r="G1611" s="10"/>
      <c r="H1611" s="10" t="str">
        <f t="shared" si="72"/>
        <v xml:space="preserve"> </v>
      </c>
      <c r="I1611" s="10"/>
      <c r="J1611" s="10" t="str">
        <f t="shared" si="73"/>
        <v/>
      </c>
      <c r="K1611" s="10"/>
      <c r="L1611" s="10"/>
      <c r="M1611" s="10"/>
      <c r="N1611" s="10"/>
    </row>
    <row r="1612" spans="1:14" ht="30">
      <c r="A1612" s="10"/>
      <c r="B1612" s="10"/>
      <c r="C1612" s="10" t="str">
        <v>Subvenciones de concurrencia competitiva (procedimiento ordinario) (1940-)</v>
      </c>
      <c r="D1612" s="10"/>
      <c r="E1612" s="14" t="str">
        <v>Subvenciones de concurrencia competitiva (procedimiento ordinario) (1940-) &lt;SECRETARÍA GENERAL TÉCNICA&gt;</v>
      </c>
      <c r="F1612" s="10"/>
      <c r="G1612" s="10"/>
      <c r="H1612" s="10" t="str">
        <f t="shared" si="72"/>
        <v xml:space="preserve"> </v>
      </c>
      <c r="I1612" s="10"/>
      <c r="J1612" s="10" t="str">
        <f t="shared" si="73"/>
        <v/>
      </c>
      <c r="K1612" s="10"/>
      <c r="L1612" s="10"/>
      <c r="M1612" s="10"/>
      <c r="N1612" s="10"/>
    </row>
    <row r="1613" spans="1:14" ht="30">
      <c r="A1613" s="10"/>
      <c r="B1613" s="10"/>
      <c r="C1613" s="10" t="str">
        <v>Subvenciones nominativas</v>
      </c>
      <c r="D1613" s="10"/>
      <c r="E1613" s="14" t="str">
        <v>Subvenciones nominativas &lt;SECRETARÍA GENERAL DE FINANCIACIÓN AUTONÓMICA Y LOCAL (SGGFL/SGGFA)&gt;</v>
      </c>
      <c r="F1613" s="10"/>
      <c r="G1613" s="10"/>
      <c r="H1613" s="10" t="str">
        <f t="shared" si="72"/>
        <v xml:space="preserve"> </v>
      </c>
      <c r="I1613" s="10"/>
      <c r="J1613" s="10" t="str">
        <f t="shared" si="73"/>
        <v/>
      </c>
      <c r="K1613" s="10"/>
      <c r="L1613" s="10"/>
      <c r="M1613" s="10"/>
      <c r="N1613" s="10"/>
    </row>
    <row r="1614" spans="1:14" ht="30">
      <c r="A1614" s="10"/>
      <c r="B1614" s="10"/>
      <c r="C1614" s="10" t="str">
        <v>Gestión de espacios</v>
      </c>
      <c r="D1614" s="10"/>
      <c r="E1614" s="14" t="str">
        <v>Gestión de espacios &lt;SECRETARÍA GENERAL DE FINANCIACIÓN AUTONÓMICA Y LOCAL (GT)&gt;</v>
      </c>
      <c r="F1614" s="10"/>
      <c r="G1614" s="10"/>
      <c r="H1614" s="10" t="str">
        <f t="shared" si="72"/>
        <v xml:space="preserve"> </v>
      </c>
      <c r="I1614" s="10"/>
      <c r="J1614" s="10" t="str">
        <f t="shared" si="73"/>
        <v/>
      </c>
      <c r="K1614" s="10"/>
      <c r="L1614" s="10"/>
      <c r="M1614" s="10"/>
      <c r="N1614" s="10"/>
    </row>
    <row r="1615" spans="1:14" ht="45">
      <c r="A1615" s="10"/>
      <c r="B1615" s="10"/>
      <c r="C1615" s="10" t="str">
        <v>Reclamación contra la desestimación de una solicitud o queja en materia de accesibilidad Web</v>
      </c>
      <c r="D1615" s="10"/>
      <c r="E1615" s="14" t="str">
        <v>Reclamación contra la desestimación de una solicitud o queja en materia de accesibilidad Web &lt;SECRETARÍA GENERAL TÉCNICA (SGITPDSW)&gt;</v>
      </c>
      <c r="F1615" s="10"/>
      <c r="G1615" s="10"/>
      <c r="H1615" s="10" t="str">
        <f t="shared" si="72"/>
        <v xml:space="preserve"> </v>
      </c>
      <c r="I1615" s="10"/>
      <c r="J1615" s="10" t="str">
        <f t="shared" si="73"/>
        <v/>
      </c>
      <c r="K1615" s="10"/>
      <c r="L1615" s="10"/>
      <c r="M1615" s="10"/>
      <c r="N1615" s="10"/>
    </row>
    <row r="1616" spans="1:14" ht="45">
      <c r="A1616" s="10"/>
      <c r="B1616" s="10"/>
      <c r="C1616" s="10" t="str">
        <v>Solicitudes de información accesible y quejas en materia de accesibilidad Web</v>
      </c>
      <c r="D1616" s="10"/>
      <c r="E1616" s="14" t="str">
        <v>Solicitudes de información accesible y quejas en materia de accesibilidad Web &lt;SECRETARÍA GENERAL TÉCNICA (SGITPDSW)&gt;</v>
      </c>
      <c r="F1616" s="10"/>
      <c r="G1616" s="10"/>
      <c r="H1616" s="10" t="str">
        <f t="shared" si="72"/>
        <v xml:space="preserve"> </v>
      </c>
      <c r="I1616" s="10"/>
      <c r="J1616" s="10" t="str">
        <f t="shared" si="73"/>
        <v/>
      </c>
      <c r="K1616" s="10"/>
      <c r="L1616" s="10"/>
      <c r="M1616" s="10"/>
      <c r="N1616" s="10"/>
    </row>
    <row r="1617" spans="1:14" ht="45">
      <c r="A1617" s="10"/>
      <c r="B1617" s="10"/>
      <c r="C1617" s="10" t="str">
        <v>Copias de las Fichas de recolección de datos para la elaboración del censo de entes independientes</v>
      </c>
      <c r="D1617" s="10"/>
      <c r="E1617" s="14" t="str">
        <v>Copias de las Fichas de recolección de datos para la elaboración del censo de entes independientes &lt;SUBSECRETARÍA DE HACIENDA&gt;</v>
      </c>
      <c r="F1617" s="10"/>
      <c r="G1617" s="10"/>
      <c r="H1617" s="10" t="str">
        <f t="shared" si="72"/>
        <v xml:space="preserve"> </v>
      </c>
      <c r="I1617" s="10"/>
      <c r="J1617" s="10" t="str">
        <f t="shared" si="73"/>
        <v/>
      </c>
      <c r="K1617" s="10"/>
      <c r="L1617" s="10"/>
      <c r="M1617" s="10"/>
      <c r="N1617" s="10"/>
    </row>
    <row r="1618" spans="1:14" ht="60">
      <c r="A1618" s="10"/>
      <c r="B1618" s="10"/>
      <c r="C1618" s="10" t="str">
        <v>Documentación asociada a la gestión de medios humanos y materiales asignados a la DGRCC</v>
      </c>
      <c r="D1618" s="10"/>
      <c r="E1618" s="14" t="str">
        <v>Documentación asociada a la gestión de medios humanos y materiales asignados a la DGRCC &lt;DIRECCIÓN GENERAL DE RACIONALIZACIÓN Y CENTRALIZACIÓN DE LA CONTRATACIÓN&gt;</v>
      </c>
      <c r="F1618" s="10"/>
      <c r="G1618" s="10"/>
      <c r="H1618" s="10" t="str">
        <f t="shared" si="72"/>
        <v xml:space="preserve"> </v>
      </c>
      <c r="I1618" s="10"/>
      <c r="J1618" s="10" t="str">
        <f t="shared" si="73"/>
        <v/>
      </c>
      <c r="K1618" s="10"/>
      <c r="L1618" s="10"/>
      <c r="M1618" s="10"/>
      <c r="N1618" s="10"/>
    </row>
    <row r="1619" spans="1:14" ht="30">
      <c r="A1619" s="10"/>
      <c r="B1619" s="10"/>
      <c r="C1619" s="10" t="str">
        <v>Documentación soporte inventario del IEF. Gestión de inventario.</v>
      </c>
      <c r="D1619" s="10"/>
      <c r="E1619" s="14" t="str">
        <v>Documentación soporte inventario del IEF. Gestión de inventario. &lt;INSTITUTO DE ESTUDIOS FISCALES&gt;</v>
      </c>
      <c r="F1619" s="10"/>
      <c r="G1619" s="10"/>
      <c r="H1619" s="10" t="str">
        <f t="shared" si="72"/>
        <v xml:space="preserve"> </v>
      </c>
      <c r="I1619" s="10"/>
      <c r="J1619" s="10" t="str">
        <f t="shared" si="73"/>
        <v/>
      </c>
      <c r="K1619" s="10"/>
      <c r="L1619" s="10"/>
      <c r="M1619" s="10"/>
      <c r="N1619" s="10"/>
    </row>
    <row r="1620" spans="1:14" ht="45">
      <c r="A1620" s="10"/>
      <c r="B1620" s="10"/>
      <c r="C1620" s="10" t="str">
        <v>Gestión de bienes materiales, servicios comunes y suministros</v>
      </c>
      <c r="D1620" s="10"/>
      <c r="E1620" s="14" t="str">
        <v>Gestión de bienes materiales, servicios comunes y suministros &lt;SECRETARÍA GENERAL DE FINANCIACIÓN AUTONÓMICA Y LOCAL (GT)&gt;</v>
      </c>
      <c r="F1620" s="10"/>
      <c r="G1620" s="10"/>
      <c r="H1620" s="10" t="str">
        <f t="shared" si="72"/>
        <v xml:space="preserve"> </v>
      </c>
      <c r="I1620" s="10"/>
      <c r="J1620" s="10" t="str">
        <f t="shared" si="73"/>
        <v/>
      </c>
      <c r="K1620" s="10"/>
      <c r="L1620" s="10"/>
      <c r="M1620" s="10"/>
      <c r="N1620" s="10"/>
    </row>
    <row r="1621" spans="1:14" ht="30">
      <c r="A1621" s="10"/>
      <c r="B1621" s="10"/>
      <c r="C1621" s="10" t="str">
        <v>Gestión de servicios de duración determinada no subvencionados</v>
      </c>
      <c r="D1621" s="10"/>
      <c r="E1621" s="14" t="str">
        <v>Gestión de servicios de duración determinada no subvencionados &lt;PARQUE MÓVIL DEL ESTADO&gt;</v>
      </c>
      <c r="F1621" s="10"/>
      <c r="G1621" s="10"/>
      <c r="H1621" s="10" t="str">
        <f t="shared" si="72"/>
        <v xml:space="preserve"> </v>
      </c>
      <c r="I1621" s="10"/>
      <c r="J1621" s="10" t="str">
        <f t="shared" si="73"/>
        <v/>
      </c>
      <c r="K1621" s="10"/>
      <c r="L1621" s="10"/>
      <c r="M1621" s="10"/>
      <c r="N1621" s="10"/>
    </row>
    <row r="1622" spans="1:14" ht="30">
      <c r="A1622" s="10"/>
      <c r="B1622" s="10"/>
      <c r="C1622" s="10" t="str">
        <v>Gestión de servicios de duración determinada subvencionados</v>
      </c>
      <c r="D1622" s="10"/>
      <c r="E1622" s="14" t="str">
        <v>Gestión de servicios de duración determinada subvencionados &lt;PARQUE MÓVIL DEL ESTADO&gt;</v>
      </c>
      <c r="F1622" s="10"/>
      <c r="G1622" s="10"/>
      <c r="H1622" s="10" t="str">
        <f t="shared" si="72"/>
        <v xml:space="preserve"> </v>
      </c>
      <c r="I1622" s="10"/>
      <c r="J1622" s="10" t="str">
        <f t="shared" si="73"/>
        <v/>
      </c>
      <c r="K1622" s="10"/>
      <c r="L1622" s="10"/>
      <c r="M1622" s="10"/>
      <c r="N1622" s="10"/>
    </row>
    <row r="1623" spans="1:14" ht="30">
      <c r="A1623" s="10"/>
      <c r="B1623" s="10"/>
      <c r="C1623" s="10" t="str">
        <v>Gestión de servicios de duración indefinida no subvencionados</v>
      </c>
      <c r="D1623" s="10"/>
      <c r="E1623" s="14" t="str">
        <v>Gestión de servicios de duración indefinida no subvencionados &lt;PARQUE MÓVIL DEL ESTADO&gt;</v>
      </c>
      <c r="F1623" s="10"/>
      <c r="G1623" s="10"/>
      <c r="H1623" s="10" t="str">
        <f t="shared" si="72"/>
        <v xml:space="preserve"> </v>
      </c>
      <c r="I1623" s="10"/>
      <c r="J1623" s="10" t="str">
        <f t="shared" si="73"/>
        <v/>
      </c>
      <c r="K1623" s="10"/>
      <c r="L1623" s="10"/>
      <c r="M1623" s="10"/>
      <c r="N1623" s="10"/>
    </row>
    <row r="1624" spans="1:14" ht="30">
      <c r="A1624" s="10"/>
      <c r="B1624" s="10"/>
      <c r="C1624" s="10" t="str">
        <v>Gestión de servicios de duración indefinida subvencionados</v>
      </c>
      <c r="D1624" s="10"/>
      <c r="E1624" s="14" t="str">
        <v>Gestión de servicios de duración indefinida subvencionados &lt;PARQUE MÓVIL DEL ESTADO&gt;</v>
      </c>
      <c r="F1624" s="10"/>
      <c r="G1624" s="10"/>
      <c r="H1624" s="10" t="str">
        <f t="shared" si="72"/>
        <v xml:space="preserve"> </v>
      </c>
      <c r="I1624" s="10"/>
      <c r="J1624" s="10" t="str">
        <f t="shared" si="73"/>
        <v/>
      </c>
      <c r="K1624" s="10"/>
      <c r="L1624" s="10"/>
      <c r="M1624" s="10"/>
      <c r="N1624" s="10"/>
    </row>
    <row r="1625" spans="1:14" ht="30">
      <c r="A1625" s="10"/>
      <c r="B1625" s="10"/>
      <c r="C1625" s="10" t="str">
        <v>Partes de suministros de material de oficina (1913–)</v>
      </c>
      <c r="D1625" s="10"/>
      <c r="E1625" s="14" t="str">
        <v>Partes de suministros de material de oficina (1913–) &lt;SUBSECRETARÍA DE HACIENDA (OFICIALÍA MAYOR)&gt;</v>
      </c>
      <c r="F1625" s="10"/>
      <c r="G1625" s="10"/>
      <c r="H1625" s="10" t="str">
        <f t="shared" si="72"/>
        <v xml:space="preserve"> </v>
      </c>
      <c r="I1625" s="10"/>
      <c r="J1625" s="10" t="str">
        <f t="shared" si="73"/>
        <v/>
      </c>
      <c r="K1625" s="10"/>
      <c r="L1625" s="10"/>
      <c r="M1625" s="10"/>
      <c r="N1625" s="10"/>
    </row>
    <row r="1626" spans="1:14" ht="45">
      <c r="A1626" s="10"/>
      <c r="B1626" s="10"/>
      <c r="C1626" s="10" t="str">
        <v>Órdenes internas y partes de servicios y oficios</v>
      </c>
      <c r="D1626" s="10"/>
      <c r="E1626" s="14" t="str">
        <v>Órdenes internas y partes de servicios y oficios &lt;DEPARTAMENTO DE SERVICIOS Y COORDINACIÓN TERRITORIAL&gt;</v>
      </c>
      <c r="F1626" s="10"/>
      <c r="G1626" s="10"/>
      <c r="H1626" s="10" t="str">
        <f t="shared" si="72"/>
        <v xml:space="preserve"> </v>
      </c>
      <c r="I1626" s="10"/>
      <c r="J1626" s="10" t="str">
        <f t="shared" si="73"/>
        <v/>
      </c>
      <c r="K1626" s="10"/>
      <c r="L1626" s="10"/>
      <c r="M1626" s="10"/>
      <c r="N1626" s="10"/>
    </row>
    <row r="1627" spans="1:14" ht="30">
      <c r="A1627" s="10"/>
      <c r="B1627" s="10"/>
      <c r="C1627" s="10" t="str">
        <v>Prestación de servicios internos comunes</v>
      </c>
      <c r="D1627" s="10"/>
      <c r="E1627" s="14" t="str">
        <v>Prestación de servicios internos comunes &lt;SECRETARÍA GENERAL DE FINANCIACIÓN AUTONÓMICA Y LOCAL (GT)&gt;</v>
      </c>
      <c r="F1627" s="10"/>
      <c r="G1627" s="10"/>
      <c r="H1627" s="10" t="str">
        <f t="shared" si="72"/>
        <v xml:space="preserve"> </v>
      </c>
      <c r="I1627" s="10"/>
      <c r="J1627" s="10" t="str">
        <f t="shared" si="73"/>
        <v/>
      </c>
      <c r="K1627" s="10"/>
      <c r="L1627" s="10"/>
      <c r="M1627" s="10"/>
      <c r="N1627" s="10"/>
    </row>
    <row r="1628" spans="1:14" ht="30">
      <c r="A1628" s="10"/>
      <c r="B1628" s="10"/>
      <c r="C1628" s="10" t="str">
        <v>Adquisiciones de acciones TRACSA</v>
      </c>
      <c r="D1628" s="10"/>
      <c r="E1628" s="14" t="str">
        <v>Adquisiciones de acciones TRACSA &lt;DIRECCIÓN GENERAL DE PATRIMONIO DEL ESTADO (SGCEA)&gt;</v>
      </c>
      <c r="F1628" s="10"/>
      <c r="G1628" s="10"/>
      <c r="H1628" s="10" t="str">
        <f t="shared" si="72"/>
        <v xml:space="preserve"> </v>
      </c>
      <c r="I1628" s="10"/>
      <c r="J1628" s="10" t="str">
        <f t="shared" si="73"/>
        <v/>
      </c>
      <c r="K1628" s="10"/>
      <c r="L1628" s="10"/>
      <c r="M1628" s="10"/>
      <c r="N1628" s="10"/>
    </row>
    <row r="1629" spans="1:14" ht="30">
      <c r="A1629" s="10"/>
      <c r="B1629" s="10"/>
      <c r="C1629" s="10" t="str">
        <v>Autorización de la adquisición y renovación de vehículos del Sector Público Estatal</v>
      </c>
      <c r="D1629" s="10"/>
      <c r="E1629" s="14" t="str">
        <v>Autorización de la adquisición y renovación de vehículos del Sector Público Estatal &lt;PARQUE MÓVIL DEL ESTADO&gt;</v>
      </c>
      <c r="F1629" s="10"/>
      <c r="G1629" s="10"/>
      <c r="H1629" s="10" t="str">
        <f t="shared" ref="H1629:H1692" si="74">F1629 &amp; " " &amp; G1629</f>
        <v xml:space="preserve"> </v>
      </c>
      <c r="I1629" s="10"/>
      <c r="J1629" s="10" t="str">
        <f t="shared" si="73"/>
        <v/>
      </c>
      <c r="K1629" s="10"/>
      <c r="L1629" s="10"/>
      <c r="M1629" s="10"/>
      <c r="N1629" s="10"/>
    </row>
    <row r="1630" spans="1:14" ht="75">
      <c r="A1630" s="10"/>
      <c r="B1630" s="10"/>
      <c r="C1630" s="10" t="str">
        <v>Expediente de adquisición gratuita por actos inter vivos o mortis causa de inmuebles y derechos reales sobre los mismos por la Administración General del Estado</v>
      </c>
      <c r="D1630" s="10"/>
      <c r="E1630" s="14" t="str">
        <v>Expediente de adquisición gratuita por actos inter vivos o mortis causa de inmuebles y derechos reales sobre los mismos por la Administración General del Estado &lt;DIRECCIÓN GENERAL DE PATRIMONIO DEL ESTADO (SGCEA)&gt;</v>
      </c>
      <c r="F1630" s="10"/>
      <c r="G1630" s="10"/>
      <c r="H1630" s="10" t="str">
        <f t="shared" si="74"/>
        <v xml:space="preserve"> </v>
      </c>
      <c r="I1630" s="10"/>
      <c r="J1630" s="10" t="str">
        <f t="shared" ref="J1630:J1693" si="75">IF(H1631="", "", SUBSTITUTE(H1631, I1631 &amp; CHAR(32), ""))</f>
        <v/>
      </c>
      <c r="K1630" s="10"/>
      <c r="L1630" s="10"/>
      <c r="M1630" s="10"/>
      <c r="N1630" s="10"/>
    </row>
    <row r="1631" spans="1:14" ht="60">
      <c r="A1631" s="10"/>
      <c r="B1631" s="10"/>
      <c r="C1631" s="10" t="str">
        <v>Expedientes de abintestato. Sucesión de la Administración General del Estado por ausencia de disposición testamentaria y herederos legítimos</v>
      </c>
      <c r="D1631" s="10"/>
      <c r="E1631" s="14" t="str">
        <v>Expedientes de abintestato. Sucesión de la Administración General del Estado por ausencia de disposición testamentaria y herederos legítimos &lt;DIRECCIÓN GENERAL DE PATRIMONIO DEL ESTADO (SGCEA)&gt;</v>
      </c>
      <c r="F1631" s="10"/>
      <c r="G1631" s="10"/>
      <c r="H1631" s="10" t="str">
        <f t="shared" si="74"/>
        <v xml:space="preserve"> </v>
      </c>
      <c r="I1631" s="10"/>
      <c r="J1631" s="10" t="str">
        <f t="shared" si="75"/>
        <v/>
      </c>
      <c r="K1631" s="10"/>
      <c r="L1631" s="10"/>
      <c r="M1631" s="10"/>
      <c r="N1631" s="10"/>
    </row>
    <row r="1632" spans="1:14" ht="45">
      <c r="A1632" s="10"/>
      <c r="B1632" s="10"/>
      <c r="C1632" s="10" t="str">
        <v>Expedientes de adquisición onerosa de inmuebles y derechos reales sobre los mismos por la AGE</v>
      </c>
      <c r="D1632" s="10"/>
      <c r="E1632" s="14" t="str">
        <v>Expedientes de adquisición onerosa de inmuebles y derechos reales sobre los mismos por la AGE &lt;DIRECCIÓN GENERAL DE PATRIMONIO DEL ESTADO (SGCEA)&gt;</v>
      </c>
      <c r="F1632" s="10"/>
      <c r="G1632" s="10"/>
      <c r="H1632" s="10" t="str">
        <f t="shared" si="74"/>
        <v xml:space="preserve"> </v>
      </c>
      <c r="I1632" s="10"/>
      <c r="J1632" s="10" t="str">
        <f t="shared" si="75"/>
        <v/>
      </c>
      <c r="K1632" s="10"/>
      <c r="L1632" s="10"/>
      <c r="M1632" s="10"/>
      <c r="N1632" s="10"/>
    </row>
    <row r="1633" spans="1:14" ht="60">
      <c r="A1633" s="10"/>
      <c r="B1633" s="10"/>
      <c r="C1633" s="10" t="str">
        <v>Expedientes de aportación no dineraria de inmuebles por la Administración General del Estado mediante ampliación de capital social</v>
      </c>
      <c r="D1633" s="10"/>
      <c r="E1633" s="14" t="str">
        <v>Expedientes de aportación no dineraria de inmuebles por la Administración General del Estado mediante ampliación de capital social &lt;DIRECCIÓN GENERAL DE PATRIMONIO DEL ESTADO (SGCEA)&gt;</v>
      </c>
      <c r="F1633" s="10"/>
      <c r="G1633" s="10"/>
      <c r="H1633" s="10" t="str">
        <f t="shared" si="74"/>
        <v xml:space="preserve"> </v>
      </c>
      <c r="I1633" s="10"/>
      <c r="J1633" s="10" t="str">
        <f t="shared" si="75"/>
        <v/>
      </c>
      <c r="K1633" s="10"/>
      <c r="L1633" s="10"/>
      <c r="M1633" s="10"/>
      <c r="N1633" s="10"/>
    </row>
    <row r="1634" spans="1:14" ht="45">
      <c r="A1634" s="10"/>
      <c r="B1634" s="10"/>
      <c r="C1634" s="10" t="str">
        <v>Expedientes de comunicaciones de Registradores y Notarios por colindancia</v>
      </c>
      <c r="D1634" s="10"/>
      <c r="E1634" s="14" t="str">
        <v>Expedientes de comunicaciones de Registradores y Notarios por colindancia &lt;DIRECCIÓN GENERAL DE PATRIMONIO DEL ESTADO (SGCEA)&gt;</v>
      </c>
      <c r="F1634" s="10"/>
      <c r="G1634" s="10"/>
      <c r="H1634" s="10" t="str">
        <f t="shared" si="74"/>
        <v xml:space="preserve"> </v>
      </c>
      <c r="I1634" s="10"/>
      <c r="J1634" s="10" t="str">
        <f t="shared" si="75"/>
        <v/>
      </c>
      <c r="K1634" s="10"/>
      <c r="L1634" s="10"/>
      <c r="M1634" s="10"/>
      <c r="N1634" s="10"/>
    </row>
    <row r="1635" spans="1:14" ht="60">
      <c r="A1635" s="10"/>
      <c r="B1635" s="10"/>
      <c r="C1635" s="10" t="str">
        <v>Expedientes de incorporaciones al patrimonio de la Administración General del Estado de bienes propios de organismos públicos</v>
      </c>
      <c r="D1635" s="10"/>
      <c r="E1635" s="14" t="str">
        <v>Expedientes de incorporaciones al patrimonio de la Administración General del Estado de bienes propios de organismos públicos &lt;DIRECCIÓN GENERAL DE PATRIMONIO DEL ESTADO (SGCEA)&gt;</v>
      </c>
      <c r="F1635" s="10"/>
      <c r="G1635" s="10"/>
      <c r="H1635" s="10" t="str">
        <f t="shared" si="74"/>
        <v xml:space="preserve"> </v>
      </c>
      <c r="I1635" s="10"/>
      <c r="J1635" s="10" t="str">
        <f t="shared" si="75"/>
        <v/>
      </c>
      <c r="K1635" s="10"/>
      <c r="L1635" s="10"/>
      <c r="M1635" s="10"/>
      <c r="N1635" s="10"/>
    </row>
    <row r="1636" spans="1:14" ht="45">
      <c r="A1636" s="10"/>
      <c r="B1636" s="10"/>
      <c r="C1636" s="10" t="str">
        <v>Administración de bienes y derechos del Estado</v>
      </c>
      <c r="D1636" s="10"/>
      <c r="E1636" s="14" t="str">
        <v>Administración de bienes y derechos del Estado &lt;SECRETARÍA GENERAL DE FINANCIACIÓN AUTONÓMICA Y LOCAL (GT)&gt;</v>
      </c>
      <c r="F1636" s="10"/>
      <c r="G1636" s="10"/>
      <c r="H1636" s="10" t="str">
        <f t="shared" si="74"/>
        <v xml:space="preserve"> </v>
      </c>
      <c r="I1636" s="10"/>
      <c r="J1636" s="10" t="str">
        <f t="shared" si="75"/>
        <v/>
      </c>
      <c r="K1636" s="10"/>
      <c r="L1636" s="10"/>
      <c r="M1636" s="10"/>
      <c r="N1636" s="10"/>
    </row>
    <row r="1637" spans="1:14" ht="30">
      <c r="A1637" s="10"/>
      <c r="B1637" s="10"/>
      <c r="C1637" s="10" t="str">
        <v>Administración de bienes y derechos del Estado. Gestión de Inventario.</v>
      </c>
      <c r="D1637" s="10"/>
      <c r="E1637" s="14" t="str">
        <v>Administración de bienes y derechos del Estado. Gestión de Inventario. &lt;PARQUE MÓVIL DEL ESTADO&gt;</v>
      </c>
      <c r="F1637" s="10"/>
      <c r="G1637" s="10"/>
      <c r="H1637" s="10" t="str">
        <f t="shared" si="74"/>
        <v xml:space="preserve"> </v>
      </c>
      <c r="I1637" s="10"/>
      <c r="J1637" s="10" t="str">
        <f t="shared" si="75"/>
        <v/>
      </c>
      <c r="K1637" s="10"/>
      <c r="L1637" s="10"/>
      <c r="M1637" s="10"/>
      <c r="N1637" s="10"/>
    </row>
    <row r="1638" spans="1:14" ht="45">
      <c r="A1638" s="10"/>
      <c r="B1638" s="10"/>
      <c r="C1638" s="10" t="str">
        <v>Devolución de tasas por la obtención o renovación del permiso de conducir de determinado personal del Parque Móvil del Estado</v>
      </c>
      <c r="D1638" s="10"/>
      <c r="E1638" s="14" t="str">
        <v>Devolución de tasas por la obtención o renovación del permiso de conducir de determinado personal del Parque Móvil del Estado &lt;PARQUE MÓVIL DEL ESTADO&gt;</v>
      </c>
      <c r="F1638" s="10"/>
      <c r="G1638" s="10"/>
      <c r="H1638" s="10" t="str">
        <f t="shared" si="74"/>
        <v xml:space="preserve"> </v>
      </c>
      <c r="I1638" s="10"/>
      <c r="J1638" s="10" t="str">
        <f t="shared" si="75"/>
        <v/>
      </c>
      <c r="K1638" s="10"/>
      <c r="L1638" s="10"/>
      <c r="M1638" s="10"/>
      <c r="N1638" s="10"/>
    </row>
    <row r="1639" spans="1:14" ht="75">
      <c r="A1639" s="10"/>
      <c r="B1639" s="10"/>
      <c r="C1639" s="10" t="str">
        <v>Expedientes de actuaciones de mantenimiento del Inventario de Inmuebles y derechos reales o personales sobre inmuebles del Patrimonio del Estado (altas, modificaciones y bajas)</v>
      </c>
      <c r="D1639" s="10"/>
      <c r="E1639" s="14" t="str">
        <v>Expedientes de actuaciones de mantenimiento del Inventario de Inmuebles y derechos reales o personales sobre inmuebles del Patrimonio del Estado (altas, modificaciones y bajas) &lt;DIRECCIÓN GENERAL DE PATRIMONIO DEL ESTADO (SGCEA)&gt;</v>
      </c>
      <c r="F1639" s="10"/>
      <c r="G1639" s="10"/>
      <c r="H1639" s="10" t="str">
        <f t="shared" si="74"/>
        <v xml:space="preserve"> </v>
      </c>
      <c r="I1639" s="10"/>
      <c r="J1639" s="10" t="str">
        <f t="shared" si="75"/>
        <v/>
      </c>
      <c r="K1639" s="10"/>
      <c r="L1639" s="10"/>
      <c r="M1639" s="10"/>
      <c r="N1639" s="10"/>
    </row>
    <row r="1640" spans="1:14" ht="60">
      <c r="A1640" s="10"/>
      <c r="B1640" s="10"/>
      <c r="C1640" s="10" t="str">
        <v>Expedientes de afectación, Adscripción, Desafectación, Desadscripción y Mutación demanial de bienes del Patrimonio del Estado</v>
      </c>
      <c r="D1640" s="10"/>
      <c r="E1640" s="14" t="str">
        <v>Expedientes de afectación, Adscripción, Desafectación, Desadscripción y Mutación demanial de bienes del Patrimonio del Estado &lt;DIRECCIÓN GENERAL DE PATRIMONIO DEL ESTADO (SGCEA)&gt;</v>
      </c>
      <c r="F1640" s="10"/>
      <c r="G1640" s="10"/>
      <c r="H1640" s="10" t="str">
        <f t="shared" si="74"/>
        <v xml:space="preserve"> </v>
      </c>
      <c r="I1640" s="10"/>
      <c r="J1640" s="10" t="str">
        <f t="shared" si="75"/>
        <v/>
      </c>
      <c r="K1640" s="10"/>
      <c r="L1640" s="10"/>
      <c r="M1640" s="10"/>
      <c r="N1640" s="10"/>
    </row>
    <row r="1641" spans="1:14" ht="30">
      <c r="A1641" s="10"/>
      <c r="B1641" s="10"/>
      <c r="C1641" s="10" t="str">
        <v>Expedientes de criterios de gestión</v>
      </c>
      <c r="D1641" s="10"/>
      <c r="E1641" s="14" t="str">
        <v>Expedientes de criterios de gestión &lt;DIRECCIÓN GENERAL DE PATRIMONIO DEL ESTADO (SGCEA)&gt;</v>
      </c>
      <c r="F1641" s="10"/>
      <c r="G1641" s="10"/>
      <c r="H1641" s="10" t="str">
        <f t="shared" si="74"/>
        <v xml:space="preserve"> </v>
      </c>
      <c r="I1641" s="10"/>
      <c r="J1641" s="10" t="str">
        <f t="shared" si="75"/>
        <v/>
      </c>
      <c r="K1641" s="10"/>
      <c r="L1641" s="10"/>
      <c r="M1641" s="10"/>
      <c r="N1641" s="10"/>
    </row>
    <row r="1642" spans="1:14" ht="45">
      <c r="A1642" s="10"/>
      <c r="B1642" s="10"/>
      <c r="C1642" s="10" t="str">
        <v>Expedientes de deslindes de bienes patrimoniales</v>
      </c>
      <c r="D1642" s="10"/>
      <c r="E1642" s="14" t="str">
        <v>Expedientes de deslindes de bienes patrimoniales &lt;DIRECCIÓN GENERAL DE PATRIMONIO DEL ESTADO (SGCEA)&gt;</v>
      </c>
      <c r="F1642" s="10"/>
      <c r="G1642" s="10"/>
      <c r="H1642" s="10" t="str">
        <f t="shared" si="74"/>
        <v xml:space="preserve"> </v>
      </c>
      <c r="I1642" s="10"/>
      <c r="J1642" s="10" t="str">
        <f t="shared" si="75"/>
        <v/>
      </c>
      <c r="K1642" s="10"/>
      <c r="L1642" s="10"/>
      <c r="M1642" s="10"/>
      <c r="N1642" s="10"/>
    </row>
    <row r="1643" spans="1:14" ht="30">
      <c r="A1643" s="10"/>
      <c r="B1643" s="10"/>
      <c r="C1643" s="10" t="str">
        <v>Expedientes de gestión de bienes inmuebles (1836-)</v>
      </c>
      <c r="D1643" s="10"/>
      <c r="E1643" s="14" t="str">
        <v>Expedientes de gestión de bienes inmuebles (1836-) &lt;PARQUE MÓVIL DEL ESTADO&gt;</v>
      </c>
      <c r="F1643" s="10"/>
      <c r="G1643" s="10"/>
      <c r="H1643" s="10" t="str">
        <f t="shared" si="74"/>
        <v xml:space="preserve"> </v>
      </c>
      <c r="I1643" s="10"/>
      <c r="J1643" s="10" t="str">
        <f t="shared" si="75"/>
        <v/>
      </c>
      <c r="K1643" s="10"/>
      <c r="L1643" s="10"/>
      <c r="M1643" s="10"/>
      <c r="N1643" s="10"/>
    </row>
    <row r="1644" spans="1:14" ht="45">
      <c r="A1644" s="10"/>
      <c r="B1644" s="10"/>
      <c r="C1644" s="10" t="str">
        <v>Expedientes de gestión de bienes inmuebles (1836-...)</v>
      </c>
      <c r="D1644" s="10"/>
      <c r="E1644" s="14" t="str">
        <v>Expedientes de gestión de bienes inmuebles (1836-...) &lt;DEPARTAMENTO DE SERVICIOS Y COORDINACIÓN TERRITORIAL&gt;</v>
      </c>
      <c r="F1644" s="10"/>
      <c r="G1644" s="10"/>
      <c r="H1644" s="10" t="str">
        <f t="shared" si="74"/>
        <v xml:space="preserve"> </v>
      </c>
      <c r="I1644" s="10"/>
      <c r="J1644" s="10" t="str">
        <f t="shared" si="75"/>
        <v/>
      </c>
      <c r="K1644" s="10"/>
      <c r="L1644" s="10"/>
      <c r="M1644" s="10"/>
      <c r="N1644" s="10"/>
    </row>
    <row r="1645" spans="1:14" ht="45">
      <c r="A1645" s="10"/>
      <c r="B1645" s="10"/>
      <c r="C1645" s="10" t="str">
        <v>Expedientes de incorporación de saldos y depósitos abandonados</v>
      </c>
      <c r="D1645" s="10"/>
      <c r="E1645" s="14" t="str">
        <v>Expedientes de incorporación de saldos y depósitos abandonados &lt;DIRECCIÓN GENERAL DE PATRIMONIO DEL ESTADO (SGP)&gt;</v>
      </c>
      <c r="F1645" s="10"/>
      <c r="G1645" s="10"/>
      <c r="H1645" s="10" t="str">
        <f t="shared" si="74"/>
        <v xml:space="preserve"> </v>
      </c>
      <c r="I1645" s="10"/>
      <c r="J1645" s="10" t="str">
        <f t="shared" si="75"/>
        <v/>
      </c>
      <c r="K1645" s="10"/>
      <c r="L1645" s="10"/>
      <c r="M1645" s="10"/>
      <c r="N1645" s="10"/>
    </row>
    <row r="1646" spans="1:14" ht="45">
      <c r="A1646" s="10"/>
      <c r="B1646" s="10"/>
      <c r="C1646" s="10" t="str">
        <v>Expedientes de regularización registral: inscripción/cancelación/modificación</v>
      </c>
      <c r="D1646" s="10"/>
      <c r="E1646" s="14" t="str">
        <v>Expedientes de regularización registral: inscripción/cancelación/modificación &lt;DIRECCIÓN GENERAL DE PATRIMONIO DEL ESTADO (SGCEA)&gt;</v>
      </c>
      <c r="F1646" s="10"/>
      <c r="G1646" s="10"/>
      <c r="H1646" s="10" t="str">
        <f t="shared" si="74"/>
        <v xml:space="preserve"> </v>
      </c>
      <c r="I1646" s="10"/>
      <c r="J1646" s="10" t="str">
        <f t="shared" si="75"/>
        <v/>
      </c>
      <c r="K1646" s="10"/>
      <c r="L1646" s="10"/>
      <c r="M1646" s="10"/>
      <c r="N1646" s="10"/>
    </row>
    <row r="1647" spans="1:14" ht="30">
      <c r="A1647" s="10"/>
      <c r="B1647" s="10"/>
      <c r="C1647" s="10" t="str">
        <v>Expedientes de valores abandonados</v>
      </c>
      <c r="D1647" s="10"/>
      <c r="E1647" s="14" t="str">
        <v>Expedientes de valores abandonados &lt;DIRECCIÓN GENERAL DE PATRIMONIO DEL ESTADO (SGEPE)&gt;</v>
      </c>
      <c r="F1647" s="10"/>
      <c r="G1647" s="10"/>
      <c r="H1647" s="10" t="str">
        <f t="shared" si="74"/>
        <v xml:space="preserve"> </v>
      </c>
      <c r="I1647" s="10"/>
      <c r="J1647" s="10" t="str">
        <f t="shared" si="75"/>
        <v/>
      </c>
      <c r="K1647" s="10"/>
      <c r="L1647" s="10"/>
      <c r="M1647" s="10"/>
      <c r="N1647" s="10"/>
    </row>
    <row r="1648" spans="1:14" ht="30">
      <c r="A1648" s="10"/>
      <c r="B1648" s="10"/>
      <c r="C1648" s="10" t="str">
        <v>Gestión de matrículas reservadas</v>
      </c>
      <c r="D1648" s="10"/>
      <c r="E1648" s="14" t="str">
        <v>Gestión de matrículas reservadas &lt;PARQUE MÓVIL DEL ESTADO&gt;</v>
      </c>
      <c r="F1648" s="10"/>
      <c r="G1648" s="10"/>
      <c r="H1648" s="10" t="str">
        <f t="shared" si="74"/>
        <v xml:space="preserve"> </v>
      </c>
      <c r="I1648" s="10"/>
      <c r="J1648" s="10" t="str">
        <f t="shared" si="75"/>
        <v/>
      </c>
      <c r="K1648" s="10"/>
      <c r="L1648" s="10"/>
      <c r="M1648" s="10"/>
      <c r="N1648" s="10"/>
    </row>
    <row r="1649" spans="1:14" ht="60">
      <c r="A1649" s="10"/>
      <c r="B1649" s="10"/>
      <c r="C1649" s="10" t="str">
        <v>Informes de la Comisión de entidades dependientes de la Subsecretaría (Comisión de seguimiento de negociación colectiva de empresas públicas)</v>
      </c>
      <c r="D1649" s="10"/>
      <c r="E1649" s="14" t="str">
        <v>Informes de la Comisión de entidades dependientes de la Subsecretaría (Comisión de seguimiento de negociación colectiva de empresas públicas) &lt;DIRECCIÓN GENERAL DE COSTES DE PERSONAL&gt;</v>
      </c>
      <c r="F1649" s="10"/>
      <c r="G1649" s="10"/>
      <c r="H1649" s="10" t="str">
        <f t="shared" si="74"/>
        <v xml:space="preserve"> </v>
      </c>
      <c r="I1649" s="10"/>
      <c r="J1649" s="10" t="str">
        <f t="shared" si="75"/>
        <v/>
      </c>
      <c r="K1649" s="10"/>
      <c r="L1649" s="10"/>
      <c r="M1649" s="10"/>
      <c r="N1649" s="10"/>
    </row>
    <row r="1650" spans="1:14" ht="30">
      <c r="A1650" s="10"/>
      <c r="B1650" s="10"/>
      <c r="C1650" s="10" t="str">
        <v>Inventario de vehículos del Sector Público Estatal</v>
      </c>
      <c r="D1650" s="10"/>
      <c r="E1650" s="14" t="str">
        <v>Inventario de vehículos del Sector Público Estatal &lt;PARQUE MÓVIL DEL ESTADO&gt;</v>
      </c>
      <c r="F1650" s="10"/>
      <c r="G1650" s="10"/>
      <c r="H1650" s="10" t="str">
        <f t="shared" si="74"/>
        <v xml:space="preserve"> </v>
      </c>
      <c r="I1650" s="10"/>
      <c r="J1650" s="10" t="str">
        <f t="shared" si="75"/>
        <v/>
      </c>
      <c r="K1650" s="10"/>
      <c r="L1650" s="10"/>
      <c r="M1650" s="10"/>
      <c r="N1650" s="10"/>
    </row>
    <row r="1651" spans="1:14" ht="30">
      <c r="A1651" s="10"/>
      <c r="B1651" s="10"/>
      <c r="C1651" s="10" t="str">
        <v>Registro de matrículas del PME</v>
      </c>
      <c r="D1651" s="10"/>
      <c r="E1651" s="14" t="str">
        <v>Registro de matrículas del PME &lt;PARQUE MÓVIL DEL ESTADO&gt;</v>
      </c>
      <c r="F1651" s="10"/>
      <c r="G1651" s="10"/>
      <c r="H1651" s="10" t="str">
        <f t="shared" si="74"/>
        <v xml:space="preserve"> </v>
      </c>
      <c r="I1651" s="10"/>
      <c r="J1651" s="10" t="str">
        <f t="shared" si="75"/>
        <v/>
      </c>
      <c r="K1651" s="10"/>
      <c r="L1651" s="10"/>
      <c r="M1651" s="10"/>
      <c r="N1651" s="10"/>
    </row>
    <row r="1652" spans="1:14">
      <c r="A1652" s="10"/>
      <c r="B1652" s="10"/>
      <c r="C1652" s="10" t="str">
        <v>Expedientes sedes IGAE</v>
      </c>
      <c r="D1652" s="10"/>
      <c r="E1652" s="14" t="str">
        <v>Expedientes sedes IGAE &lt;IGAE (OPGR)&gt;</v>
      </c>
      <c r="F1652" s="10"/>
      <c r="G1652" s="10"/>
      <c r="H1652" s="10" t="str">
        <f t="shared" si="74"/>
        <v xml:space="preserve"> </v>
      </c>
      <c r="I1652" s="10"/>
      <c r="J1652" s="10" t="str">
        <f t="shared" si="75"/>
        <v/>
      </c>
      <c r="K1652" s="10"/>
      <c r="L1652" s="10"/>
      <c r="M1652" s="10"/>
      <c r="N1652" s="10"/>
    </row>
    <row r="1653" spans="1:14">
      <c r="A1653" s="10"/>
      <c r="B1653" s="10"/>
      <c r="C1653" s="10" t="str">
        <v>Planificación de flota</v>
      </c>
      <c r="D1653" s="10"/>
      <c r="E1653" s="14" t="str">
        <v>Planificación de flota &lt;PARQUE MÓVIL DEL ESTADO&gt;</v>
      </c>
      <c r="F1653" s="10"/>
      <c r="G1653" s="10"/>
      <c r="H1653" s="10" t="str">
        <f t="shared" si="74"/>
        <v xml:space="preserve"> </v>
      </c>
      <c r="I1653" s="10"/>
      <c r="J1653" s="10" t="str">
        <f t="shared" si="75"/>
        <v/>
      </c>
      <c r="K1653" s="10"/>
      <c r="L1653" s="10"/>
      <c r="M1653" s="10"/>
      <c r="N1653" s="10"/>
    </row>
    <row r="1654" spans="1:14" ht="30">
      <c r="A1654" s="10"/>
      <c r="B1654" s="10"/>
      <c r="C1654" s="10" t="str">
        <v>Uso y explotación de bienes y derechos</v>
      </c>
      <c r="D1654" s="10"/>
      <c r="E1654" s="14" t="str">
        <v>Uso y explotación de bienes y derechos &lt;SECRETARÍA GENERAL DE FINANCIACIÓN AUTONÓMICA Y LOCAL (GT)&gt;</v>
      </c>
      <c r="F1654" s="10"/>
      <c r="G1654" s="10"/>
      <c r="H1654" s="10" t="str">
        <f t="shared" si="74"/>
        <v xml:space="preserve"> </v>
      </c>
      <c r="I1654" s="10"/>
      <c r="J1654" s="10" t="str">
        <f t="shared" si="75"/>
        <v/>
      </c>
      <c r="K1654" s="10"/>
      <c r="L1654" s="10"/>
      <c r="M1654" s="10"/>
      <c r="N1654" s="10"/>
    </row>
    <row r="1655" spans="1:14" ht="60">
      <c r="A1655" s="10"/>
      <c r="B1655" s="10"/>
      <c r="C1655" s="10" t="str">
        <v>Procedimiento de justificación del mantenimiento de la solvencia económica y financiera de las entidades clasificadas</v>
      </c>
      <c r="D1655" s="10"/>
      <c r="E1655" s="14" t="str">
        <v>Procedimiento de justificación del mantenimiento de la solvencia económica y financiera de las entidades clasificadas &lt;DIRECCIÓN GENERAL DE PATRIMONIO DEL ESTADO (SGCCRC)&gt;</v>
      </c>
      <c r="F1655" s="10"/>
      <c r="G1655" s="10"/>
      <c r="H1655" s="10" t="str">
        <f t="shared" si="74"/>
        <v xml:space="preserve"> </v>
      </c>
      <c r="I1655" s="10"/>
      <c r="J1655" s="10" t="str">
        <f t="shared" si="75"/>
        <v/>
      </c>
      <c r="K1655" s="10"/>
      <c r="L1655" s="10"/>
      <c r="M1655" s="10"/>
      <c r="N1655" s="10"/>
    </row>
    <row r="1656" spans="1:14" ht="60">
      <c r="A1656" s="10"/>
      <c r="B1656" s="10"/>
      <c r="C1656" s="10" t="str">
        <v>Procedimiento de justificación del mantenimiento de la solvencia técnica y/o profesional de las entidades clasificadas</v>
      </c>
      <c r="D1656" s="10"/>
      <c r="E1656" s="14" t="str">
        <v>Procedimiento de justificación del mantenimiento de la solvencia técnica y/o profesional de las entidades clasificadas &lt;DIRECCIÓN GENERAL DE PATRIMONIO DEL ESTADO (SGCCRC)&gt;</v>
      </c>
      <c r="F1656" s="10"/>
      <c r="G1656" s="10"/>
      <c r="H1656" s="10" t="str">
        <f t="shared" si="74"/>
        <v xml:space="preserve"> </v>
      </c>
      <c r="I1656" s="10"/>
      <c r="J1656" s="10" t="str">
        <f t="shared" si="75"/>
        <v/>
      </c>
      <c r="K1656" s="10"/>
      <c r="L1656" s="10"/>
      <c r="M1656" s="10"/>
      <c r="N1656" s="10"/>
    </row>
    <row r="1657" spans="1:14" ht="30">
      <c r="A1657" s="10"/>
      <c r="B1657" s="10"/>
      <c r="C1657" s="10" t="str">
        <v>Reparación y mantenimiento de vehículos externa</v>
      </c>
      <c r="D1657" s="10"/>
      <c r="E1657" s="14" t="str">
        <v>Reparación y mantenimiento de vehículos externa &lt;PARQUE MÓVIL DEL ESTADO&gt;</v>
      </c>
      <c r="F1657" s="10"/>
      <c r="G1657" s="10"/>
      <c r="H1657" s="10" t="str">
        <f t="shared" si="74"/>
        <v xml:space="preserve"> </v>
      </c>
      <c r="I1657" s="10"/>
      <c r="J1657" s="10" t="str">
        <f t="shared" si="75"/>
        <v/>
      </c>
      <c r="K1657" s="10"/>
      <c r="L1657" s="10"/>
      <c r="M1657" s="10"/>
      <c r="N1657" s="10"/>
    </row>
    <row r="1658" spans="1:14" ht="30">
      <c r="A1658" s="10"/>
      <c r="B1658" s="10"/>
      <c r="C1658" s="10" t="str">
        <v>Reparación y mantenimiento de vehículos interna</v>
      </c>
      <c r="D1658" s="10"/>
      <c r="E1658" s="14" t="str">
        <v>Reparación y mantenimiento de vehículos interna &lt;PARQUE MÓVIL DEL ESTADO&gt;</v>
      </c>
      <c r="F1658" s="10"/>
      <c r="G1658" s="10"/>
      <c r="H1658" s="10" t="str">
        <f t="shared" si="74"/>
        <v xml:space="preserve"> </v>
      </c>
      <c r="I1658" s="10"/>
      <c r="J1658" s="10" t="str">
        <f t="shared" si="75"/>
        <v/>
      </c>
      <c r="K1658" s="10"/>
      <c r="L1658" s="10"/>
      <c r="M1658" s="10"/>
      <c r="N1658" s="10"/>
    </row>
    <row r="1659" spans="1:14" ht="45">
      <c r="A1659" s="10"/>
      <c r="B1659" s="10"/>
      <c r="C1659" s="10" t="str">
        <v>Expediente defensa urbanística de inmuebles de la Administración General del Estado</v>
      </c>
      <c r="D1659" s="10"/>
      <c r="E1659" s="14" t="str">
        <v>Expediente defensa urbanística de inmuebles de la Administración General del Estado &lt;DIRECCIÓN GENERAL DE PATRIMONIO DEL ESTADO (SGCEA)&gt;</v>
      </c>
      <c r="F1659" s="10"/>
      <c r="G1659" s="10"/>
      <c r="H1659" s="10" t="str">
        <f t="shared" si="74"/>
        <v xml:space="preserve"> </v>
      </c>
      <c r="I1659" s="10"/>
      <c r="J1659" s="10" t="str">
        <f t="shared" si="75"/>
        <v/>
      </c>
      <c r="K1659" s="10"/>
      <c r="L1659" s="10"/>
      <c r="M1659" s="10"/>
      <c r="N1659" s="10"/>
    </row>
    <row r="1660" spans="1:14" ht="45">
      <c r="A1660" s="10"/>
      <c r="B1660" s="10"/>
      <c r="C1660" s="10" t="str">
        <v>Expedientes de actuaciones atípicas de defensa patrimonial</v>
      </c>
      <c r="D1660" s="10"/>
      <c r="E1660" s="14" t="str">
        <v>Expedientes de actuaciones atípicas de defensa patrimonial &lt;DIRECCIÓN GENERAL DE PATRIMONIO DEL ESTADO (SGCEA)&gt;</v>
      </c>
      <c r="F1660" s="10"/>
      <c r="G1660" s="10"/>
      <c r="H1660" s="10" t="str">
        <f t="shared" si="74"/>
        <v xml:space="preserve"> </v>
      </c>
      <c r="I1660" s="10"/>
      <c r="J1660" s="10" t="str">
        <f t="shared" si="75"/>
        <v/>
      </c>
      <c r="K1660" s="10"/>
      <c r="L1660" s="10"/>
      <c r="M1660" s="10"/>
      <c r="N1660" s="10"/>
    </row>
    <row r="1661" spans="1:14" ht="60">
      <c r="A1661" s="10"/>
      <c r="B1661" s="10"/>
      <c r="C1661" s="10" t="str">
        <v>Expedientes de adjudicaciones a favor de Administración General del Estado de bienes en procedimientos administrativos de origen tributario</v>
      </c>
      <c r="D1661" s="10"/>
      <c r="E1661" s="14" t="str">
        <v>Expedientes de adjudicaciones a favor de Administración General del Estado de bienes en procedimientos administrativos de origen tributario &lt;DIRECCIÓN GENERAL DE PATRIMONIO DEL ESTADO (SGCEA)&gt;</v>
      </c>
      <c r="F1661" s="10"/>
      <c r="G1661" s="10"/>
      <c r="H1661" s="10" t="str">
        <f t="shared" si="74"/>
        <v xml:space="preserve"> </v>
      </c>
      <c r="I1661" s="10"/>
      <c r="J1661" s="10" t="str">
        <f t="shared" si="75"/>
        <v/>
      </c>
      <c r="K1661" s="10"/>
      <c r="L1661" s="10"/>
      <c r="M1661" s="10"/>
      <c r="N1661" s="10"/>
    </row>
    <row r="1662" spans="1:14" ht="60">
      <c r="A1662" s="10"/>
      <c r="B1662" s="10"/>
      <c r="C1662" s="10" t="str">
        <v>Expedientes de adjudicaciones a favor de Administración General del Estado de bienes en procedimientos judiciales</v>
      </c>
      <c r="D1662" s="10"/>
      <c r="E1662" s="14" t="str">
        <v>Expedientes de adjudicaciones a favor de Administración General del Estado de bienes en procedimientos judiciales &lt;DIRECCIÓN GENERAL DE PATRIMONIO DEL ESTADO (SGCEA)&gt;</v>
      </c>
      <c r="F1662" s="10"/>
      <c r="G1662" s="10"/>
      <c r="H1662" s="10" t="str">
        <f t="shared" si="74"/>
        <v xml:space="preserve"> </v>
      </c>
      <c r="I1662" s="10"/>
      <c r="J1662" s="10" t="str">
        <f t="shared" si="75"/>
        <v/>
      </c>
      <c r="K1662" s="10"/>
      <c r="L1662" s="10"/>
      <c r="M1662" s="10"/>
      <c r="N1662" s="10"/>
    </row>
    <row r="1663" spans="1:14" ht="45">
      <c r="A1663" s="10"/>
      <c r="B1663" s="10"/>
      <c r="C1663" s="10" t="str">
        <v>Expedientes de consultas e informes de defensa patrimonial</v>
      </c>
      <c r="D1663" s="10"/>
      <c r="E1663" s="14" t="str">
        <v>Expedientes de consultas e informes de defensa patrimonial &lt;DIRECCIÓN GENERAL DE PATRIMONIO DEL ESTADO (SGCEA)&gt;</v>
      </c>
      <c r="F1663" s="10"/>
      <c r="G1663" s="10"/>
      <c r="H1663" s="10" t="str">
        <f t="shared" si="74"/>
        <v xml:space="preserve"> </v>
      </c>
      <c r="I1663" s="10"/>
      <c r="J1663" s="10" t="str">
        <f t="shared" si="75"/>
        <v/>
      </c>
      <c r="K1663" s="10"/>
      <c r="L1663" s="10"/>
      <c r="M1663" s="10"/>
      <c r="N1663" s="10"/>
    </row>
    <row r="1664" spans="1:14" ht="45">
      <c r="A1664" s="10"/>
      <c r="B1664" s="10"/>
      <c r="C1664" s="10" t="str">
        <v>Expedientes de defensa judicial de bienes públicos</v>
      </c>
      <c r="D1664" s="10"/>
      <c r="E1664" s="14" t="str">
        <v>Expedientes de defensa judicial de bienes públicos &lt;DIRECCIÓN GENERAL DE PATRIMONIO DEL ESTADO (SGCEA)&gt;</v>
      </c>
      <c r="F1664" s="10"/>
      <c r="G1664" s="10"/>
      <c r="H1664" s="10" t="str">
        <f t="shared" si="74"/>
        <v xml:space="preserve"> </v>
      </c>
      <c r="I1664" s="10"/>
      <c r="J1664" s="10" t="str">
        <f t="shared" si="75"/>
        <v/>
      </c>
      <c r="K1664" s="10"/>
      <c r="L1664" s="10"/>
      <c r="M1664" s="10"/>
      <c r="N1664" s="10"/>
    </row>
    <row r="1665" spans="1:14" ht="60">
      <c r="A1665" s="10"/>
      <c r="B1665" s="10"/>
      <c r="C1665" s="10" t="str">
        <v>Expedientes de investigaciones patrimoniales de bienes y derechos patrimoniales o presumiblemente patrimoniales</v>
      </c>
      <c r="D1665" s="10"/>
      <c r="E1665" s="14" t="str">
        <v>Expedientes de investigaciones patrimoniales de bienes y derechos patrimoniales o presumiblemente patrimoniales &lt;DIRECCIÓN GENERAL DE PATRIMONIO DEL ESTADO (SGCEA)&gt;</v>
      </c>
      <c r="F1665" s="10"/>
      <c r="G1665" s="10"/>
      <c r="H1665" s="10" t="str">
        <f t="shared" si="74"/>
        <v xml:space="preserve"> </v>
      </c>
      <c r="I1665" s="10"/>
      <c r="J1665" s="10" t="str">
        <f t="shared" si="75"/>
        <v/>
      </c>
      <c r="K1665" s="10"/>
      <c r="L1665" s="10"/>
      <c r="M1665" s="10"/>
      <c r="N1665" s="10"/>
    </row>
    <row r="1666" spans="1:14" ht="45">
      <c r="A1666" s="10"/>
      <c r="B1666" s="10"/>
      <c r="C1666" s="10" t="str">
        <v>Expedientes de recuperación posesoria en vía administrativa</v>
      </c>
      <c r="D1666" s="10"/>
      <c r="E1666" s="14" t="str">
        <v>Expedientes de recuperación posesoria en vía administrativa &lt;DIRECCIÓN GENERAL DE PATRIMONIO DEL ESTADO (SGCEA)&gt;</v>
      </c>
      <c r="F1666" s="10"/>
      <c r="G1666" s="10"/>
      <c r="H1666" s="10" t="str">
        <f t="shared" si="74"/>
        <v xml:space="preserve"> </v>
      </c>
      <c r="I1666" s="10"/>
      <c r="J1666" s="10" t="str">
        <f t="shared" si="75"/>
        <v/>
      </c>
      <c r="K1666" s="10"/>
      <c r="L1666" s="10"/>
      <c r="M1666" s="10"/>
      <c r="N1666" s="10"/>
    </row>
    <row r="1667" spans="1:14" ht="30">
      <c r="A1667" s="10"/>
      <c r="B1667" s="10"/>
      <c r="C1667" s="10" t="str">
        <v>Expedientes de responsabilidad patrimonial (1954-)</v>
      </c>
      <c r="D1667" s="10"/>
      <c r="E1667" s="14" t="str">
        <v>Expedientes de responsabilidad patrimonial (1954-) &lt;PARQUE MÓVIL DEL ESTADO&gt;</v>
      </c>
      <c r="F1667" s="10"/>
      <c r="G1667" s="10"/>
      <c r="H1667" s="10" t="str">
        <f t="shared" si="74"/>
        <v xml:space="preserve"> </v>
      </c>
      <c r="I1667" s="10"/>
      <c r="J1667" s="10" t="str">
        <f t="shared" si="75"/>
        <v/>
      </c>
      <c r="K1667" s="10"/>
      <c r="L1667" s="10"/>
      <c r="M1667" s="10"/>
      <c r="N1667" s="10"/>
    </row>
    <row r="1668" spans="1:14" ht="45">
      <c r="A1668" s="10"/>
      <c r="B1668" s="10"/>
      <c r="C1668" s="10" t="str">
        <v>Expedientes de responsabilidad patrimonial de la administración</v>
      </c>
      <c r="D1668" s="10"/>
      <c r="E1668" s="14" t="str">
        <v>Expedientes de responsabilidad patrimonial de la administración &lt;SECRETARÍA GENERAL TÉCNICA (SGRRRAJ)&gt;</v>
      </c>
      <c r="F1668" s="10"/>
      <c r="G1668" s="10"/>
      <c r="H1668" s="10" t="str">
        <f t="shared" si="74"/>
        <v xml:space="preserve"> </v>
      </c>
      <c r="I1668" s="10"/>
      <c r="J1668" s="10" t="str">
        <f t="shared" si="75"/>
        <v/>
      </c>
      <c r="K1668" s="10"/>
      <c r="L1668" s="10"/>
      <c r="M1668" s="10"/>
      <c r="N1668" s="10"/>
    </row>
    <row r="1669" spans="1:14" ht="30">
      <c r="A1669" s="10"/>
      <c r="B1669" s="10"/>
      <c r="C1669" s="10" t="str">
        <v>Expedientes de responsabilidad patrimonial del Estado legislador</v>
      </c>
      <c r="D1669" s="10"/>
      <c r="E1669" s="14" t="str">
        <v>Expedientes de responsabilidad patrimonial del Estado legislador &lt;SECRETARÍA GENERAL TÉCNICA (SGRRRAJ)&gt;</v>
      </c>
      <c r="F1669" s="10"/>
      <c r="G1669" s="10"/>
      <c r="H1669" s="10" t="str">
        <f t="shared" si="74"/>
        <v xml:space="preserve"> </v>
      </c>
      <c r="I1669" s="10"/>
      <c r="J1669" s="10" t="str">
        <f t="shared" si="75"/>
        <v/>
      </c>
      <c r="K1669" s="10"/>
      <c r="L1669" s="10"/>
      <c r="M1669" s="10"/>
      <c r="N1669" s="10"/>
    </row>
    <row r="1670" spans="1:14" ht="45">
      <c r="A1670" s="10"/>
      <c r="B1670" s="10"/>
      <c r="C1670" s="10" t="str">
        <v>Expedientes de cesión gratuita del derecho de propiedad o de uso sobre inmuebles de titularidad estatal</v>
      </c>
      <c r="D1670" s="10"/>
      <c r="E1670" s="14" t="str">
        <v>Expedientes de cesión gratuita del derecho de propiedad o de uso sobre inmuebles de titularidad estatal &lt;DIRECCIÓN GENERAL DE PATRIMONIO DEL ESTADO (SGCEA)&gt;</v>
      </c>
      <c r="F1670" s="10"/>
      <c r="G1670" s="10"/>
      <c r="H1670" s="10" t="str">
        <f t="shared" si="74"/>
        <v xml:space="preserve"> </v>
      </c>
      <c r="I1670" s="10"/>
      <c r="J1670" s="10" t="str">
        <f t="shared" si="75"/>
        <v/>
      </c>
      <c r="K1670" s="10"/>
      <c r="L1670" s="10"/>
      <c r="M1670" s="10"/>
      <c r="N1670" s="10"/>
    </row>
    <row r="1671" spans="1:14" ht="60">
      <c r="A1671" s="10"/>
      <c r="B1671" s="10"/>
      <c r="C1671" s="10" t="str">
        <v>Expedientes de enajenación onerosa de inmuebles o derechos reales sobre inmuebles de la Administración General del Estado</v>
      </c>
      <c r="D1671" s="10"/>
      <c r="E1671" s="14" t="str">
        <v>Expedientes de enajenación onerosa de inmuebles o derechos reales sobre inmuebles de la Administración General del Estado &lt;DIRECCIÓN GENERAL DE PATRIMONIO DEL ESTADO (SGCEA)&gt;</v>
      </c>
      <c r="F1671" s="10"/>
      <c r="G1671" s="10"/>
      <c r="H1671" s="10" t="str">
        <f t="shared" si="74"/>
        <v xml:space="preserve"> </v>
      </c>
      <c r="I1671" s="10"/>
      <c r="J1671" s="10" t="str">
        <f t="shared" si="75"/>
        <v/>
      </c>
      <c r="K1671" s="10"/>
      <c r="L1671" s="10"/>
      <c r="M1671" s="10"/>
      <c r="N1671" s="10"/>
    </row>
    <row r="1672" spans="1:14" ht="60">
      <c r="A1672" s="10"/>
      <c r="B1672" s="10"/>
      <c r="C1672" s="10" t="str">
        <v>Expedientes de permuta de inmuebles y derechos reales sobre los mismos por la Administración General del Estado</v>
      </c>
      <c r="D1672" s="10"/>
      <c r="E1672" s="14" t="str">
        <v>Expedientes de permuta de inmuebles y derechos reales sobre los mismos por la Administración General del Estado &lt;DIRECCIÓN GENERAL DE PATRIMONIO DEL ESTADO (SGCEA)&gt;</v>
      </c>
      <c r="F1672" s="10"/>
      <c r="G1672" s="10"/>
      <c r="H1672" s="10" t="str">
        <f t="shared" si="74"/>
        <v xml:space="preserve"> </v>
      </c>
      <c r="I1672" s="10"/>
      <c r="J1672" s="10" t="str">
        <f t="shared" si="75"/>
        <v/>
      </c>
      <c r="K1672" s="10"/>
      <c r="L1672" s="10"/>
      <c r="M1672" s="10"/>
      <c r="N1672" s="10"/>
    </row>
    <row r="1673" spans="1:14" ht="30">
      <c r="A1673" s="10"/>
      <c r="B1673" s="10"/>
      <c r="C1673" s="10" t="str">
        <v>Subastas de vehículos y otros bienes muebles</v>
      </c>
      <c r="D1673" s="10"/>
      <c r="E1673" s="14" t="str">
        <v>Subastas de vehículos y otros bienes muebles &lt;PARQUE MÓVIL DEL ESTADO&gt;</v>
      </c>
      <c r="F1673" s="10"/>
      <c r="G1673" s="10"/>
      <c r="H1673" s="10" t="str">
        <f t="shared" si="74"/>
        <v xml:space="preserve"> </v>
      </c>
      <c r="I1673" s="10"/>
      <c r="J1673" s="10" t="str">
        <f t="shared" si="75"/>
        <v/>
      </c>
      <c r="K1673" s="10"/>
      <c r="L1673" s="10"/>
      <c r="M1673" s="10"/>
      <c r="N1673" s="10"/>
    </row>
    <row r="1674" spans="1:14" ht="45">
      <c r="A1674" s="10"/>
      <c r="B1674" s="10"/>
      <c r="C1674" s="10" t="str">
        <v>Actas de la Comisión Ministerial de Administración Digital</v>
      </c>
      <c r="D1674" s="10"/>
      <c r="E1674" s="14" t="str">
        <v>Actas de la Comisión Ministerial de Administración Digital &lt;DEPARTAMENTO DE SERVICIOS Y COORDINACIÓN TERRITORIAL (SGTIC)&gt;</v>
      </c>
      <c r="F1674" s="10"/>
      <c r="G1674" s="10"/>
      <c r="H1674" s="10" t="str">
        <f t="shared" si="74"/>
        <v xml:space="preserve"> </v>
      </c>
      <c r="I1674" s="10"/>
      <c r="J1674" s="10" t="str">
        <f t="shared" si="75"/>
        <v/>
      </c>
      <c r="K1674" s="10"/>
      <c r="L1674" s="10"/>
      <c r="M1674" s="10"/>
      <c r="N1674" s="10"/>
    </row>
    <row r="1675" spans="1:14" ht="30">
      <c r="A1675" s="10"/>
      <c r="B1675" s="10"/>
      <c r="C1675" s="10" t="str">
        <v>Actas del Consejo Editorial Web</v>
      </c>
      <c r="D1675" s="10"/>
      <c r="E1675" s="14" t="str">
        <v>Actas del Consejo Editorial Web &lt;SECRETARÍA GENERAL TÉCNICA (SGITPDSW)&gt;</v>
      </c>
      <c r="F1675" s="10"/>
      <c r="G1675" s="10"/>
      <c r="H1675" s="10" t="str">
        <f t="shared" si="74"/>
        <v xml:space="preserve"> </v>
      </c>
      <c r="I1675" s="10"/>
      <c r="J1675" s="10" t="str">
        <f t="shared" si="75"/>
        <v/>
      </c>
      <c r="K1675" s="10"/>
      <c r="L1675" s="10"/>
      <c r="M1675" s="10"/>
      <c r="N1675" s="10"/>
    </row>
    <row r="1676" spans="1:14" ht="45">
      <c r="A1676" s="10"/>
      <c r="B1676" s="10"/>
      <c r="C1676" s="10" t="str">
        <v>Gestión del Plan de Acción de Transformación Digital en el ámbito de la SGT</v>
      </c>
      <c r="D1676" s="10"/>
      <c r="E1676" s="14" t="str">
        <v>Gestión del Plan de Acción de Transformación Digital en el ámbito de la SGT &lt;SECRETARÍA GENERAL TÉCNICA (SGITPDSW)&gt;</v>
      </c>
      <c r="F1676" s="10"/>
      <c r="G1676" s="10"/>
      <c r="H1676" s="10" t="str">
        <f t="shared" si="74"/>
        <v xml:space="preserve"> </v>
      </c>
      <c r="I1676" s="10"/>
      <c r="J1676" s="10" t="str">
        <f t="shared" si="75"/>
        <v/>
      </c>
      <c r="K1676" s="10"/>
      <c r="L1676" s="10"/>
      <c r="M1676" s="10"/>
      <c r="N1676" s="10"/>
    </row>
    <row r="1677" spans="1:14" ht="30">
      <c r="A1677" s="10"/>
      <c r="B1677" s="10"/>
      <c r="C1677" s="10" t="str">
        <v>Plan director y plan anual de actuación</v>
      </c>
      <c r="D1677" s="10"/>
      <c r="E1677" s="14" t="str">
        <v>Plan director y plan anual de actuación &lt;IGAE (Oficina Informática Presupuestaria)&gt;</v>
      </c>
      <c r="F1677" s="10"/>
      <c r="G1677" s="10"/>
      <c r="H1677" s="10" t="str">
        <f t="shared" si="74"/>
        <v xml:space="preserve"> </v>
      </c>
      <c r="I1677" s="10"/>
      <c r="J1677" s="10" t="str">
        <f t="shared" si="75"/>
        <v/>
      </c>
      <c r="K1677" s="10"/>
      <c r="L1677" s="10"/>
      <c r="M1677" s="10"/>
      <c r="N1677" s="10"/>
    </row>
    <row r="1678" spans="1:14" ht="45">
      <c r="A1678" s="10"/>
      <c r="B1678" s="10"/>
      <c r="C1678" s="10" t="str">
        <v>Planificación y coordinación de las políticas TIC</v>
      </c>
      <c r="D1678" s="10"/>
      <c r="E1678" s="14" t="str">
        <v>Planificación y coordinación de las políticas TIC &lt;SECRETARÍA GENERAL DE FINANCIACIÓN AUTONÓMICA Y LOCAL (SGSAFT)&gt;</v>
      </c>
      <c r="F1678" s="10"/>
      <c r="G1678" s="10"/>
      <c r="H1678" s="10" t="str">
        <f t="shared" si="74"/>
        <v xml:space="preserve"> </v>
      </c>
      <c r="I1678" s="10"/>
      <c r="J1678" s="10" t="str">
        <f t="shared" si="75"/>
        <v/>
      </c>
      <c r="K1678" s="10"/>
      <c r="L1678" s="10"/>
      <c r="M1678" s="10"/>
      <c r="N1678" s="10"/>
    </row>
    <row r="1679" spans="1:14" ht="30">
      <c r="A1679" s="10"/>
      <c r="B1679" s="10"/>
      <c r="C1679" s="10" t="str">
        <v>Planificación y coordinación de las políticas TIC y administración digital</v>
      </c>
      <c r="D1679" s="10"/>
      <c r="E1679" s="14" t="str">
        <v>Planificación y coordinación de las políticas TIC y administración digital &lt;INSTITUTO DE ESTUDIOS FISCALES&gt;</v>
      </c>
      <c r="F1679" s="10"/>
      <c r="G1679" s="10"/>
      <c r="H1679" s="10" t="str">
        <f t="shared" si="74"/>
        <v xml:space="preserve"> </v>
      </c>
      <c r="I1679" s="10"/>
      <c r="J1679" s="10" t="str">
        <f t="shared" si="75"/>
        <v/>
      </c>
      <c r="K1679" s="10"/>
      <c r="L1679" s="10"/>
      <c r="M1679" s="10"/>
      <c r="N1679" s="10"/>
    </row>
    <row r="1680" spans="1:14" ht="45">
      <c r="A1680" s="10"/>
      <c r="B1680" s="10"/>
      <c r="C1680" s="10" t="str">
        <v>Desarrollo, producción y mantenimiento de aplicaciones TIC</v>
      </c>
      <c r="D1680" s="10"/>
      <c r="E1680" s="14" t="str">
        <v>Desarrollo, producción y mantenimiento de aplicaciones TIC &lt;DEPARTAMENTO DE SERVICIOS Y COORDINACIÓN TERRITORIAL (SGTIC)&gt;</v>
      </c>
      <c r="F1680" s="10"/>
      <c r="G1680" s="10"/>
      <c r="H1680" s="10" t="str">
        <f t="shared" si="74"/>
        <v xml:space="preserve"> </v>
      </c>
      <c r="I1680" s="10"/>
      <c r="J1680" s="10" t="str">
        <f t="shared" si="75"/>
        <v/>
      </c>
      <c r="K1680" s="10"/>
      <c r="L1680" s="10"/>
      <c r="M1680" s="10"/>
      <c r="N1680" s="10"/>
    </row>
    <row r="1681" spans="1:14" ht="45">
      <c r="A1681" s="10"/>
      <c r="B1681" s="10"/>
      <c r="C1681" s="10" t="str">
        <v>Gestión de la información del inventario de actuaciones administrativas ACTUA</v>
      </c>
      <c r="D1681" s="10"/>
      <c r="E1681" s="14" t="str">
        <v>Gestión de la información del inventario de actuaciones administrativas ACTUA &lt;SECRETARÍA GENERAL TÉCNICA (SGITPDSW)&gt;</v>
      </c>
      <c r="F1681" s="10"/>
      <c r="G1681" s="10"/>
      <c r="H1681" s="10" t="str">
        <f t="shared" si="74"/>
        <v xml:space="preserve"> </v>
      </c>
      <c r="I1681" s="10"/>
      <c r="J1681" s="10" t="str">
        <f t="shared" si="75"/>
        <v/>
      </c>
      <c r="K1681" s="10"/>
      <c r="L1681" s="10"/>
      <c r="M1681" s="10"/>
      <c r="N1681" s="10"/>
    </row>
    <row r="1682" spans="1:14" ht="45">
      <c r="A1682" s="10"/>
      <c r="B1682" s="10"/>
      <c r="C1682" s="10" t="str">
        <v>Gestión y mantenimiento de los contenidos del Portal, Sede Electrónica e Intranet y sitios Web del Ministerio</v>
      </c>
      <c r="D1682" s="10"/>
      <c r="E1682" s="14" t="str">
        <v>Gestión y mantenimiento de los contenidos del Portal, Sede Electrónica e Intranet y sitios Web del Ministerio &lt;SECRETARÍA GENERAL TÉCNICA (SGITPDSW)&gt;</v>
      </c>
      <c r="F1682" s="10"/>
      <c r="G1682" s="10"/>
      <c r="H1682" s="10" t="str">
        <f t="shared" si="74"/>
        <v xml:space="preserve"> </v>
      </c>
      <c r="I1682" s="10"/>
      <c r="J1682" s="10" t="str">
        <f t="shared" si="75"/>
        <v/>
      </c>
      <c r="K1682" s="10"/>
      <c r="L1682" s="10"/>
      <c r="M1682" s="10"/>
      <c r="N1682" s="10"/>
    </row>
    <row r="1683" spans="1:14" ht="30">
      <c r="A1683" s="10"/>
      <c r="B1683" s="10"/>
      <c r="C1683" s="10" t="str">
        <v>Indicencias de carácter tecnológico</v>
      </c>
      <c r="D1683" s="10"/>
      <c r="E1683" s="14" t="str">
        <v>Indicencias de carácter tecnológico &lt;DEPARTAMENTO DE SERVICIOS Y COORDINACIÓN TERRITORIAL (SGTIC)&gt;</v>
      </c>
      <c r="F1683" s="10"/>
      <c r="G1683" s="10"/>
      <c r="H1683" s="10" t="str">
        <f t="shared" si="74"/>
        <v xml:space="preserve"> </v>
      </c>
      <c r="I1683" s="10"/>
      <c r="J1683" s="10" t="str">
        <f t="shared" si="75"/>
        <v/>
      </c>
      <c r="K1683" s="10"/>
      <c r="L1683" s="10"/>
      <c r="M1683" s="10"/>
      <c r="N1683" s="10"/>
    </row>
    <row r="1684" spans="1:14" ht="30">
      <c r="A1684" s="10"/>
      <c r="B1684" s="10"/>
      <c r="C1684" s="10" t="str">
        <v>Prestación de servicios TIC</v>
      </c>
      <c r="D1684" s="10"/>
      <c r="E1684" s="14" t="str">
        <v>Prestación de servicios TIC &lt;INSTITUTO DE ESTUDIOS FISCALES&gt;</v>
      </c>
      <c r="F1684" s="10"/>
      <c r="G1684" s="10"/>
      <c r="H1684" s="10" t="str">
        <f t="shared" si="74"/>
        <v xml:space="preserve"> </v>
      </c>
      <c r="I1684" s="10"/>
      <c r="J1684" s="10" t="str">
        <f t="shared" si="75"/>
        <v/>
      </c>
      <c r="K1684" s="10"/>
      <c r="L1684" s="10"/>
      <c r="M1684" s="10"/>
      <c r="N1684" s="10"/>
    </row>
    <row r="1685" spans="1:14" ht="45">
      <c r="A1685" s="10"/>
      <c r="B1685" s="10"/>
      <c r="C1685" s="10" t="str">
        <v>Actuaciones en materia de seguridad</v>
      </c>
      <c r="D1685" s="10"/>
      <c r="E1685" s="14" t="str">
        <v>Actuaciones en materia de seguridad &lt;SECRETARÍA GENERAL DE FINANCIACIÓN AUTONÓMICA Y LOCAL (SGSAFT)&gt;</v>
      </c>
      <c r="F1685" s="10"/>
      <c r="G1685" s="10"/>
      <c r="H1685" s="10" t="str">
        <f t="shared" si="74"/>
        <v xml:space="preserve"> </v>
      </c>
      <c r="I1685" s="10"/>
      <c r="J1685" s="10" t="str">
        <f t="shared" si="75"/>
        <v/>
      </c>
      <c r="K1685" s="10"/>
      <c r="L1685" s="10"/>
      <c r="M1685" s="10"/>
      <c r="N1685" s="10"/>
    </row>
    <row r="1686" spans="1:14" ht="30">
      <c r="A1686" s="10"/>
      <c r="B1686" s="10"/>
      <c r="C1686" s="10" t="str">
        <v>Control y seguridad de las redes y sistemas de información</v>
      </c>
      <c r="D1686" s="10"/>
      <c r="E1686" s="14" t="str">
        <v>Control y seguridad de las redes y sistemas de información &lt;INSTITUTO DE ESTUDIOS FISCALES&gt;</v>
      </c>
      <c r="F1686" s="10"/>
      <c r="G1686" s="10"/>
      <c r="H1686" s="10" t="str">
        <f t="shared" si="74"/>
        <v xml:space="preserve"> </v>
      </c>
      <c r="I1686" s="10"/>
      <c r="J1686" s="10" t="str">
        <f t="shared" si="75"/>
        <v/>
      </c>
      <c r="K1686" s="10"/>
      <c r="L1686" s="10"/>
      <c r="M1686" s="10"/>
      <c r="N1686" s="10"/>
    </row>
    <row r="1687" spans="1:14" ht="30">
      <c r="A1687" s="10"/>
      <c r="B1687" s="10"/>
      <c r="C1687" s="10" t="str">
        <v>Solicitudes generadas en el Control de Acceso a Sistemas de Información (2010-)</v>
      </c>
      <c r="D1687" s="10"/>
      <c r="E1687" s="14" t="str">
        <v>Solicitudes generadas en el Control de Acceso a Sistemas de Información (2010-) &lt;IGAE&gt;</v>
      </c>
      <c r="F1687" s="10"/>
      <c r="G1687" s="10"/>
      <c r="H1687" s="10" t="str">
        <f t="shared" si="74"/>
        <v xml:space="preserve"> </v>
      </c>
      <c r="I1687" s="10"/>
      <c r="J1687" s="10" t="str">
        <f t="shared" si="75"/>
        <v/>
      </c>
      <c r="K1687" s="10"/>
      <c r="L1687" s="10"/>
      <c r="M1687" s="10"/>
      <c r="N1687" s="10"/>
    </row>
    <row r="1688" spans="1:14" ht="45">
      <c r="A1688" s="10"/>
      <c r="B1688" s="10"/>
      <c r="C1688" s="10" t="str">
        <v>Procedimiento de inscripción en el Registro Oficial de Licitadores y Empresas Clasificadas (ROLECE)</v>
      </c>
      <c r="D1688" s="10"/>
      <c r="E1688" s="14" t="str">
        <v>Procedimiento de inscripción en el Registro Oficial de Licitadores y Empresas Clasificadas (ROLECE) &lt;DIRECCIÓN GENERAL DE PATRIMONIO DEL ESTADO (SGCCRC)&gt;</v>
      </c>
      <c r="F1688" s="10"/>
      <c r="G1688" s="10"/>
      <c r="H1688" s="10" t="str">
        <f t="shared" si="74"/>
        <v xml:space="preserve"> </v>
      </c>
      <c r="I1688" s="10"/>
      <c r="J1688" s="10" t="str">
        <f t="shared" si="75"/>
        <v/>
      </c>
      <c r="K1688" s="10"/>
      <c r="L1688" s="10"/>
      <c r="M1688" s="10"/>
      <c r="N1688" s="10"/>
    </row>
    <row r="1689" spans="1:14" ht="30">
      <c r="A1689" s="10"/>
      <c r="B1689" s="10"/>
      <c r="C1689" s="10" t="str">
        <v>Registro auxiliar</v>
      </c>
      <c r="D1689" s="10"/>
      <c r="E1689" s="14" t="str">
        <v>Registro auxiliar &lt;SECRETARÍA GENERAL DE FINANCIACIÓN AUTONÓMICA Y LOCAL (GT)&gt;</v>
      </c>
      <c r="F1689" s="10"/>
      <c r="G1689" s="10"/>
      <c r="H1689" s="10" t="str">
        <f t="shared" si="74"/>
        <v xml:space="preserve"> </v>
      </c>
      <c r="I1689" s="10"/>
      <c r="J1689" s="10" t="str">
        <f t="shared" si="75"/>
        <v/>
      </c>
      <c r="K1689" s="10"/>
      <c r="L1689" s="10"/>
      <c r="M1689" s="10"/>
      <c r="N1689" s="10"/>
    </row>
    <row r="1690" spans="1:14" ht="30">
      <c r="A1690" s="10"/>
      <c r="B1690" s="10"/>
      <c r="C1690" s="10" t="str">
        <v>Eliminación de documentos de Archivo</v>
      </c>
      <c r="D1690" s="10"/>
      <c r="E1690" s="14" t="str">
        <v>Eliminación de documentos de Archivo &lt;SECRETARÍA GENERAL TÉCNICA (SGIDP)&gt;</v>
      </c>
      <c r="F1690" s="10"/>
      <c r="G1690" s="10"/>
      <c r="H1690" s="10" t="str">
        <f t="shared" si="74"/>
        <v xml:space="preserve"> </v>
      </c>
      <c r="I1690" s="10"/>
      <c r="J1690" s="10" t="str">
        <f t="shared" si="75"/>
        <v/>
      </c>
      <c r="K1690" s="10"/>
      <c r="L1690" s="10"/>
      <c r="M1690" s="10"/>
      <c r="N1690" s="10"/>
    </row>
    <row r="1691" spans="1:14" ht="30">
      <c r="A1691" s="10"/>
      <c r="B1691" s="10"/>
      <c r="C1691" s="10" t="str">
        <v>Gestión de archivos y documentos</v>
      </c>
      <c r="D1691" s="10"/>
      <c r="E1691" s="14" t="str">
        <v>Gestión de archivos y documentos &lt;SECRETARÍA GENERAL DE FINANCIACIÓN AUTONÓMICA Y LOCAL (GT)&gt;</v>
      </c>
      <c r="F1691" s="10"/>
      <c r="G1691" s="10"/>
      <c r="H1691" s="10" t="str">
        <f t="shared" si="74"/>
        <v xml:space="preserve"> </v>
      </c>
      <c r="I1691" s="10"/>
      <c r="J1691" s="10" t="str">
        <f t="shared" si="75"/>
        <v/>
      </c>
      <c r="K1691" s="10"/>
      <c r="L1691" s="10"/>
      <c r="M1691" s="10"/>
      <c r="N1691" s="10"/>
    </row>
    <row r="1692" spans="1:14" ht="45">
      <c r="A1692" s="10"/>
      <c r="B1692" s="10"/>
      <c r="C1692" s="10" t="str">
        <v>Petición de certificaciones y copias auténticas de documentos y expedientes custodiados en el Archivo Central.</v>
      </c>
      <c r="D1692" s="10"/>
      <c r="E1692" s="14" t="str">
        <v>Petición de certificaciones y copias auténticas de documentos y expedientes custodiados en el Archivo Central. &lt;SECRETARÍA GENERAL TÉCNICA (SGIDP)&gt;</v>
      </c>
      <c r="F1692" s="10"/>
      <c r="G1692" s="10"/>
      <c r="H1692" s="10" t="str">
        <f t="shared" si="74"/>
        <v xml:space="preserve"> </v>
      </c>
      <c r="I1692" s="10"/>
      <c r="J1692" s="10" t="str">
        <f t="shared" si="75"/>
        <v/>
      </c>
      <c r="K1692" s="10"/>
      <c r="L1692" s="10"/>
      <c r="M1692" s="10"/>
      <c r="N1692" s="10"/>
    </row>
    <row r="1693" spans="1:14" ht="30">
      <c r="A1693" s="10"/>
      <c r="B1693" s="10"/>
      <c r="C1693" s="10" t="str">
        <v>Préstamo de documentos de archivo</v>
      </c>
      <c r="D1693" s="10"/>
      <c r="E1693" s="14" t="str">
        <v>Préstamo de documentos de archivo &lt;SECRETARÍA GENERAL TÉCNICA (SGIDP)&gt;</v>
      </c>
      <c r="F1693" s="10"/>
      <c r="G1693" s="10"/>
      <c r="H1693" s="10" t="str">
        <f t="shared" ref="H1693:H1705" si="76">F1693 &amp; " " &amp; G1693</f>
        <v xml:space="preserve"> </v>
      </c>
      <c r="I1693" s="10"/>
      <c r="J1693" s="10" t="str">
        <f t="shared" si="75"/>
        <v/>
      </c>
      <c r="K1693" s="10"/>
      <c r="L1693" s="10"/>
      <c r="M1693" s="10"/>
      <c r="N1693" s="10"/>
    </row>
    <row r="1694" spans="1:14" ht="30">
      <c r="A1694" s="10"/>
      <c r="B1694" s="10"/>
      <c r="C1694" s="10" t="str">
        <v>Transferencia de documentos al Archivo Central</v>
      </c>
      <c r="D1694" s="10"/>
      <c r="E1694" s="14" t="str">
        <v>Transferencia de documentos al Archivo Central &lt;SECRETARÍA GENERAL TÉCNICA (SGIDP)&gt;</v>
      </c>
      <c r="F1694" s="10"/>
      <c r="G1694" s="10"/>
      <c r="H1694" s="10" t="str">
        <f t="shared" si="76"/>
        <v xml:space="preserve"> </v>
      </c>
      <c r="I1694" s="10"/>
      <c r="J1694" s="10" t="str">
        <f t="shared" ref="J1694:J1757" si="77">IF(H1695="", "", SUBSTITUTE(H1695, I1695 &amp; CHAR(32), ""))</f>
        <v/>
      </c>
      <c r="K1694" s="10"/>
      <c r="L1694" s="10"/>
      <c r="M1694" s="10"/>
      <c r="N1694" s="10"/>
    </row>
    <row r="1695" spans="1:14" ht="30">
      <c r="A1695" s="10"/>
      <c r="B1695" s="10"/>
      <c r="C1695" s="10" t="str">
        <v>Coordinación de la gestión del Gobierno abierto en el Ministerio</v>
      </c>
      <c r="D1695" s="10"/>
      <c r="E1695" s="14" t="str">
        <v>Coordinación de la gestión del Gobierno abierto en el Ministerio &lt;SECRETARÍA GENERAL TÉCNICA (SGITPDSW)&gt;</v>
      </c>
      <c r="F1695" s="10"/>
      <c r="G1695" s="10"/>
      <c r="H1695" s="10" t="str">
        <f t="shared" si="76"/>
        <v xml:space="preserve"> </v>
      </c>
      <c r="I1695" s="10"/>
      <c r="J1695" s="10" t="str">
        <f t="shared" si="77"/>
        <v/>
      </c>
      <c r="K1695" s="10"/>
      <c r="L1695" s="10"/>
      <c r="M1695" s="10"/>
      <c r="N1695" s="10"/>
    </row>
    <row r="1696" spans="1:14" ht="30">
      <c r="A1696" s="10"/>
      <c r="B1696" s="10"/>
      <c r="C1696" s="10" t="str">
        <v>Coordinación y gestión de la accesibilidad Web en el Ministerio</v>
      </c>
      <c r="D1696" s="10"/>
      <c r="E1696" s="14" t="str">
        <v>Coordinación y gestión de la accesibilidad Web en el Ministerio &lt;SECRETARÍA GENERAL TÉCNICA (SGITPDSW)&gt;</v>
      </c>
      <c r="F1696" s="10"/>
      <c r="G1696" s="10"/>
      <c r="H1696" s="10" t="str">
        <f t="shared" si="76"/>
        <v xml:space="preserve"> </v>
      </c>
      <c r="I1696" s="10"/>
      <c r="J1696" s="10" t="str">
        <f t="shared" si="77"/>
        <v/>
      </c>
      <c r="K1696" s="10"/>
      <c r="L1696" s="10"/>
      <c r="M1696" s="10"/>
      <c r="N1696" s="10"/>
    </row>
    <row r="1697" spans="1:14" ht="45">
      <c r="A1697" s="10"/>
      <c r="B1697" s="10"/>
      <c r="C1697" s="10" t="str">
        <v>Coordinación y gestión de la Reutilización de la información del sector público (RISP) y  del Dato en el Miniserio</v>
      </c>
      <c r="D1697" s="10"/>
      <c r="E1697" s="14" t="str">
        <v>Coordinación y gestión de la Reutilización de la información del sector público (RISP) y  del Dato en el Miniserio &lt;SECRETARÍA GENERAL TÉCNICA (SGITPDSW)&gt;</v>
      </c>
      <c r="F1697" s="10"/>
      <c r="G1697" s="10"/>
      <c r="H1697" s="10" t="str">
        <f t="shared" si="76"/>
        <v xml:space="preserve"> </v>
      </c>
      <c r="I1697" s="10"/>
      <c r="J1697" s="10" t="str">
        <f t="shared" si="77"/>
        <v/>
      </c>
      <c r="K1697" s="10"/>
      <c r="L1697" s="10"/>
      <c r="M1697" s="10"/>
      <c r="N1697" s="10"/>
    </row>
    <row r="1698" spans="1:14" ht="30">
      <c r="A1698" s="10"/>
      <c r="B1698" s="10"/>
      <c r="C1698" s="10" t="str">
        <v>Coordinación y gestión de la transparencia en el ministerio</v>
      </c>
      <c r="D1698" s="10"/>
      <c r="E1698" s="14" t="str">
        <v>Coordinación y gestión de la transparencia en el ministerio &lt;SECRETARÍA GENERAL TÉCNICA (SGITPDSW)&gt;</v>
      </c>
      <c r="F1698" s="10"/>
      <c r="G1698" s="10"/>
      <c r="H1698" s="10" t="str">
        <f t="shared" si="76"/>
        <v xml:space="preserve"> </v>
      </c>
      <c r="I1698" s="10"/>
      <c r="J1698" s="10" t="str">
        <f t="shared" si="77"/>
        <v/>
      </c>
      <c r="K1698" s="10"/>
      <c r="L1698" s="10"/>
      <c r="M1698" s="10"/>
      <c r="N1698" s="10"/>
    </row>
    <row r="1699" spans="1:14" ht="45">
      <c r="A1699" s="10"/>
      <c r="B1699" s="10"/>
      <c r="C1699" s="10" t="str">
        <v>Documentación para la elaboración de la información del Plan Estadístico Nacional y para el programa anual de seguimiento</v>
      </c>
      <c r="D1699" s="10"/>
      <c r="E1699" s="14" t="str">
        <v>Documentación para la elaboración de la información del Plan Estadístico Nacional y para el programa anual de seguimiento &lt;SECRETARÍA GENERAL TÉCNICA (SGCIEF)&gt;</v>
      </c>
      <c r="F1699" s="10"/>
      <c r="G1699" s="10"/>
      <c r="H1699" s="10" t="str">
        <f t="shared" si="76"/>
        <v xml:space="preserve"> </v>
      </c>
      <c r="I1699" s="10"/>
      <c r="J1699" s="10" t="str">
        <f t="shared" si="77"/>
        <v/>
      </c>
      <c r="K1699" s="10"/>
      <c r="L1699" s="10"/>
      <c r="M1699" s="10"/>
      <c r="N1699" s="10"/>
    </row>
    <row r="1700" spans="1:14" ht="45">
      <c r="A1700" s="10"/>
      <c r="B1700" s="10"/>
      <c r="C1700" s="10" t="str">
        <v>Documentación para la elaboración y difusión de la información económico-financiera del Ministerio</v>
      </c>
      <c r="D1700" s="10"/>
      <c r="E1700" s="14" t="str">
        <v>Documentación para la elaboración y difusión de la información económico-financiera del Ministerio &lt;SECRETARÍA GENERAL TÉCNICA (SGCIEF)&gt;</v>
      </c>
      <c r="F1700" s="10"/>
      <c r="G1700" s="10"/>
      <c r="H1700" s="10" t="str">
        <f t="shared" si="76"/>
        <v xml:space="preserve"> </v>
      </c>
      <c r="I1700" s="10"/>
      <c r="J1700" s="10" t="str">
        <f t="shared" si="77"/>
        <v/>
      </c>
      <c r="K1700" s="10"/>
      <c r="L1700" s="10"/>
      <c r="M1700" s="10"/>
      <c r="N1700" s="10"/>
    </row>
    <row r="1701" spans="1:14" ht="60">
      <c r="A1701" s="10"/>
      <c r="B1701" s="10"/>
      <c r="C1701" s="10" t="str">
        <v>Documentación realcionada con la identificación de usuarios que acceden a las aplicaciones de información económico-financiera del Ministerio</v>
      </c>
      <c r="D1701" s="10"/>
      <c r="E1701" s="14" t="str">
        <v>Documentación realcionada con la identificación de usuarios que acceden a las aplicaciones de información económico-financiera del Ministerio &lt;SECRETARÍA GENERAL TÉCNICA (SGCIEF)&gt;</v>
      </c>
      <c r="F1701" s="10"/>
      <c r="G1701" s="10"/>
      <c r="H1701" s="10" t="str">
        <f t="shared" si="76"/>
        <v xml:space="preserve"> </v>
      </c>
      <c r="I1701" s="10"/>
      <c r="J1701" s="10" t="str">
        <f t="shared" si="77"/>
        <v/>
      </c>
      <c r="K1701" s="10"/>
      <c r="L1701" s="10"/>
      <c r="M1701" s="10"/>
      <c r="N1701" s="10"/>
    </row>
    <row r="1702" spans="1:14" ht="45">
      <c r="A1702" s="10"/>
      <c r="B1702" s="10"/>
      <c r="C1702" s="10" t="str">
        <v>Publicación de información del sector público, datos gubernamentales abiertos y publicidad activa</v>
      </c>
      <c r="D1702" s="10"/>
      <c r="E1702" s="14" t="str">
        <v>Publicación de información del sector público, datos gubernamentales abiertos y publicidad activa &lt;DIRECCIÓN GENERAL DE PRESUPUESTOS&gt;</v>
      </c>
      <c r="F1702" s="10"/>
      <c r="G1702" s="10"/>
      <c r="H1702" s="10" t="str">
        <f t="shared" si="76"/>
        <v xml:space="preserve"> </v>
      </c>
      <c r="I1702" s="10"/>
      <c r="J1702" s="10" t="str">
        <f t="shared" si="77"/>
        <v/>
      </c>
      <c r="K1702" s="10"/>
      <c r="L1702" s="10"/>
      <c r="M1702" s="10"/>
      <c r="N1702" s="10"/>
    </row>
    <row r="1703" spans="1:14" ht="45">
      <c r="A1703" s="10"/>
      <c r="B1703" s="10"/>
      <c r="C1703" s="10" t="str">
        <v>Publicación de información del sector público, datos gubernamentales y publicidad activa</v>
      </c>
      <c r="D1703" s="10"/>
      <c r="E1703" s="14" t="str">
        <v>Publicación de información del sector público, datos gubernamentales y publicidad activa &lt;INSTITUTO DE ESTUDIOS FISCALES&gt;</v>
      </c>
      <c r="F1703" s="10"/>
      <c r="G1703" s="10"/>
      <c r="H1703" s="10" t="str">
        <f t="shared" si="76"/>
        <v xml:space="preserve"> </v>
      </c>
      <c r="I1703" s="10"/>
      <c r="J1703" s="10" t="str">
        <f t="shared" si="77"/>
        <v/>
      </c>
      <c r="K1703" s="10"/>
      <c r="L1703" s="10"/>
      <c r="M1703" s="10"/>
      <c r="N1703" s="10"/>
    </row>
    <row r="1704" spans="1:14" ht="30">
      <c r="A1704" s="10"/>
      <c r="B1704" s="10"/>
      <c r="C1704" s="10" t="str">
        <v>Solicitud de reutilización de información pública</v>
      </c>
      <c r="D1704" s="10"/>
      <c r="E1704" s="14" t="str">
        <v>Solicitud de reutilización de información pública &lt;SECRETARÍA GENERAL TÉCNICA (SGITPDSW)&gt;</v>
      </c>
      <c r="F1704" s="10"/>
      <c r="G1704" s="10"/>
      <c r="H1704" s="10" t="str">
        <f t="shared" si="76"/>
        <v xml:space="preserve"> </v>
      </c>
      <c r="I1704" s="10"/>
      <c r="J1704" s="10" t="str">
        <f t="shared" si="77"/>
        <v/>
      </c>
      <c r="K1704" s="10"/>
      <c r="L1704" s="10"/>
      <c r="M1704" s="10"/>
      <c r="N1704" s="10"/>
    </row>
    <row r="1705" spans="1:14" ht="30">
      <c r="A1705" s="10"/>
      <c r="B1705" s="10"/>
      <c r="C1705" s="10" t="str">
        <v>Expurgo de publicaciones en la Biblioteca</v>
      </c>
      <c r="D1705" s="10"/>
      <c r="E1705" s="14" t="str">
        <v>Expurgo de publicaciones en la Biblioteca &lt;SECRETARÍA GENERAL TÉCNICA (SGIDP)&gt;</v>
      </c>
      <c r="F1705" s="10"/>
      <c r="G1705" s="10"/>
      <c r="H1705" s="10" t="str">
        <f t="shared" si="76"/>
        <v xml:space="preserve"> </v>
      </c>
      <c r="I1705" s="10"/>
      <c r="J1705" s="10" t="str">
        <f t="shared" si="77"/>
        <v/>
      </c>
      <c r="K1705" s="10"/>
      <c r="L1705" s="10"/>
      <c r="M1705" s="10"/>
      <c r="N1705" s="10"/>
    </row>
    <row r="1706" spans="1:14" ht="30">
      <c r="A1706" s="10"/>
      <c r="B1706" s="10"/>
      <c r="C1706" s="10" t="str">
        <v>Gestión de bibliotecas y colecciones bibliográficas</v>
      </c>
      <c r="D1706" s="10"/>
      <c r="E1706" s="14" t="str">
        <v>Gestión de bibliotecas y colecciones bibliográficas &lt;INSTITUTO DE ESTUDIOS FISCALES&gt;</v>
      </c>
      <c r="F1706" s="10"/>
      <c r="G1706" s="10"/>
      <c r="H1706" s="10"/>
      <c r="I1706" s="10"/>
      <c r="J1706" s="10" t="str">
        <f t="shared" si="77"/>
        <v/>
      </c>
      <c r="K1706" s="10"/>
      <c r="L1706" s="10"/>
      <c r="M1706" s="10"/>
      <c r="N1706" s="10"/>
    </row>
    <row r="1707" spans="1:14" ht="30">
      <c r="A1707" s="10"/>
      <c r="B1707" s="10"/>
      <c r="C1707" s="10" t="str">
        <v>Información bibliográfica</v>
      </c>
      <c r="D1707" s="10"/>
      <c r="E1707" s="14" t="str">
        <v>Información bibliográfica &lt;SECRETARÍA GENERAL TÉCNICA (SGIDP)&gt;</v>
      </c>
      <c r="F1707" s="10"/>
      <c r="G1707" s="10"/>
      <c r="H1707" s="10"/>
      <c r="I1707" s="10"/>
      <c r="J1707" s="10" t="str">
        <f t="shared" si="77"/>
        <v/>
      </c>
      <c r="K1707" s="10"/>
      <c r="L1707" s="10"/>
      <c r="M1707" s="10"/>
      <c r="N1707" s="10"/>
    </row>
    <row r="1708" spans="1:14">
      <c r="A1708" s="10"/>
      <c r="B1708" s="10"/>
      <c r="C1708" s="10" t="str">
        <v>Librería virtual</v>
      </c>
      <c r="D1708" s="10"/>
      <c r="E1708" s="14" t="str">
        <v>Librería virtual &lt;INSTITUTO DE ESTUDIOS FISCALES&gt;</v>
      </c>
      <c r="F1708" s="10"/>
      <c r="G1708" s="10"/>
      <c r="H1708" s="10"/>
      <c r="I1708" s="10"/>
      <c r="J1708" s="10" t="str">
        <f t="shared" si="77"/>
        <v/>
      </c>
      <c r="K1708" s="10"/>
      <c r="L1708" s="10"/>
      <c r="M1708" s="10"/>
      <c r="N1708" s="10"/>
    </row>
    <row r="1709" spans="1:14">
      <c r="A1709" s="10"/>
      <c r="B1709" s="10"/>
      <c r="C1709" s="10" t="str">
        <v>Librería Virtual</v>
      </c>
      <c r="D1709" s="10"/>
      <c r="E1709" s="14" t="str">
        <v>Librería Virtual &lt;SECRETARÍA GENERAL TÉCNICA (SGIDP)&gt;</v>
      </c>
      <c r="F1709" s="10"/>
      <c r="G1709" s="10"/>
      <c r="H1709" s="10"/>
      <c r="I1709" s="10"/>
      <c r="J1709" s="10" t="str">
        <f t="shared" si="77"/>
        <v/>
      </c>
      <c r="K1709" s="10"/>
      <c r="L1709" s="10"/>
      <c r="M1709" s="10"/>
      <c r="N1709" s="10"/>
    </row>
    <row r="1710" spans="1:14" ht="30">
      <c r="A1710" s="10"/>
      <c r="B1710" s="10"/>
      <c r="C1710" s="10" t="str">
        <v>Ejercicio de derechos de protección de datos personales</v>
      </c>
      <c r="D1710" s="10"/>
      <c r="E1710" s="14" t="str">
        <v>Ejercicio de derechos de protección de datos personales &lt;SECRETARÍA GENERAL TÉCNICA (SGITPDSW)&gt;</v>
      </c>
      <c r="F1710" s="10"/>
      <c r="G1710" s="10"/>
      <c r="H1710" s="10"/>
      <c r="I1710" s="10"/>
      <c r="J1710" s="10" t="str">
        <f t="shared" si="77"/>
        <v/>
      </c>
      <c r="K1710" s="10"/>
      <c r="L1710" s="10"/>
      <c r="M1710" s="10"/>
      <c r="N1710" s="10"/>
    </row>
    <row r="1711" spans="1:14" ht="30">
      <c r="A1711" s="10"/>
      <c r="B1711" s="10"/>
      <c r="C1711" s="10" t="str">
        <v>Gestión de datos de carácter personal</v>
      </c>
      <c r="D1711" s="10"/>
      <c r="E1711" s="14" t="str">
        <v>Gestión de datos de carácter personal &lt;INSTITUTO DE ESTUDIOS FISCALES&gt;</v>
      </c>
      <c r="F1711" s="10"/>
      <c r="G1711" s="10"/>
      <c r="H1711" s="10"/>
      <c r="I1711" s="10"/>
      <c r="J1711" s="10" t="str">
        <f t="shared" si="77"/>
        <v/>
      </c>
      <c r="K1711" s="10"/>
      <c r="L1711" s="10"/>
      <c r="M1711" s="10"/>
      <c r="N1711" s="10"/>
    </row>
    <row r="1712" spans="1:14" ht="30">
      <c r="A1712" s="10"/>
      <c r="B1712" s="10"/>
      <c r="C1712" s="10" t="str">
        <v>Gestión de datos de carácter personal</v>
      </c>
      <c r="D1712" s="10"/>
      <c r="E1712" s="14" t="str">
        <v>Gestión de datos de carácter personal &lt;SECRETARÍA GENERAL DE FINANCIACIÓN AUTONÓMICA Y LOCAL (GT)&gt;</v>
      </c>
      <c r="F1712" s="10"/>
      <c r="G1712" s="10"/>
      <c r="H1712" s="10"/>
      <c r="I1712" s="10"/>
      <c r="J1712" s="10" t="str">
        <f t="shared" si="77"/>
        <v/>
      </c>
      <c r="K1712" s="10"/>
      <c r="L1712" s="10"/>
      <c r="M1712" s="10"/>
      <c r="N1712" s="10"/>
    </row>
    <row r="1713" spans="1:14" ht="45">
      <c r="A1713" s="10"/>
      <c r="B1713" s="10"/>
      <c r="C1713" s="10" t="str">
        <v>Gestión de las tareas relativas al ejercicio de delegada de protección de datos del ministerio</v>
      </c>
      <c r="D1713" s="10"/>
      <c r="E1713" s="14" t="str">
        <v>Gestión de las tareas relativas al ejercicio de delegada de protección de datos del ministerio &lt;SECRETARÍA GENERAL TÉCNICA (SGITPDSW)&gt;</v>
      </c>
      <c r="F1713" s="10"/>
      <c r="G1713" s="10"/>
      <c r="H1713" s="10"/>
      <c r="I1713" s="10"/>
      <c r="J1713" s="10" t="str">
        <f t="shared" si="77"/>
        <v/>
      </c>
      <c r="K1713" s="10"/>
      <c r="L1713" s="10"/>
      <c r="M1713" s="10"/>
      <c r="N1713" s="10"/>
    </row>
    <row r="1714" spans="1:14" ht="30">
      <c r="A1714" s="10"/>
      <c r="B1714" s="10"/>
      <c r="C1714" s="10" t="str">
        <v>Información sobre el tratamiento de datos personales del interesado</v>
      </c>
      <c r="D1714" s="10"/>
      <c r="E1714" s="14" t="str">
        <v>Información sobre el tratamiento de datos personales del interesado &lt;SECRETARÍA GENERAL TÉCNICA (SGITPDSW)&gt;</v>
      </c>
      <c r="F1714" s="10"/>
      <c r="G1714" s="10"/>
      <c r="H1714" s="10"/>
      <c r="I1714" s="10"/>
      <c r="J1714" s="10" t="str">
        <f t="shared" si="77"/>
        <v/>
      </c>
      <c r="K1714" s="10"/>
      <c r="L1714" s="10"/>
      <c r="M1714" s="10"/>
      <c r="N1714" s="10"/>
    </row>
    <row r="1715" spans="1:14" ht="45">
      <c r="A1715" s="10"/>
      <c r="B1715" s="10"/>
      <c r="C1715" s="10" t="str">
        <v>Reclamación previa potestativa ante el Delegado de Protección de Datos de Hacienda</v>
      </c>
      <c r="D1715" s="10"/>
      <c r="E1715" s="14" t="str">
        <v>Reclamación previa potestativa ante el Delegado de Protección de Datos de Hacienda &lt;SECRETARÍA GENERAL TÉCNICA (SGITPDSW)&gt;</v>
      </c>
      <c r="F1715" s="10"/>
      <c r="G1715" s="10"/>
      <c r="H1715" s="10"/>
      <c r="I1715" s="10"/>
      <c r="J1715" s="10" t="str">
        <f t="shared" si="77"/>
        <v/>
      </c>
      <c r="K1715" s="10"/>
      <c r="L1715" s="10"/>
      <c r="M1715" s="10"/>
      <c r="N1715" s="10"/>
    </row>
    <row r="1716" spans="1:14" ht="45">
      <c r="A1716" s="10"/>
      <c r="B1716" s="10"/>
      <c r="C1716" s="10" t="str">
        <v>Reclamación previa potestativa ante el Delegado de Protección de Datos del Parque Móvil del Estado, O.A.</v>
      </c>
      <c r="D1716" s="10"/>
      <c r="E1716" s="14" t="str">
        <v>Reclamación previa potestativa ante el Delegado de Protección de Datos del Parque Móvil del Estado, O.A. &lt;PARQUE MÓVIL DEL ESTADO&gt;</v>
      </c>
      <c r="F1716" s="10"/>
      <c r="G1716" s="10"/>
      <c r="H1716" s="10"/>
      <c r="I1716" s="10"/>
      <c r="J1716" s="10" t="str">
        <f t="shared" si="77"/>
        <v/>
      </c>
      <c r="K1716" s="10"/>
      <c r="L1716" s="10"/>
      <c r="M1716" s="10"/>
      <c r="N1716" s="10"/>
    </row>
    <row r="1717" spans="1:14" ht="30">
      <c r="A1717" s="10"/>
      <c r="B1717" s="10"/>
      <c r="C1717" s="10" t="str">
        <v>Altas excepcionales en el programa editorial</v>
      </c>
      <c r="D1717" s="10"/>
      <c r="E1717" s="14" t="str">
        <v>Altas excepcionales en el programa editorial &lt;SECRETARÍA GENERAL TÉCNICA (SGIDP)&gt;</v>
      </c>
      <c r="F1717" s="10"/>
      <c r="G1717" s="10"/>
      <c r="H1717" s="10"/>
      <c r="I1717" s="10"/>
      <c r="J1717" s="10" t="str">
        <f t="shared" si="77"/>
        <v/>
      </c>
      <c r="K1717" s="10"/>
      <c r="L1717" s="10"/>
      <c r="M1717" s="10"/>
      <c r="N1717" s="10"/>
    </row>
    <row r="1718" spans="1:14" ht="30">
      <c r="A1718" s="10"/>
      <c r="B1718" s="10"/>
      <c r="C1718" s="10" t="str">
        <v>Elaboración del programa editorial</v>
      </c>
      <c r="D1718" s="10"/>
      <c r="E1718" s="14" t="str">
        <v>Elaboración del programa editorial &lt;SECRETARÍA GENERAL TÉCNICA (SGIDP)&gt;</v>
      </c>
      <c r="F1718" s="10"/>
      <c r="G1718" s="10"/>
      <c r="H1718" s="10"/>
      <c r="I1718" s="10"/>
      <c r="J1718" s="10" t="str">
        <f t="shared" si="77"/>
        <v/>
      </c>
      <c r="K1718" s="10"/>
      <c r="L1718" s="10"/>
      <c r="M1718" s="10"/>
      <c r="N1718" s="10"/>
    </row>
    <row r="1719" spans="1:14" ht="30">
      <c r="A1719" s="10"/>
      <c r="B1719" s="10"/>
      <c r="C1719" s="10" t="str">
        <v>Gestión de publicaciones oficiales</v>
      </c>
      <c r="D1719" s="10"/>
      <c r="E1719" s="14" t="str">
        <v>Gestión de publicaciones oficiales &lt;INSTITUTO DE ESTUDIOS FISCALES&gt;</v>
      </c>
      <c r="F1719" s="10"/>
      <c r="G1719" s="10"/>
      <c r="H1719" s="10"/>
      <c r="I1719" s="10"/>
      <c r="J1719" s="10" t="str">
        <f t="shared" si="77"/>
        <v/>
      </c>
      <c r="K1719" s="10"/>
      <c r="L1719" s="10"/>
      <c r="M1719" s="10"/>
      <c r="N1719" s="10"/>
    </row>
    <row r="1720" spans="1:14" ht="30">
      <c r="A1720" s="10"/>
      <c r="B1720" s="10"/>
      <c r="C1720" s="10" t="str">
        <v>Información Editorial</v>
      </c>
      <c r="D1720" s="10"/>
      <c r="E1720" s="14" t="str">
        <v>Información Editorial &lt;SECRETARÍA GENERAL TÉCNICA (SGIDP)&gt;</v>
      </c>
      <c r="F1720" s="10"/>
      <c r="G1720" s="10"/>
      <c r="H1720" s="10"/>
      <c r="I1720" s="10"/>
      <c r="J1720" s="10" t="str">
        <f t="shared" si="77"/>
        <v/>
      </c>
      <c r="K1720" s="10"/>
      <c r="L1720" s="10"/>
      <c r="M1720" s="10"/>
      <c r="N1720" s="10"/>
    </row>
    <row r="1721" spans="1:14">
      <c r="A1721" s="10"/>
      <c r="B1721" s="10"/>
      <c r="C1721" s="10" t="str">
        <v>Publicaciones</v>
      </c>
      <c r="D1721" s="10"/>
      <c r="E1721" s="14" t="str">
        <v>Publicaciones &lt;DIRECCIÓN GENERAL DE TRIBUTOS&gt;</v>
      </c>
      <c r="F1721" s="10"/>
      <c r="G1721" s="10"/>
      <c r="H1721" s="10"/>
      <c r="I1721" s="10"/>
      <c r="J1721" s="10" t="str">
        <f t="shared" si="77"/>
        <v/>
      </c>
      <c r="K1721" s="10"/>
      <c r="L1721" s="10"/>
      <c r="M1721" s="10"/>
      <c r="N1721" s="10"/>
    </row>
    <row r="1722" spans="1:14" ht="30">
      <c r="A1722" s="10"/>
      <c r="B1722" s="10"/>
      <c r="C1722" s="10" t="str">
        <v>Elaboración y actualización de la información estadística</v>
      </c>
      <c r="D1722" s="10"/>
      <c r="E1722" s="14" t="str">
        <v>Elaboración y actualización de la información estadística &lt;DIRECCIÓN GENERAL DE PRESUPUESTOS&gt;</v>
      </c>
      <c r="F1722" s="10"/>
      <c r="G1722" s="10"/>
      <c r="H1722" s="10"/>
      <c r="I1722" s="10"/>
      <c r="J1722" s="10" t="str">
        <f t="shared" si="77"/>
        <v/>
      </c>
      <c r="K1722" s="10"/>
      <c r="L1722" s="10"/>
      <c r="M1722" s="10"/>
      <c r="N1722" s="10"/>
    </row>
    <row r="1723" spans="1:14">
      <c r="A1723" s="10"/>
      <c r="B1723" s="10"/>
      <c r="C1723" s="10" t="str">
        <v>Estadísticas INE</v>
      </c>
      <c r="D1723" s="10"/>
      <c r="E1723" s="14" t="str">
        <v>Estadísticas INE &lt;INSTITUTO DE ESTUDIOS FISCALES&gt;</v>
      </c>
      <c r="F1723" s="10"/>
      <c r="G1723" s="10"/>
      <c r="H1723" s="10"/>
      <c r="I1723" s="10"/>
      <c r="J1723" s="10" t="str">
        <f t="shared" si="77"/>
        <v/>
      </c>
      <c r="K1723" s="10"/>
      <c r="L1723" s="10"/>
      <c r="M1723" s="10"/>
      <c r="N1723" s="10"/>
    </row>
    <row r="1724" spans="1:14" ht="60">
      <c r="A1724" s="10"/>
      <c r="B1724" s="10"/>
      <c r="C1724" s="10" t="str">
        <v>Acceso a archivos y registros y obtención de copias de expedientes concluidos de Aduanas e Impuestos Especiales.</v>
      </c>
      <c r="D1724" s="10"/>
      <c r="E1724" s="14" t="str">
        <v>Acceso a archivos y registros y obtención de copias de expedientes concluidos de Aduanas e Impuestos Especiales. &lt;AGENCIA ESTATAL DE ADMINISTRACIÓN TRIBUTARIA (AEAT)&gt;</v>
      </c>
      <c r="F1724" s="10"/>
      <c r="G1724" s="10"/>
      <c r="H1724" s="10"/>
      <c r="I1724" s="10"/>
      <c r="J1724" s="10" t="str">
        <f t="shared" si="77"/>
        <v/>
      </c>
      <c r="K1724" s="10"/>
      <c r="L1724" s="10"/>
      <c r="M1724" s="10"/>
      <c r="N1724" s="10"/>
    </row>
    <row r="1725" spans="1:14" ht="60">
      <c r="A1725" s="10"/>
      <c r="B1725" s="10"/>
      <c r="C1725" s="10" t="str">
        <v>Acceso a archivos y registros y obtención de copias de expedientes concluidos de declaración de prescripción del derecho a la devolución.</v>
      </c>
      <c r="D1725" s="10"/>
      <c r="E1725" s="14" t="str">
        <v>Acceso a archivos y registros y obtención de copias de expedientes concluidos de declaración de prescripción del derecho a la devolución. &lt;AGENCIA ESTATAL DE ADMINISTRACIÓN TRIBUTARIA (AEAT)&gt;</v>
      </c>
      <c r="F1725" s="10"/>
      <c r="G1725" s="10"/>
      <c r="H1725" s="10"/>
      <c r="I1725" s="10"/>
      <c r="J1725" s="10" t="str">
        <f t="shared" si="77"/>
        <v/>
      </c>
      <c r="K1725" s="10"/>
      <c r="L1725" s="10"/>
      <c r="M1725" s="10"/>
      <c r="N1725" s="10"/>
    </row>
    <row r="1726" spans="1:14" ht="45">
      <c r="A1726" s="10"/>
      <c r="B1726" s="10"/>
      <c r="C1726" s="10" t="str">
        <v>Acceso a archivos y registros y obtención de copias de expedientes concluidos de Gestión Tributaria.</v>
      </c>
      <c r="D1726" s="10"/>
      <c r="E1726" s="14" t="str">
        <v>Acceso a archivos y registros y obtención de copias de expedientes concluidos de Gestión Tributaria. &lt;AGENCIA ESTATAL DE ADMINISTRACIÓN TRIBUTARIA (AEAT)&gt;</v>
      </c>
      <c r="F1726" s="10"/>
      <c r="G1726" s="10"/>
      <c r="H1726" s="10"/>
      <c r="I1726" s="10"/>
      <c r="J1726" s="10" t="str">
        <f t="shared" si="77"/>
        <v/>
      </c>
      <c r="K1726" s="10"/>
      <c r="L1726" s="10"/>
      <c r="M1726" s="10"/>
      <c r="N1726" s="10"/>
    </row>
    <row r="1727" spans="1:14" ht="60">
      <c r="A1727" s="10"/>
      <c r="B1727" s="10"/>
      <c r="C1727" s="10" t="str">
        <v>Acceso a archivos y registros y obtención de copias de expedientes concluidos de homologación de software de digitalización certificado de facturas</v>
      </c>
      <c r="D1727" s="10"/>
      <c r="E1727" s="14" t="str">
        <v>Acceso a archivos y registros y obtención de copias de expedientes concluidos de homologación de software de digitalización certificado de facturas &lt;AGENCIA ESTATAL DE ADMINISTRACIÓN TRIBUTARIA (AEAT)&gt;</v>
      </c>
      <c r="F1727" s="10"/>
      <c r="G1727" s="10"/>
      <c r="H1727" s="10"/>
      <c r="I1727" s="10"/>
      <c r="J1727" s="10" t="str">
        <f t="shared" si="77"/>
        <v/>
      </c>
      <c r="K1727" s="10"/>
      <c r="L1727" s="10"/>
      <c r="M1727" s="10"/>
      <c r="N1727" s="10"/>
    </row>
    <row r="1728" spans="1:14" ht="45">
      <c r="A1728" s="10"/>
      <c r="B1728" s="10"/>
      <c r="C1728" s="10" t="str">
        <v>Acceso a archivos y registros y obtención de copias de expedientes concluidos de Inspección.</v>
      </c>
      <c r="D1728" s="10"/>
      <c r="E1728" s="14" t="str">
        <v>Acceso a archivos y registros y obtención de copias de expedientes concluidos de Inspección. &lt;AGENCIA ESTATAL DE ADMINISTRACIÓN TRIBUTARIA (AEAT)&gt;</v>
      </c>
      <c r="F1728" s="10"/>
      <c r="G1728" s="10"/>
      <c r="H1728" s="10"/>
      <c r="I1728" s="10"/>
      <c r="J1728" s="10" t="str">
        <f t="shared" si="77"/>
        <v/>
      </c>
      <c r="K1728" s="10"/>
      <c r="L1728" s="10"/>
      <c r="M1728" s="10"/>
      <c r="N1728" s="10"/>
    </row>
    <row r="1729" spans="1:14" ht="60">
      <c r="A1729" s="10"/>
      <c r="B1729" s="10"/>
      <c r="C1729" s="10" t="str">
        <v>Acceso a archivos y registros y obtención de copias de expedientes concluidos de quejas y sugerencias ante el Consejo para la Defensa del Contribuyente.</v>
      </c>
      <c r="D1729" s="10"/>
      <c r="E1729" s="14" t="str">
        <v>Acceso a archivos y registros y obtención de copias de expedientes concluidos de quejas y sugerencias ante el Consejo para la Defensa del Contribuyente. &lt;AGENCIA ESTATAL DE ADMINISTRACIÓN TRIBUTARIA (AEAT)&gt;</v>
      </c>
      <c r="F1729" s="10"/>
      <c r="G1729" s="10"/>
      <c r="H1729" s="10"/>
      <c r="I1729" s="10"/>
      <c r="J1729" s="10" t="str">
        <f t="shared" si="77"/>
        <v/>
      </c>
      <c r="K1729" s="10"/>
      <c r="L1729" s="10"/>
      <c r="M1729" s="10"/>
      <c r="N1729" s="10"/>
    </row>
    <row r="1730" spans="1:14" ht="45">
      <c r="A1730" s="10"/>
      <c r="B1730" s="10"/>
      <c r="C1730" s="10" t="str">
        <v>Acceso a archivos y registros y obtención de copias de expedientes concluidos de Recaudación.</v>
      </c>
      <c r="D1730" s="10"/>
      <c r="E1730" s="14" t="str">
        <v>Acceso a archivos y registros y obtención de copias de expedientes concluidos de Recaudación. &lt;AGENCIA ESTATAL DE ADMINISTRACIÓN TRIBUTARIA (AEAT)&gt;</v>
      </c>
      <c r="F1730" s="10"/>
      <c r="G1730" s="10"/>
      <c r="H1730" s="10"/>
      <c r="I1730" s="10"/>
      <c r="J1730" s="10" t="str">
        <f t="shared" si="77"/>
        <v/>
      </c>
      <c r="K1730" s="10"/>
      <c r="L1730" s="10"/>
      <c r="M1730" s="10"/>
      <c r="N1730" s="10"/>
    </row>
    <row r="1731" spans="1:14" ht="60">
      <c r="A1731" s="10"/>
      <c r="B1731" s="10"/>
      <c r="C1731" s="10" t="str">
        <v>Acceso a archivos y registros y obtención de copias de expedientes concluidos en procedimientos de contratación y de responsabilidad patrimonial.</v>
      </c>
      <c r="D1731" s="10"/>
      <c r="E1731" s="14" t="str">
        <v>Acceso a archivos y registros y obtención de copias de expedientes concluidos en procedimientos de contratación y de responsabilidad patrimonial. &lt;AGENCIA ESTATAL DE ADMINISTRACIÓN TRIBUTARIA (AEAT)&gt;</v>
      </c>
      <c r="F1731" s="10"/>
      <c r="G1731" s="10"/>
      <c r="H1731" s="10"/>
      <c r="I1731" s="10"/>
      <c r="J1731" s="10" t="str">
        <f t="shared" si="77"/>
        <v/>
      </c>
      <c r="K1731" s="10"/>
      <c r="L1731" s="10"/>
      <c r="M1731" s="10"/>
      <c r="N1731" s="10"/>
    </row>
    <row r="1732" spans="1:14" ht="45">
      <c r="A1732" s="10"/>
      <c r="B1732" s="10"/>
      <c r="C1732" s="10" t="str">
        <v>Comunidades Autónomas. Consultas tributarias forales.</v>
      </c>
      <c r="D1732" s="10"/>
      <c r="E1732" s="14" t="str">
        <v>Comunidades Autónomas. Consultas tributarias forales. &lt;SECRETARÍA GENERAL DE FINANCIACIÓN AUTONÓMICA Y LOCAL (SGRTCA)&gt;</v>
      </c>
      <c r="F1732" s="10"/>
      <c r="G1732" s="10"/>
      <c r="H1732" s="10"/>
      <c r="I1732" s="10"/>
      <c r="J1732" s="10" t="str">
        <f t="shared" si="77"/>
        <v/>
      </c>
      <c r="K1732" s="10"/>
      <c r="L1732" s="10"/>
      <c r="M1732" s="10"/>
      <c r="N1732" s="10"/>
    </row>
    <row r="1733" spans="1:14" ht="30">
      <c r="A1733" s="10"/>
      <c r="B1733" s="10"/>
      <c r="C1733" s="10" t="str">
        <v>Consultas tributarias escritas</v>
      </c>
      <c r="D1733" s="10"/>
      <c r="E1733" s="14" t="str">
        <v>Consultas tributarias escritas &lt;DIRECCIÓN GENERAL DE TRIBUTOS&gt;</v>
      </c>
      <c r="F1733" s="10"/>
      <c r="G1733" s="10"/>
      <c r="H1733" s="10"/>
      <c r="I1733" s="10"/>
      <c r="J1733" s="10" t="str">
        <f t="shared" si="77"/>
        <v/>
      </c>
      <c r="K1733" s="10"/>
      <c r="L1733" s="10"/>
      <c r="M1733" s="10"/>
      <c r="N1733" s="10"/>
    </row>
    <row r="1734" spans="1:14" ht="30">
      <c r="A1734" s="10"/>
      <c r="B1734" s="10"/>
      <c r="C1734" s="10" t="str">
        <v>Ejercicio del derecho de acceso a la información pública</v>
      </c>
      <c r="D1734" s="10"/>
      <c r="E1734" s="14" t="str">
        <v>Ejercicio del derecho de acceso a la información pública &lt;DIRECCIÓN GENERAL DE PATRIMONIO DEL ESTADO (SGP)&gt;</v>
      </c>
      <c r="F1734" s="10"/>
      <c r="G1734" s="10"/>
      <c r="H1734" s="10"/>
      <c r="I1734" s="10"/>
      <c r="J1734" s="10" t="str">
        <f t="shared" si="77"/>
        <v/>
      </c>
      <c r="K1734" s="10"/>
      <c r="L1734" s="10"/>
      <c r="M1734" s="10"/>
      <c r="N1734" s="10"/>
    </row>
    <row r="1735" spans="1:14" ht="30">
      <c r="A1735" s="10"/>
      <c r="B1735" s="10"/>
      <c r="C1735" s="10" t="str">
        <v>Ejercicio del derecho de acceso a la información pública</v>
      </c>
      <c r="D1735" s="10"/>
      <c r="E1735" s="14" t="str">
        <v>Ejercicio del derecho de acceso a la información pública &lt;SECRETARÍA GENERAL TÉCNICA (SGITPDSW)&gt;</v>
      </c>
      <c r="F1735" s="10"/>
      <c r="G1735" s="10"/>
      <c r="H1735" s="10"/>
      <c r="I1735" s="10"/>
      <c r="J1735" s="10" t="str">
        <f t="shared" si="77"/>
        <v/>
      </c>
      <c r="K1735" s="10"/>
      <c r="L1735" s="10"/>
      <c r="M1735" s="10"/>
      <c r="N1735" s="10"/>
    </row>
    <row r="1736" spans="1:14" ht="30">
      <c r="A1736" s="10"/>
      <c r="B1736" s="10"/>
      <c r="C1736" s="10" t="str">
        <v>Gestión de acceso a la información</v>
      </c>
      <c r="D1736" s="10"/>
      <c r="E1736" s="14" t="str">
        <v>Gestión de acceso a la información &lt;INSTITUTO DE ESTUDIOS FISCALES&gt;</v>
      </c>
      <c r="F1736" s="10"/>
      <c r="G1736" s="10"/>
      <c r="H1736" s="10"/>
      <c r="I1736" s="10"/>
      <c r="J1736" s="10" t="str">
        <f t="shared" si="77"/>
        <v/>
      </c>
      <c r="K1736" s="10"/>
      <c r="L1736" s="10"/>
      <c r="M1736" s="10"/>
      <c r="N1736" s="10"/>
    </row>
    <row r="1737" spans="1:14" ht="30">
      <c r="A1737" s="10"/>
      <c r="B1737" s="10"/>
      <c r="C1737" s="10" t="str">
        <v>Gestión del acceso a la información</v>
      </c>
      <c r="D1737" s="10"/>
      <c r="E1737" s="14" t="str">
        <v>Gestión del acceso a la información &lt;SECRETARÍA GENERAL DE FINANCIACIÓN AUTONÓMICA Y LOCAL (GT)&gt;</v>
      </c>
      <c r="F1737" s="10"/>
      <c r="G1737" s="10"/>
      <c r="H1737" s="10"/>
      <c r="I1737" s="10"/>
      <c r="J1737" s="10" t="str">
        <f t="shared" si="77"/>
        <v/>
      </c>
      <c r="K1737" s="10"/>
      <c r="L1737" s="10"/>
      <c r="M1737" s="10"/>
      <c r="N1737" s="10"/>
    </row>
    <row r="1738" spans="1:14" ht="30">
      <c r="A1738" s="10"/>
      <c r="B1738" s="10"/>
      <c r="C1738" s="10" t="str">
        <v>Información Administrativa</v>
      </c>
      <c r="D1738" s="10"/>
      <c r="E1738" s="14" t="str">
        <v>Información Administrativa &lt;SECRETARÍA GENERAL TÉCNICA (SGIDP)&gt;</v>
      </c>
      <c r="F1738" s="10"/>
      <c r="G1738" s="10"/>
      <c r="H1738" s="10"/>
      <c r="I1738" s="10"/>
      <c r="J1738" s="10" t="str">
        <f t="shared" si="77"/>
        <v/>
      </c>
      <c r="K1738" s="10"/>
      <c r="L1738" s="10"/>
      <c r="M1738" s="10"/>
      <c r="N1738" s="10"/>
    </row>
    <row r="1739" spans="1:14" ht="30">
      <c r="A1739" s="10"/>
      <c r="B1739" s="10"/>
      <c r="C1739" s="10" t="str">
        <v>Información archivística</v>
      </c>
      <c r="D1739" s="10"/>
      <c r="E1739" s="14" t="str">
        <v>Información archivística &lt;SECRETARÍA GENERAL TÉCNICA (SGIDP)&gt;</v>
      </c>
      <c r="F1739" s="10"/>
      <c r="G1739" s="10"/>
      <c r="H1739" s="10"/>
      <c r="I1739" s="10"/>
      <c r="J1739" s="10" t="str">
        <f t="shared" si="77"/>
        <v/>
      </c>
      <c r="K1739" s="10"/>
      <c r="L1739" s="10"/>
      <c r="M1739" s="10"/>
      <c r="N1739" s="10"/>
    </row>
    <row r="1740" spans="1:14" ht="90">
      <c r="A1740" s="10"/>
      <c r="B1740" s="10"/>
      <c r="C1740" s="10" t="str">
        <v>Informe previo a la Resolución del Director General del Patrimonio del Estado sobre solicitudes de acceso a la información conforme a la Ley 19/2013, y comunicación de información sobre consultas ciudadanas al margen de la Ley 19/20013</v>
      </c>
      <c r="D1740" s="10"/>
      <c r="E1740" s="14" t="str">
        <v>Informe previo a la Resolución del Director General del Patrimonio del Estado sobre solicitudes de acceso a la información conforme a la Ley 19/2013, y comunicación de información sobre consultas ciudadanas al margen de la Ley 19/20013 &lt;DIRECCIÓN GENERAL DE PATRIMONIO DEL ESTADO (SGCEA)&gt;</v>
      </c>
      <c r="F1740" s="10"/>
      <c r="G1740" s="10"/>
      <c r="H1740" s="10"/>
      <c r="I1740" s="10"/>
      <c r="J1740" s="10" t="str">
        <f t="shared" si="77"/>
        <v/>
      </c>
      <c r="K1740" s="10"/>
      <c r="L1740" s="10"/>
      <c r="M1740" s="10"/>
      <c r="N1740" s="10"/>
    </row>
    <row r="1741" spans="1:14" ht="30">
      <c r="A1741" s="10"/>
      <c r="B1741" s="10"/>
      <c r="C1741" s="10" t="str">
        <v>Premio a la Excelencia en la Gestión Pública</v>
      </c>
      <c r="D1741" s="10"/>
      <c r="E1741" s="14" t="str">
        <v>Premio a la Excelencia en la Gestión Pública &lt;DIRECCIÓN GENERAL DE PATRIMONIO DEL ESTADO (SGP)&gt;</v>
      </c>
      <c r="F1741" s="10"/>
      <c r="G1741" s="10"/>
      <c r="H1741" s="10"/>
      <c r="I1741" s="10"/>
      <c r="J1741" s="10" t="str">
        <f t="shared" si="77"/>
        <v/>
      </c>
      <c r="K1741" s="10"/>
      <c r="L1741" s="10"/>
      <c r="M1741" s="10"/>
      <c r="N1741" s="10"/>
    </row>
    <row r="1742" spans="1:14" ht="30">
      <c r="A1742" s="10"/>
      <c r="B1742" s="10"/>
      <c r="C1742" s="10" t="str">
        <v>Premio Ciudadanía</v>
      </c>
      <c r="D1742" s="10"/>
      <c r="E1742" s="14" t="str">
        <v>Premio Ciudadanía &lt;DIRECCIÓN GENERAL DE PATRIMONIO DEL ESTADO (SGP)&gt;</v>
      </c>
      <c r="F1742" s="10"/>
      <c r="G1742" s="10"/>
      <c r="H1742" s="10"/>
      <c r="I1742" s="10"/>
      <c r="J1742" s="10" t="str">
        <f t="shared" si="77"/>
        <v/>
      </c>
      <c r="K1742" s="10"/>
      <c r="L1742" s="10"/>
      <c r="M1742" s="10"/>
      <c r="N1742" s="10"/>
    </row>
    <row r="1743" spans="1:14" ht="30">
      <c r="A1743" s="10"/>
      <c r="B1743" s="10"/>
      <c r="C1743" s="10" t="str">
        <v>Resoluciones derivadas del derecho de acceso regulado en la Ley 19/ 2013</v>
      </c>
      <c r="D1743" s="10"/>
      <c r="E1743" s="14" t="str">
        <v>Resoluciones derivadas del derecho de acceso regulado en la Ley 19/ 2013 &lt;IGAE (Estudios y coordinación)&gt;</v>
      </c>
      <c r="F1743" s="10"/>
      <c r="G1743" s="10"/>
      <c r="H1743" s="10"/>
      <c r="I1743" s="10"/>
      <c r="J1743" s="10" t="str">
        <f t="shared" si="77"/>
        <v/>
      </c>
      <c r="K1743" s="10"/>
      <c r="L1743" s="10"/>
      <c r="M1743" s="10"/>
      <c r="N1743" s="10"/>
    </row>
    <row r="1744" spans="1:14" ht="30">
      <c r="A1744" s="10"/>
      <c r="B1744" s="10"/>
      <c r="C1744" s="10" t="str">
        <v>Solicitudes de acceso a información pública</v>
      </c>
      <c r="D1744" s="10"/>
      <c r="E1744" s="14" t="str">
        <v>Solicitudes de acceso a información pública &lt;DIRECCIÓN GENERAL DE PRESUPUESTOS&gt;</v>
      </c>
      <c r="F1744" s="10"/>
      <c r="G1744" s="10"/>
      <c r="H1744" s="10"/>
      <c r="I1744" s="10"/>
      <c r="J1744" s="10" t="str">
        <f t="shared" si="77"/>
        <v/>
      </c>
      <c r="K1744" s="10"/>
      <c r="L1744" s="10"/>
      <c r="M1744" s="10"/>
      <c r="N1744" s="10"/>
    </row>
    <row r="1745" spans="1:14" ht="30">
      <c r="A1745" s="10"/>
      <c r="B1745" s="10"/>
      <c r="C1745" s="10" t="str">
        <v>Comunicación y publicidad institucional</v>
      </c>
      <c r="D1745" s="10"/>
      <c r="E1745" s="14" t="str">
        <v>Comunicación y publicidad institucional &lt;INSTITUTO DE ESTUDIOS FISCALES&gt;</v>
      </c>
      <c r="F1745" s="10"/>
      <c r="G1745" s="10"/>
      <c r="H1745" s="10"/>
      <c r="I1745" s="10"/>
      <c r="J1745" s="10" t="str">
        <f t="shared" si="77"/>
        <v/>
      </c>
      <c r="K1745" s="10"/>
      <c r="L1745" s="10"/>
      <c r="M1745" s="10"/>
      <c r="N1745" s="10"/>
    </row>
    <row r="1746" spans="1:14" ht="45">
      <c r="A1746" s="10"/>
      <c r="B1746" s="10"/>
      <c r="C1746" s="10" t="str">
        <v>Actas de la Comisión Coordinadora de las Inspecciones de Servicios de los departamentos ministeriales</v>
      </c>
      <c r="D1746" s="10"/>
      <c r="E1746" s="14" t="str">
        <v>Actas de la Comisión Coordinadora de las Inspecciones de Servicios de los departamentos ministeriales &lt;DIRECCIÓN GENERAL DE PATRIMONIO DEL ESTADO (SGP)&gt;</v>
      </c>
      <c r="F1746" s="10"/>
      <c r="G1746" s="10"/>
      <c r="H1746" s="10"/>
      <c r="I1746" s="10"/>
      <c r="J1746" s="10" t="str">
        <f t="shared" si="77"/>
        <v/>
      </c>
      <c r="K1746" s="10"/>
      <c r="L1746" s="10"/>
      <c r="M1746" s="10"/>
      <c r="N1746" s="10"/>
    </row>
    <row r="1747" spans="1:14">
      <c r="A1747" s="10"/>
      <c r="B1747" s="10"/>
      <c r="C1747" s="10" t="str">
        <v>Otros Sistemas</v>
      </c>
      <c r="D1747" s="10"/>
      <c r="E1747" s="14" t="str">
        <v>Otros Sistemas &lt;INSPECCIÓN GENERAL&gt;</v>
      </c>
      <c r="F1747" s="10"/>
      <c r="G1747" s="10"/>
      <c r="H1747" s="10"/>
      <c r="I1747" s="10"/>
      <c r="J1747" s="10" t="str">
        <f t="shared" si="77"/>
        <v/>
      </c>
      <c r="K1747" s="10"/>
      <c r="L1747" s="10"/>
      <c r="M1747" s="10"/>
      <c r="N1747" s="10"/>
    </row>
    <row r="1748" spans="1:14">
      <c r="A1748" s="10"/>
      <c r="B1748" s="10"/>
      <c r="C1748" s="10" t="str">
        <v>Planes de actuación</v>
      </c>
      <c r="D1748" s="10"/>
      <c r="E1748" s="14" t="str">
        <v>Planes de actuación &lt;INSPECCIÓN GENERAL&gt;</v>
      </c>
      <c r="F1748" s="10"/>
      <c r="G1748" s="10"/>
      <c r="H1748" s="10"/>
      <c r="I1748" s="10"/>
      <c r="J1748" s="10" t="str">
        <f t="shared" si="77"/>
        <v/>
      </c>
      <c r="K1748" s="10"/>
      <c r="L1748" s="10"/>
      <c r="M1748" s="10"/>
      <c r="N1748" s="10"/>
    </row>
    <row r="1749" spans="1:14">
      <c r="A1749" s="10"/>
      <c r="B1749" s="10"/>
      <c r="C1749" s="10" t="str">
        <v>Planes de inspección</v>
      </c>
      <c r="D1749" s="10"/>
      <c r="E1749" s="14" t="str">
        <v>Planes de inspección &lt;INSPECCIÓN GENERAL&gt;</v>
      </c>
      <c r="F1749" s="10"/>
      <c r="G1749" s="10"/>
      <c r="H1749" s="10"/>
      <c r="I1749" s="10"/>
      <c r="J1749" s="10" t="str">
        <f t="shared" si="77"/>
        <v/>
      </c>
      <c r="K1749" s="10"/>
      <c r="L1749" s="10"/>
      <c r="M1749" s="10"/>
      <c r="N1749" s="10"/>
    </row>
    <row r="1750" spans="1:14" ht="30">
      <c r="A1750" s="10"/>
      <c r="B1750" s="10"/>
      <c r="C1750" s="10" t="str">
        <v>Planes de objetivos de la Subsecretaría</v>
      </c>
      <c r="D1750" s="10"/>
      <c r="E1750" s="14" t="str">
        <v>Planes de objetivos de la Subsecretaría &lt;INSPECCIÓN GENERAL&gt;</v>
      </c>
      <c r="F1750" s="10"/>
      <c r="G1750" s="10"/>
      <c r="H1750" s="10"/>
      <c r="I1750" s="10"/>
      <c r="J1750" s="10" t="str">
        <f t="shared" si="77"/>
        <v/>
      </c>
      <c r="K1750" s="10"/>
      <c r="L1750" s="10"/>
      <c r="M1750" s="10"/>
      <c r="N1750" s="10"/>
    </row>
    <row r="1751" spans="1:14">
      <c r="A1751" s="10"/>
      <c r="B1751" s="10"/>
      <c r="C1751" s="10" t="str">
        <v>Responsabilidad contable</v>
      </c>
      <c r="D1751" s="10"/>
      <c r="E1751" s="14" t="str">
        <v>Responsabilidad contable &lt;INSPECCIÓN GENERAL&gt;</v>
      </c>
      <c r="F1751" s="10"/>
      <c r="G1751" s="10"/>
      <c r="H1751" s="10"/>
      <c r="I1751" s="10"/>
      <c r="J1751" s="10" t="str">
        <f t="shared" si="77"/>
        <v/>
      </c>
      <c r="K1751" s="10"/>
      <c r="L1751" s="10"/>
      <c r="M1751" s="10"/>
      <c r="N1751" s="10"/>
    </row>
    <row r="1752" spans="1:14" ht="30">
      <c r="A1752" s="10"/>
      <c r="B1752" s="10"/>
      <c r="C1752" s="10" t="str">
        <v>Seguimiento de actuaciones de los tribunales económico administrativos</v>
      </c>
      <c r="D1752" s="10"/>
      <c r="E1752" s="14" t="str">
        <v>Seguimiento de actuaciones de los tribunales económico administrativos &lt;INSPECCIÓN GENERAL&gt;</v>
      </c>
      <c r="F1752" s="10"/>
      <c r="G1752" s="10"/>
      <c r="H1752" s="10"/>
      <c r="I1752" s="10"/>
      <c r="J1752" s="10" t="str">
        <f t="shared" si="77"/>
        <v/>
      </c>
      <c r="K1752" s="10"/>
      <c r="L1752" s="10"/>
      <c r="M1752" s="10"/>
      <c r="N1752" s="10"/>
    </row>
    <row r="1753" spans="1:14" ht="30">
      <c r="A1753" s="10"/>
      <c r="B1753" s="10"/>
      <c r="C1753" s="10" t="str">
        <v>Seguimiento de financiación y recaudación de las Comunidades Autónomas</v>
      </c>
      <c r="D1753" s="10"/>
      <c r="E1753" s="14" t="str">
        <v>Seguimiento de financiación y recaudación de las Comunidades Autónomas &lt;INSPECCIÓN GENERAL&gt;</v>
      </c>
      <c r="F1753" s="10"/>
      <c r="G1753" s="10"/>
      <c r="H1753" s="10"/>
      <c r="I1753" s="10"/>
      <c r="J1753" s="10" t="str">
        <f t="shared" si="77"/>
        <v/>
      </c>
      <c r="K1753" s="10"/>
      <c r="L1753" s="10"/>
      <c r="M1753" s="10"/>
      <c r="N1753" s="10"/>
    </row>
    <row r="1754" spans="1:14" ht="30">
      <c r="A1754" s="10"/>
      <c r="B1754" s="10"/>
      <c r="C1754" s="10" t="str">
        <v>Seguimiento de las Delegaciones de Economía y Hacienda</v>
      </c>
      <c r="D1754" s="10"/>
      <c r="E1754" s="14" t="str">
        <v>Seguimiento de las Delegaciones de Economía y Hacienda &lt;INSPECCIÓN GENERAL&gt;</v>
      </c>
      <c r="F1754" s="10"/>
      <c r="G1754" s="10"/>
      <c r="H1754" s="10"/>
      <c r="I1754" s="10"/>
      <c r="J1754" s="10" t="str">
        <f t="shared" si="77"/>
        <v/>
      </c>
      <c r="K1754" s="10"/>
      <c r="L1754" s="10"/>
      <c r="M1754" s="10"/>
      <c r="N1754" s="10"/>
    </row>
    <row r="1755" spans="1:14" ht="45">
      <c r="A1755" s="10"/>
      <c r="B1755" s="10"/>
      <c r="C1755" s="10" t="str">
        <v>Atención de consultas, quejas y sugerencias recibidas en los buzones de atención al ciudadano de la subdirección.</v>
      </c>
      <c r="D1755" s="10"/>
      <c r="E1755" s="14" t="str">
        <v>Atención de consultas, quejas y sugerencias recibidas en los buzones de atención al ciudadano de la subdirección. &lt;SECRETARÍA GENERAL TÉCNICA (SGITPDSW)&gt;</v>
      </c>
      <c r="F1755" s="10"/>
      <c r="G1755" s="10"/>
      <c r="H1755" s="10"/>
      <c r="I1755" s="10"/>
      <c r="J1755" s="10" t="str">
        <f t="shared" si="77"/>
        <v/>
      </c>
      <c r="K1755" s="10"/>
      <c r="L1755" s="10"/>
      <c r="M1755" s="10"/>
      <c r="N1755" s="10"/>
    </row>
    <row r="1756" spans="1:14">
      <c r="A1756" s="10"/>
      <c r="B1756" s="10"/>
      <c r="C1756" s="10" t="str">
        <v>Cartas de servicios</v>
      </c>
      <c r="D1756" s="10"/>
      <c r="E1756" s="14" t="str">
        <v>Cartas de servicios &lt;INSPECCIÓN GENERAL&gt;</v>
      </c>
      <c r="F1756" s="10"/>
      <c r="G1756" s="10"/>
      <c r="H1756" s="10"/>
      <c r="I1756" s="10"/>
      <c r="J1756" s="10" t="str">
        <f t="shared" si="77"/>
        <v/>
      </c>
      <c r="K1756" s="10"/>
      <c r="L1756" s="10"/>
      <c r="M1756" s="10"/>
      <c r="N1756" s="10"/>
    </row>
    <row r="1757" spans="1:14" ht="30">
      <c r="A1757" s="10"/>
      <c r="B1757" s="10"/>
      <c r="C1757" s="10" t="str">
        <v>Certificación de cartas de servicios</v>
      </c>
      <c r="D1757" s="10"/>
      <c r="E1757" s="14" t="str">
        <v>Certificación de cartas de servicios &lt;DIRECCIÓN GENERAL DE PATRIMONIO DEL ESTADO (SGP)&gt;</v>
      </c>
      <c r="F1757" s="10"/>
      <c r="G1757" s="10"/>
      <c r="H1757" s="10"/>
      <c r="I1757" s="10"/>
      <c r="J1757" s="10" t="str">
        <f t="shared" si="77"/>
        <v/>
      </c>
      <c r="K1757" s="10"/>
      <c r="L1757" s="10"/>
      <c r="M1757" s="10"/>
      <c r="N1757" s="10"/>
    </row>
    <row r="1758" spans="1:14" ht="45">
      <c r="A1758" s="10"/>
      <c r="B1758" s="10"/>
      <c r="C1758" s="10" t="str">
        <v>Certificación del nivel de excelencia de las organizaciones de las administraciones públicas</v>
      </c>
      <c r="D1758" s="10"/>
      <c r="E1758" s="14" t="str">
        <v>Certificación del nivel de excelencia de las organizaciones de las administraciones públicas &lt;DIRECCIÓN GENERAL DE PATRIMONIO DEL ESTADO (SGP)&gt;</v>
      </c>
      <c r="F1758" s="10"/>
      <c r="G1758" s="10"/>
      <c r="H1758" s="10"/>
      <c r="I1758" s="10"/>
      <c r="J1758" s="10" t="str">
        <f t="shared" ref="J1758:J1795" si="78">IF(H1759="", "", SUBSTITUTE(H1759, I1759 &amp; CHAR(32), ""))</f>
        <v/>
      </c>
      <c r="K1758" s="10"/>
      <c r="L1758" s="10"/>
      <c r="M1758" s="10"/>
      <c r="N1758" s="10"/>
    </row>
    <row r="1759" spans="1:14" ht="75">
      <c r="A1759" s="10"/>
      <c r="B1759" s="10"/>
      <c r="C1759" s="10" t="str">
        <v>Informe de seguimiento de la actividad de los ministerios en relación con los programas de marco general para la mejora de la calidad de la Administració General del Estado (Informe ISAM)</v>
      </c>
      <c r="D1759" s="10"/>
      <c r="E1759" s="14" t="str">
        <v>Informe de seguimiento de la actividad de los ministerios en relación con los programas de marco general para la mejora de la calidad de la Administració General del Estado (Informe ISAM) &lt;DIRECCIÓN GENERAL DE PATRIMONIO DEL ESTADO (SGP)&gt;</v>
      </c>
      <c r="F1759" s="10"/>
      <c r="G1759" s="10"/>
      <c r="H1759" s="10"/>
      <c r="I1759" s="10"/>
      <c r="J1759" s="10" t="str">
        <f t="shared" si="78"/>
        <v/>
      </c>
      <c r="K1759" s="10"/>
      <c r="L1759" s="10"/>
      <c r="M1759" s="10"/>
      <c r="N1759" s="10"/>
    </row>
    <row r="1760" spans="1:14">
      <c r="A1760" s="10"/>
      <c r="B1760" s="10"/>
      <c r="C1760" s="10" t="str">
        <v>Quejas y sugerencias</v>
      </c>
      <c r="D1760" s="10"/>
      <c r="E1760" s="14" t="str">
        <v>Quejas y sugerencias &lt;INSPECCIÓN GENERAL&gt;</v>
      </c>
      <c r="F1760" s="10"/>
      <c r="G1760" s="10"/>
      <c r="H1760" s="10"/>
      <c r="I1760" s="10"/>
      <c r="J1760" s="10" t="str">
        <f t="shared" si="78"/>
        <v/>
      </c>
      <c r="K1760" s="10"/>
      <c r="L1760" s="10"/>
      <c r="M1760" s="10"/>
      <c r="N1760" s="10"/>
    </row>
    <row r="1761" spans="1:14" ht="45">
      <c r="A1761" s="10"/>
      <c r="B1761" s="10"/>
      <c r="C1761" s="10" t="str">
        <v>Renovación de la certificación del nivel de excelencia de las organizaciones de las Administraciones Públicas</v>
      </c>
      <c r="D1761" s="10"/>
      <c r="E1761" s="14" t="str">
        <v>Renovación de la certificación del nivel de excelencia de las organizaciones de las Administraciones Públicas &lt;DIRECCIÓN GENERAL DE PATRIMONIO DEL ESTADO (SGP)&gt;</v>
      </c>
      <c r="F1761" s="10"/>
      <c r="G1761" s="10"/>
      <c r="H1761" s="10"/>
      <c r="I1761" s="10"/>
      <c r="J1761" s="10" t="str">
        <f t="shared" si="78"/>
        <v/>
      </c>
      <c r="K1761" s="10"/>
      <c r="L1761" s="10"/>
      <c r="M1761" s="10"/>
      <c r="N1761" s="10"/>
    </row>
    <row r="1762" spans="1:14" ht="30">
      <c r="A1762" s="10"/>
      <c r="B1762" s="10"/>
      <c r="C1762" s="10" t="str">
        <v>Examen de auditorías. Papeles de trabajo (1943-1992)</v>
      </c>
      <c r="D1762" s="10"/>
      <c r="E1762" s="14" t="str">
        <v>Examen de auditorías. Papeles de trabajo (1943-1992) &lt;SECRETARÍA DE ESTADO DE HACIENDA&gt;</v>
      </c>
      <c r="F1762" s="10"/>
      <c r="G1762" s="10"/>
      <c r="H1762" s="10"/>
      <c r="I1762" s="10"/>
      <c r="J1762" s="10" t="str">
        <f t="shared" si="78"/>
        <v/>
      </c>
      <c r="K1762" s="10"/>
      <c r="L1762" s="10"/>
      <c r="M1762" s="10"/>
      <c r="N1762" s="10"/>
    </row>
    <row r="1763" spans="1:14" ht="45">
      <c r="A1763" s="10"/>
      <c r="B1763" s="10"/>
      <c r="C1763" s="10" t="str">
        <v>Expedientes de petición de informe a la Abogacía General del Estado</v>
      </c>
      <c r="D1763" s="10"/>
      <c r="E1763" s="14" t="str">
        <v>Expedientes de petición de informe a la Abogacía General del Estado &lt;DIRECCIÓN GENERAL DE PATRIMONIO DEL ESTADO (SGCEA)&gt;</v>
      </c>
      <c r="F1763" s="10"/>
      <c r="G1763" s="10"/>
      <c r="H1763" s="10"/>
      <c r="I1763" s="10"/>
      <c r="J1763" s="10" t="str">
        <f t="shared" si="78"/>
        <v/>
      </c>
      <c r="K1763" s="10"/>
      <c r="L1763" s="10"/>
      <c r="M1763" s="10"/>
      <c r="N1763" s="10"/>
    </row>
    <row r="1764" spans="1:14" ht="30">
      <c r="A1764" s="10"/>
      <c r="B1764" s="10"/>
      <c r="C1764" s="10" t="str">
        <v>Relaciones con los tribunales</v>
      </c>
      <c r="D1764" s="10"/>
      <c r="E1764" s="14" t="str">
        <v>Relaciones con los tribunales &lt;SECRETARÍA GENERAL TÉCNICA (SGRRRAJ)&gt;</v>
      </c>
      <c r="F1764" s="10"/>
      <c r="G1764" s="10"/>
      <c r="H1764" s="10"/>
      <c r="I1764" s="10"/>
      <c r="J1764" s="10" t="str">
        <f t="shared" si="78"/>
        <v/>
      </c>
      <c r="K1764" s="10"/>
      <c r="L1764" s="10"/>
      <c r="M1764" s="10"/>
      <c r="N1764" s="10"/>
    </row>
    <row r="1765" spans="1:14" ht="75">
      <c r="A1765" s="10"/>
      <c r="B1765" s="10"/>
      <c r="C1765" s="10" t="str">
        <v>Expedientes de Reclamaciones Económico-Administrativas ante los Tribunales Económico-Administrativos (incluye reclamaciones y piezas separadas en materia de suspensión del acto impugnado) (1960-)</v>
      </c>
      <c r="D1765" s="10"/>
      <c r="E1765" s="14" t="str">
        <v>Expedientes de Reclamaciones Económico-Administrativas ante los Tribunales Económico-Administrativos (incluye reclamaciones y piezas separadas en materia de suspensión del acto impugnado) (1960-) &lt;TRIBUNAL ECONÓMICO-ADMINISTRATIVO CENTRAL (TEAC)&gt;</v>
      </c>
      <c r="F1765" s="10"/>
      <c r="G1765" s="10"/>
      <c r="H1765" s="10"/>
      <c r="I1765" s="10"/>
      <c r="J1765" s="10" t="str">
        <f t="shared" si="78"/>
        <v/>
      </c>
      <c r="K1765" s="10"/>
      <c r="L1765" s="10"/>
      <c r="M1765" s="10"/>
      <c r="N1765" s="10"/>
    </row>
    <row r="1766" spans="1:14" ht="30">
      <c r="A1766" s="10"/>
      <c r="B1766" s="10"/>
      <c r="C1766" s="10" t="str">
        <v>Libros de resoluciones</v>
      </c>
      <c r="D1766" s="10"/>
      <c r="E1766" s="14" t="str">
        <v>Libros de resoluciones &lt;TRIBUNAL ECONÓMICO-ADMINISTRATIVO CENTRAL (TEAC)&gt;</v>
      </c>
      <c r="F1766" s="10"/>
      <c r="G1766" s="10"/>
      <c r="H1766" s="10"/>
      <c r="I1766" s="10"/>
      <c r="J1766" s="10" t="str">
        <f t="shared" si="78"/>
        <v/>
      </c>
      <c r="K1766" s="10"/>
      <c r="L1766" s="10"/>
      <c r="M1766" s="10"/>
      <c r="N1766" s="10"/>
    </row>
    <row r="1767" spans="1:14" ht="30">
      <c r="A1767" s="10"/>
      <c r="B1767" s="10"/>
      <c r="C1767" s="10" t="str">
        <v>Nulidad de pleno derecho</v>
      </c>
      <c r="D1767" s="10"/>
      <c r="E1767" s="14" t="str">
        <v>Nulidad de pleno derecho &lt;SECRETARÍA GENERAL TÉCNICA (SGRRRAJ)&gt;</v>
      </c>
      <c r="F1767" s="10"/>
      <c r="G1767" s="10"/>
      <c r="H1767" s="10"/>
      <c r="I1767" s="10"/>
      <c r="J1767" s="10" t="str">
        <f t="shared" si="78"/>
        <v/>
      </c>
      <c r="K1767" s="10"/>
      <c r="L1767" s="10"/>
      <c r="M1767" s="10"/>
      <c r="N1767" s="10"/>
    </row>
    <row r="1768" spans="1:14" ht="45">
      <c r="A1768" s="10"/>
      <c r="B1768" s="10"/>
      <c r="C1768" s="10" t="str">
        <v>Requerimientos previstos en el artículo 44 de la Ley de la jusrisdicción contencioso-administrativa</v>
      </c>
      <c r="D1768" s="10"/>
      <c r="E1768" s="14" t="str">
        <v>Requerimientos previstos en el artículo 44 de la Ley de la jusrisdicción contencioso-administrativa &lt;SECRETARÍA GENERAL TÉCNICA (SGRRRAJ)&gt;</v>
      </c>
      <c r="F1768" s="10"/>
      <c r="G1768" s="10"/>
      <c r="H1768" s="10"/>
      <c r="I1768" s="10"/>
      <c r="J1768" s="10" t="str">
        <f t="shared" si="78"/>
        <v/>
      </c>
      <c r="K1768" s="10"/>
      <c r="L1768" s="10"/>
      <c r="M1768" s="10"/>
      <c r="N1768" s="10"/>
    </row>
    <row r="1769" spans="1:14" ht="30">
      <c r="A1769" s="10"/>
      <c r="B1769" s="10"/>
      <c r="C1769" s="10" t="str">
        <v>Solicitudes de auxilio judicial, contestaciones y designaciones</v>
      </c>
      <c r="D1769" s="10"/>
      <c r="E1769" s="14" t="str">
        <v>Solicitudes de auxilio judicial, contestaciones y designaciones &lt;IGAE (Estudios y coordinación)&gt;</v>
      </c>
      <c r="F1769" s="10"/>
      <c r="G1769" s="10"/>
      <c r="H1769" s="10"/>
      <c r="I1769" s="10"/>
      <c r="J1769" s="10" t="str">
        <f t="shared" si="78"/>
        <v/>
      </c>
      <c r="K1769" s="10"/>
      <c r="L1769" s="10"/>
      <c r="M1769" s="10"/>
      <c r="N1769" s="10"/>
    </row>
    <row r="1770" spans="1:14" ht="30">
      <c r="A1770" s="10"/>
      <c r="B1770" s="10"/>
      <c r="C1770" s="10" t="str">
        <v>Aclaración de fallo</v>
      </c>
      <c r="D1770" s="10"/>
      <c r="E1770" s="14" t="str">
        <v>Aclaración de fallo &lt;TRIBUNAL ECONÓMICO-ADMINISTRATIVO CENTRAL (TEAC)&gt;</v>
      </c>
      <c r="F1770" s="10"/>
      <c r="G1770" s="10"/>
      <c r="H1770" s="10"/>
      <c r="I1770" s="10"/>
      <c r="J1770" s="10" t="str">
        <f t="shared" si="78"/>
        <v/>
      </c>
      <c r="K1770" s="10"/>
      <c r="L1770" s="10"/>
      <c r="M1770" s="10"/>
      <c r="N1770" s="10"/>
    </row>
    <row r="1771" spans="1:14" ht="30">
      <c r="A1771" s="10"/>
      <c r="B1771" s="10"/>
      <c r="C1771" s="10" t="str">
        <v>Consulta del estado de tramitación</v>
      </c>
      <c r="D1771" s="10"/>
      <c r="E1771" s="14" t="str">
        <v>Consulta del estado de tramitación &lt;TRIBUNAL ECONÓMICO-ADMINISTRATIVO CENTRAL (TEAC)&gt;</v>
      </c>
      <c r="F1771" s="10"/>
      <c r="G1771" s="10"/>
      <c r="H1771" s="10"/>
      <c r="I1771" s="10"/>
      <c r="J1771" s="10" t="str">
        <f t="shared" si="78"/>
        <v/>
      </c>
      <c r="K1771" s="10"/>
      <c r="L1771" s="10"/>
      <c r="M1771" s="10"/>
      <c r="N1771" s="10"/>
    </row>
    <row r="1772" spans="1:14" ht="30">
      <c r="A1772" s="10"/>
      <c r="B1772" s="10"/>
      <c r="C1772" s="10" t="str">
        <v>Declaración de lesividad</v>
      </c>
      <c r="D1772" s="10"/>
      <c r="E1772" s="14" t="str">
        <v>Declaración de lesividad &lt;SECRETARÍA GENERAL TÉCNICA (SGRRRAJ)&gt;</v>
      </c>
      <c r="F1772" s="10"/>
      <c r="G1772" s="10"/>
      <c r="H1772" s="10"/>
      <c r="I1772" s="10"/>
      <c r="J1772" s="10" t="str">
        <f t="shared" si="78"/>
        <v/>
      </c>
      <c r="K1772" s="10"/>
      <c r="L1772" s="10"/>
      <c r="M1772" s="10"/>
      <c r="N1772" s="10"/>
    </row>
    <row r="1773" spans="1:14" ht="30">
      <c r="A1773" s="10"/>
      <c r="B1773" s="10"/>
      <c r="C1773" s="10" t="str">
        <v>Expedientes de recursos y reclamaciones</v>
      </c>
      <c r="D1773" s="10"/>
      <c r="E1773" s="14" t="str">
        <v>Expedientes de recursos y reclamaciones &lt;DIRECCIÓN GENERAL DE PATRIMONIO DEL ESTADO (SGCEA)&gt;</v>
      </c>
      <c r="F1773" s="10"/>
      <c r="G1773" s="10"/>
      <c r="H1773" s="10"/>
      <c r="I1773" s="10"/>
      <c r="J1773" s="10" t="str">
        <f t="shared" si="78"/>
        <v/>
      </c>
      <c r="K1773" s="10"/>
      <c r="L1773" s="10"/>
      <c r="M1773" s="10"/>
      <c r="N1773" s="10"/>
    </row>
    <row r="1774" spans="1:14" ht="30">
      <c r="A1774" s="10"/>
      <c r="B1774" s="10"/>
      <c r="C1774" s="10" t="str">
        <v>Expedientes de revocación</v>
      </c>
      <c r="D1774" s="10"/>
      <c r="E1774" s="14" t="str">
        <v>Expedientes de revocación &lt;SECRETARÍA GENERAL TÉCNICA (SGRRRAJ)&gt;</v>
      </c>
      <c r="F1774" s="10"/>
      <c r="G1774" s="10"/>
      <c r="H1774" s="10"/>
      <c r="I1774" s="10"/>
      <c r="J1774" s="10" t="str">
        <f t="shared" si="78"/>
        <v/>
      </c>
      <c r="K1774" s="10"/>
      <c r="L1774" s="10"/>
      <c r="M1774" s="10"/>
      <c r="N1774" s="10"/>
    </row>
    <row r="1775" spans="1:14" ht="30">
      <c r="A1775" s="10"/>
      <c r="B1775" s="10"/>
      <c r="C1775" s="10" t="str">
        <v>Extensión de resolución</v>
      </c>
      <c r="D1775" s="10"/>
      <c r="E1775" s="14" t="str">
        <v>Extensión de resolución &lt;TRIBUNAL ECONÓMICO-ADMINISTRATIVO CENTRAL (TEAC)&gt;</v>
      </c>
      <c r="F1775" s="10"/>
      <c r="G1775" s="10"/>
      <c r="H1775" s="10"/>
      <c r="I1775" s="10"/>
      <c r="J1775" s="10" t="str">
        <f t="shared" si="78"/>
        <v/>
      </c>
      <c r="K1775" s="10"/>
      <c r="L1775" s="10"/>
      <c r="M1775" s="10"/>
      <c r="N1775" s="10"/>
    </row>
    <row r="1776" spans="1:14" ht="30">
      <c r="A1776" s="10"/>
      <c r="B1776" s="10"/>
      <c r="C1776" s="10" t="str">
        <v>Incidencia en la suspensión</v>
      </c>
      <c r="D1776" s="10"/>
      <c r="E1776" s="14" t="str">
        <v>Incidencia en la suspensión &lt;TRIBUNAL ECONÓMICO-ADMINISTRATIVO CENTRAL (TEAC)&gt;</v>
      </c>
      <c r="F1776" s="10"/>
      <c r="G1776" s="10"/>
      <c r="H1776" s="10"/>
      <c r="I1776" s="10"/>
      <c r="J1776" s="10" t="str">
        <f t="shared" si="78"/>
        <v/>
      </c>
      <c r="K1776" s="10"/>
      <c r="L1776" s="10"/>
      <c r="M1776" s="10"/>
      <c r="N1776" s="10"/>
    </row>
    <row r="1777" spans="1:14" ht="30">
      <c r="A1777" s="10"/>
      <c r="B1777" s="10"/>
      <c r="C1777" s="10" t="str">
        <v>Informes en materia de recursos de alzada</v>
      </c>
      <c r="D1777" s="10"/>
      <c r="E1777" s="14" t="str">
        <v>Informes en materia de recursos de alzada &lt;DIRECCIÓN GENERAL DE PATRIMONIO DEL ESTADO (SGCCRC)&gt;</v>
      </c>
      <c r="F1777" s="10"/>
      <c r="G1777" s="10"/>
      <c r="H1777" s="10"/>
      <c r="I1777" s="10"/>
      <c r="J1777" s="10" t="str">
        <f t="shared" si="78"/>
        <v/>
      </c>
      <c r="K1777" s="10"/>
      <c r="L1777" s="10"/>
      <c r="M1777" s="10"/>
      <c r="N1777" s="10"/>
    </row>
    <row r="1778" spans="1:14" ht="45">
      <c r="A1778" s="10"/>
      <c r="B1778" s="10"/>
      <c r="C1778" s="10" t="str">
        <v>Libros de Actas de las sesiones de resolución del TEAC</v>
      </c>
      <c r="D1778" s="10"/>
      <c r="E1778" s="14" t="str">
        <v>Libros de Actas de las sesiones de resolución del TEAC &lt;TRIBUNAL ECONÓMICO-ADMINISTRATIVO CENTRAL (TEAC)&gt;</v>
      </c>
      <c r="F1778" s="10"/>
      <c r="G1778" s="10"/>
      <c r="H1778" s="10"/>
      <c r="I1778" s="10"/>
      <c r="J1778" s="10" t="str">
        <f t="shared" si="78"/>
        <v/>
      </c>
      <c r="K1778" s="10"/>
      <c r="L1778" s="10"/>
      <c r="M1778" s="10"/>
      <c r="N1778" s="10"/>
    </row>
    <row r="1779" spans="1:14" ht="60">
      <c r="A1779" s="10"/>
      <c r="B1779" s="10"/>
      <c r="C1779" s="10" t="str">
        <v>Presentación de otras comunicaciones referentes a reclamaciones o recursos en vía económico-administrativa</v>
      </c>
      <c r="D1779" s="10"/>
      <c r="E1779" s="14" t="str">
        <v>Presentación de otras comunicaciones referentes a reclamaciones o recursos en vía económico-administrativa &lt;TRIBUNAL ECONÓMICO-ADMINISTRATIVO CENTRAL (TEAC)&gt;</v>
      </c>
      <c r="F1779" s="10"/>
      <c r="G1779" s="10"/>
      <c r="H1779" s="10"/>
      <c r="I1779" s="10"/>
      <c r="J1779" s="10" t="str">
        <f t="shared" si="78"/>
        <v/>
      </c>
      <c r="K1779" s="10"/>
      <c r="L1779" s="10"/>
      <c r="M1779" s="10"/>
      <c r="N1779" s="10"/>
    </row>
    <row r="1780" spans="1:14" ht="60">
      <c r="A1780" s="10"/>
      <c r="B1780" s="10"/>
      <c r="C1780" s="10" t="str">
        <v>Reclamaciones de personal laboral, en materia de Recursos Humanos, al servicio de la AGE previas a la vía judicial laboral (1847-2015)</v>
      </c>
      <c r="D1780" s="10"/>
      <c r="E1780" s="14" t="str">
        <v>Reclamaciones de personal laboral, en materia de Recursos Humanos, al servicio de la AGE previas a la vía judicial laboral (1847-2015) &lt;COMISIONADO PARA EL MERCADO DE TABACOS&gt;</v>
      </c>
      <c r="F1780" s="10"/>
      <c r="G1780" s="10"/>
      <c r="H1780" s="10"/>
      <c r="I1780" s="10"/>
      <c r="J1780" s="10" t="str">
        <f t="shared" si="78"/>
        <v/>
      </c>
      <c r="K1780" s="10"/>
      <c r="L1780" s="10"/>
      <c r="M1780" s="10"/>
      <c r="N1780" s="10"/>
    </row>
    <row r="1781" spans="1:14" ht="60">
      <c r="A1781" s="10"/>
      <c r="B1781" s="10"/>
      <c r="C1781" s="10" t="str">
        <v>Reclamaciones de personal laboral, en materia de Recursos Humanos, al servicio de la AGE previas a la vía judicial laboral (1847-2015)</v>
      </c>
      <c r="D1781" s="10"/>
      <c r="E1781" s="14" t="str">
        <v>Reclamaciones de personal laboral, en materia de Recursos Humanos, al servicio de la AGE previas a la vía judicial laboral (1847-2015) &lt;DEPARTAMENTO DE SERVICIOS Y COORDINACIÓN TERRITORIAL&gt;</v>
      </c>
      <c r="F1781" s="10"/>
      <c r="G1781" s="10"/>
      <c r="H1781" s="10"/>
      <c r="I1781" s="10"/>
      <c r="J1781" s="10" t="str">
        <f t="shared" si="78"/>
        <v/>
      </c>
      <c r="K1781" s="10"/>
      <c r="L1781" s="10"/>
      <c r="M1781" s="10"/>
      <c r="N1781" s="10"/>
    </row>
    <row r="1782" spans="1:14" ht="45">
      <c r="A1782" s="10"/>
      <c r="B1782" s="10"/>
      <c r="C1782" s="10" t="str">
        <v>Reclamaciones de personal laboral, en materia de Recursos Humanos, al servicio de la AGE previas a la vía judicial laboral (1847-2015)</v>
      </c>
      <c r="D1782" s="10"/>
      <c r="E1782" s="14" t="str">
        <v>Reclamaciones de personal laboral, en materia de Recursos Humanos, al servicio de la AGE previas a la vía judicial laboral (1847-2015) &lt;PARQUE MÓVIL DEL ESTADO&gt;</v>
      </c>
      <c r="F1782" s="10"/>
      <c r="G1782" s="10"/>
      <c r="H1782" s="10"/>
      <c r="I1782" s="10"/>
      <c r="J1782" s="10" t="str">
        <f t="shared" si="78"/>
        <v/>
      </c>
      <c r="K1782" s="10"/>
      <c r="L1782" s="10"/>
      <c r="M1782" s="10"/>
      <c r="N1782" s="10"/>
    </row>
    <row r="1783" spans="1:14" ht="60">
      <c r="A1783" s="10"/>
      <c r="B1783" s="10"/>
      <c r="C1783" s="10" t="str">
        <v>Reclamaciones de personal laboral, en materia de Recursos Humanos, al servicio de la AGE previas a la vía judicial laboral (1847-2015)</v>
      </c>
      <c r="D1783" s="10"/>
      <c r="E1783" s="14" t="str">
        <v>Reclamaciones de personal laboral, en materia de Recursos Humanos, al servicio de la AGE previas a la vía judicial laboral (1847-2015) &lt;SECRETARÍA GENERAL TÉCNICA&gt;</v>
      </c>
      <c r="F1783" s="10"/>
      <c r="G1783" s="10"/>
      <c r="H1783" s="10"/>
      <c r="I1783" s="10"/>
      <c r="J1783" s="10" t="str">
        <f t="shared" si="78"/>
        <v/>
      </c>
      <c r="K1783" s="10"/>
      <c r="L1783" s="10"/>
      <c r="M1783" s="10"/>
      <c r="N1783" s="10"/>
    </row>
    <row r="1784" spans="1:14" ht="30">
      <c r="A1784" s="10"/>
      <c r="B1784" s="10"/>
      <c r="C1784" s="10" t="str">
        <v>Rectificación de errores</v>
      </c>
      <c r="D1784" s="10"/>
      <c r="E1784" s="14" t="str">
        <v>Rectificación de errores &lt;SECRETARÍA GENERAL TÉCNICA (SGRRRAJ)&gt;</v>
      </c>
      <c r="F1784" s="10"/>
      <c r="G1784" s="10"/>
      <c r="H1784" s="10"/>
      <c r="I1784" s="10"/>
      <c r="J1784" s="10" t="str">
        <f t="shared" si="78"/>
        <v/>
      </c>
      <c r="K1784" s="10"/>
      <c r="L1784" s="10"/>
      <c r="M1784" s="10"/>
      <c r="N1784" s="10"/>
    </row>
    <row r="1785" spans="1:14" ht="30">
      <c r="A1785" s="10"/>
      <c r="B1785" s="10"/>
      <c r="C1785" s="10" t="str">
        <v>Rectificación de errores</v>
      </c>
      <c r="D1785" s="10"/>
      <c r="E1785" s="14" t="str">
        <v>Rectificación de errores &lt;TRIBUNAL ECONÓMICO-ADMINISTRATIVO CENTRAL (TEAC)&gt;</v>
      </c>
      <c r="F1785" s="10"/>
      <c r="G1785" s="10"/>
      <c r="H1785" s="10"/>
      <c r="I1785" s="10"/>
      <c r="J1785" s="10" t="str">
        <f t="shared" si="78"/>
        <v/>
      </c>
      <c r="K1785" s="10"/>
      <c r="L1785" s="10"/>
      <c r="M1785" s="10"/>
      <c r="N1785" s="10"/>
    </row>
    <row r="1786" spans="1:14" ht="30">
      <c r="A1786" s="10"/>
      <c r="B1786" s="10"/>
      <c r="C1786" s="10" t="str">
        <v>Recurso contra la ejecución</v>
      </c>
      <c r="D1786" s="10"/>
      <c r="E1786" s="14" t="str">
        <v>Recurso contra la ejecución &lt;TRIBUNAL ECONÓMICO-ADMINISTRATIVO CENTRAL (TEAC)&gt;</v>
      </c>
      <c r="F1786" s="10"/>
      <c r="G1786" s="10"/>
      <c r="H1786" s="10"/>
      <c r="I1786" s="10"/>
      <c r="J1786" s="10" t="str">
        <f t="shared" si="78"/>
        <v/>
      </c>
      <c r="K1786" s="10"/>
      <c r="L1786" s="10"/>
      <c r="M1786" s="10"/>
      <c r="N1786" s="10"/>
    </row>
    <row r="1787" spans="1:14" ht="30">
      <c r="A1787" s="10"/>
      <c r="B1787" s="10"/>
      <c r="C1787" s="10" t="str">
        <v>Recurso de alzada de Director General</v>
      </c>
      <c r="D1787" s="10"/>
      <c r="E1787" s="14" t="str">
        <v>Recurso de alzada de Director General &lt;TRIBUNAL ECONÓMICO-ADMINISTRATIVO CENTRAL (TEAC)&gt;</v>
      </c>
      <c r="F1787" s="10"/>
      <c r="G1787" s="10"/>
      <c r="H1787" s="10"/>
      <c r="I1787" s="10"/>
      <c r="J1787" s="10" t="str">
        <f t="shared" si="78"/>
        <v/>
      </c>
      <c r="K1787" s="10"/>
      <c r="L1787" s="10"/>
      <c r="M1787" s="10"/>
      <c r="N1787" s="10"/>
    </row>
    <row r="1788" spans="1:14" ht="30">
      <c r="A1788" s="10"/>
      <c r="B1788" s="10"/>
      <c r="C1788" s="10" t="str">
        <v>Recurso de alzada ordinaria</v>
      </c>
      <c r="D1788" s="10"/>
      <c r="E1788" s="14" t="str">
        <v>Recurso de alzada ordinaria &lt;TRIBUNAL ECONÓMICO-ADMINISTRATIVO CENTRAL (TEAC)&gt;</v>
      </c>
      <c r="F1788" s="10"/>
      <c r="G1788" s="10"/>
      <c r="H1788" s="10"/>
      <c r="I1788" s="10"/>
      <c r="J1788" s="10" t="str">
        <f t="shared" si="78"/>
        <v/>
      </c>
      <c r="K1788" s="10"/>
      <c r="L1788" s="10"/>
      <c r="M1788" s="10"/>
      <c r="N1788" s="10"/>
    </row>
    <row r="1789" spans="1:14" ht="30">
      <c r="A1789" s="10"/>
      <c r="B1789" s="10"/>
      <c r="C1789" s="10" t="str">
        <v>Recurso de anulación</v>
      </c>
      <c r="D1789" s="10"/>
      <c r="E1789" s="14" t="str">
        <v>Recurso de anulación &lt;TRIBUNAL ECONÓMICO-ADMINISTRATIVO CENTRAL (TEAC)&gt;</v>
      </c>
      <c r="F1789" s="10"/>
      <c r="G1789" s="10"/>
      <c r="H1789" s="10"/>
      <c r="I1789" s="10"/>
      <c r="J1789" s="10" t="str">
        <f t="shared" si="78"/>
        <v/>
      </c>
      <c r="K1789" s="10"/>
      <c r="L1789" s="10"/>
      <c r="M1789" s="10"/>
      <c r="N1789" s="10"/>
    </row>
    <row r="1790" spans="1:14" ht="45">
      <c r="A1790" s="10"/>
      <c r="B1790" s="10"/>
      <c r="C1790" s="10" t="str">
        <v>Recurso extraordinario de alzada para la unificación de criterio</v>
      </c>
      <c r="D1790" s="10"/>
      <c r="E1790" s="14" t="str">
        <v>Recurso extraordinario de alzada para la unificación de criterio &lt;TRIBUNAL ECONÓMICO-ADMINISTRATIVO CENTRAL (TEAC)&gt;</v>
      </c>
      <c r="F1790" s="10"/>
      <c r="G1790" s="10"/>
      <c r="H1790" s="10"/>
      <c r="I1790" s="10"/>
      <c r="J1790" s="10" t="str">
        <f t="shared" si="78"/>
        <v/>
      </c>
      <c r="K1790" s="10"/>
      <c r="L1790" s="10"/>
      <c r="M1790" s="10"/>
      <c r="N1790" s="10"/>
    </row>
    <row r="1791" spans="1:14" ht="30">
      <c r="A1791" s="10"/>
      <c r="B1791" s="10"/>
      <c r="C1791" s="10" t="str">
        <v>Recurso extraordinario de revisión</v>
      </c>
      <c r="D1791" s="10"/>
      <c r="E1791" s="14" t="str">
        <v>Recurso extraordinario de revisión &lt;TRIBUNAL ECONÓMICO-ADMINISTRATIVO CENTRAL (TEAC)&gt;</v>
      </c>
      <c r="F1791" s="10"/>
      <c r="G1791" s="10"/>
      <c r="H1791" s="10"/>
      <c r="I1791" s="10"/>
      <c r="J1791" s="10" t="str">
        <f t="shared" si="78"/>
        <v/>
      </c>
      <c r="K1791" s="10"/>
      <c r="L1791" s="10"/>
      <c r="M1791" s="10"/>
      <c r="N1791" s="10"/>
    </row>
    <row r="1792" spans="1:14" ht="45">
      <c r="A1792" s="10"/>
      <c r="B1792" s="10"/>
      <c r="C1792" s="10" t="str">
        <v>Recurso extraordinario para la unificación de doctrina</v>
      </c>
      <c r="D1792" s="10"/>
      <c r="E1792" s="14" t="str">
        <v>Recurso extraordinario para la unificación de doctrina &lt;TRIBUNAL ECONÓMICO-ADMINISTRATIVO CENTRAL (TEAC)&gt;</v>
      </c>
      <c r="F1792" s="10"/>
      <c r="G1792" s="10"/>
      <c r="H1792" s="10"/>
      <c r="I1792" s="10"/>
      <c r="J1792" s="10" t="str">
        <f t="shared" si="78"/>
        <v/>
      </c>
      <c r="K1792" s="10"/>
      <c r="L1792" s="10"/>
      <c r="M1792" s="10"/>
      <c r="N1792" s="10"/>
    </row>
    <row r="1793" spans="1:14" ht="30">
      <c r="A1793" s="10"/>
      <c r="B1793" s="10"/>
      <c r="C1793" s="10" t="str">
        <v>Recursos de alzada</v>
      </c>
      <c r="D1793" s="10"/>
      <c r="E1793" s="14" t="str">
        <v>Recursos de alzada &lt;SECRETARÍA GENERAL TÉCNICA (SGRRRAJ)&gt;</v>
      </c>
      <c r="F1793" s="10"/>
      <c r="G1793" s="10"/>
      <c r="H1793" s="10"/>
      <c r="I1793" s="10"/>
      <c r="J1793" s="10" t="str">
        <f t="shared" si="78"/>
        <v/>
      </c>
      <c r="K1793" s="10"/>
      <c r="L1793" s="10"/>
      <c r="M1793" s="10"/>
      <c r="N1793" s="10"/>
    </row>
    <row r="1794" spans="1:14" ht="45">
      <c r="A1794" s="10"/>
      <c r="B1794" s="10"/>
      <c r="C1794" s="10" t="str">
        <v>Recursos de alzada contra resoluciones de la Dirección General de Costes de Personal: Personal Directivo</v>
      </c>
      <c r="D1794" s="10"/>
      <c r="E1794" s="14" t="str">
        <v>Recursos de alzada contra resoluciones de la Dirección General de Costes de Personal: Personal Directivo &lt;DIRECCIÓN GENERAL DE COSTES DE PERSONAL&gt;</v>
      </c>
      <c r="F1794" s="10"/>
      <c r="G1794" s="10"/>
      <c r="H1794" s="10"/>
      <c r="I1794" s="10"/>
      <c r="J1794" s="10" t="str">
        <f t="shared" si="78"/>
        <v/>
      </c>
      <c r="K1794" s="10"/>
      <c r="L1794" s="10"/>
      <c r="M1794" s="10"/>
      <c r="N1794" s="10"/>
    </row>
    <row r="1795" spans="1:14" ht="30">
      <c r="A1795" s="10"/>
      <c r="B1795" s="10"/>
      <c r="C1795" s="10" t="str">
        <v>Recursos extraordinarios de revisión</v>
      </c>
      <c r="D1795" s="10"/>
      <c r="E1795" s="14" t="str">
        <v>Recursos extraordinarios de revisión &lt;SECRETARÍA GENERAL TÉCNICA (SGRRRAJ)&gt;</v>
      </c>
      <c r="F1795" s="10"/>
      <c r="G1795" s="10"/>
      <c r="H1795" s="10"/>
      <c r="I1795" s="10"/>
      <c r="J1795" s="10" t="str">
        <f t="shared" si="78"/>
        <v/>
      </c>
      <c r="K1795" s="10"/>
      <c r="L1795" s="10"/>
      <c r="M1795" s="10"/>
      <c r="N1795" s="10"/>
    </row>
    <row r="1796" spans="1:14" ht="30">
      <c r="A1796" s="10"/>
      <c r="B1796" s="10"/>
      <c r="C1796" s="10" t="str">
        <v>Recursos potestativos de reposición</v>
      </c>
      <c r="D1796" s="10"/>
      <c r="E1796" s="14" t="str">
        <v>Recursos potestativos de reposición &lt;SECRETARÍA GENERAL TÉCNICA (SGRRRAJ)&gt;</v>
      </c>
      <c r="F1796" s="10"/>
      <c r="G1796" s="10"/>
      <c r="H1796" s="10"/>
      <c r="I1796" s="10"/>
      <c r="J1796" s="10"/>
      <c r="K1796" s="10"/>
      <c r="L1796" s="10"/>
      <c r="M1796" s="10"/>
      <c r="N1796" s="10"/>
    </row>
    <row r="1797" spans="1:14" ht="30">
      <c r="A1797" s="10"/>
      <c r="B1797" s="10"/>
      <c r="C1797" s="10" t="str">
        <v>Revisión ante el Ministro</v>
      </c>
      <c r="D1797" s="10"/>
      <c r="E1797" s="14" t="str">
        <v>Revisión ante el Ministro &lt;TRIBUNAL ECONÓMICO-ADMINISTRATIVO CENTRAL (TEAC)&gt;</v>
      </c>
      <c r="F1797" s="10"/>
      <c r="G1797" s="10"/>
      <c r="H1797" s="10"/>
      <c r="I1797" s="10"/>
      <c r="J1797" s="10"/>
      <c r="K1797" s="10"/>
      <c r="L1797" s="10"/>
      <c r="M1797" s="10"/>
      <c r="N1797" s="10"/>
    </row>
    <row r="1798" spans="1:14" ht="30">
      <c r="A1798" s="10"/>
      <c r="B1798" s="10"/>
      <c r="C1798" s="10" t="str">
        <v>Suspensión</v>
      </c>
      <c r="D1798" s="10"/>
      <c r="E1798" s="14" t="str">
        <v>Suspensión &lt;TRIBUNAL ECONÓMICO-ADMINISTRATIVO CENTRAL (TEAC)&gt;</v>
      </c>
      <c r="F1798" s="10"/>
      <c r="G1798" s="10"/>
      <c r="H1798" s="10"/>
      <c r="I1798" s="10"/>
      <c r="J1798" s="10"/>
      <c r="K1798" s="10"/>
      <c r="L1798" s="10"/>
      <c r="M1798" s="10"/>
      <c r="N1798" s="10"/>
    </row>
    <row r="1799" spans="1:14" ht="30">
      <c r="A1799" s="10"/>
      <c r="B1799" s="10"/>
      <c r="C1799" s="10" t="str">
        <v>Tramitación y propuesta de resolución de recursos administrativos (1958-)</v>
      </c>
      <c r="D1799" s="10"/>
      <c r="E1799" s="14" t="str">
        <v>Tramitación y propuesta de resolución de recursos administrativos (1958-) &lt;INSTITUTO DE ESTUDIOS FISCALES&gt;</v>
      </c>
      <c r="F1799" s="10"/>
      <c r="G1799" s="10"/>
      <c r="H1799" s="10"/>
      <c r="I1799" s="10"/>
      <c r="J1799" s="10"/>
      <c r="K1799" s="10"/>
      <c r="L1799" s="10"/>
      <c r="M1799" s="10"/>
      <c r="N1799" s="10"/>
    </row>
    <row r="1800" spans="1:14" ht="30">
      <c r="A1800" s="10"/>
      <c r="B1800" s="10"/>
      <c r="C1800" s="10" t="str">
        <v>Tramitación y propuesta de resolución de recursos administrativos (1958-)</v>
      </c>
      <c r="D1800" s="10"/>
      <c r="E1800" s="14" t="str">
        <v>Tramitación y propuesta de resolución de recursos administrativos (1958-) &lt;SECRETARÍA GENERAL TÉCNICA&gt;</v>
      </c>
      <c r="F1800" s="10"/>
      <c r="G1800" s="10"/>
      <c r="H1800" s="10"/>
      <c r="I1800" s="10"/>
      <c r="J1800" s="10"/>
      <c r="K1800" s="10"/>
      <c r="L1800" s="10"/>
      <c r="M1800" s="10"/>
      <c r="N1800" s="10"/>
    </row>
    <row r="1801" spans="1:14" ht="30">
      <c r="A1801" s="10"/>
      <c r="B1801" s="10"/>
      <c r="C1801" s="10" t="str">
        <v>Tramitación y propuesta de resolución de recursos administrativos (1958-...)</v>
      </c>
      <c r="D1801" s="10"/>
      <c r="E1801" s="14" t="str">
        <v>Tramitación y propuesta de resolución de recursos administrativos (1958-...) &lt;PARQUE MÓVIL DEL ESTADO&gt;</v>
      </c>
      <c r="F1801" s="10"/>
      <c r="G1801" s="10"/>
      <c r="H1801" s="10"/>
      <c r="I1801" s="10"/>
      <c r="J1801" s="10"/>
      <c r="K1801" s="10"/>
      <c r="L1801" s="10"/>
      <c r="M1801" s="10"/>
      <c r="N1801" s="10"/>
    </row>
    <row r="1802" spans="1:14" ht="30">
      <c r="A1802" s="10"/>
      <c r="B1802" s="10"/>
      <c r="C1802" s="10" t="str">
        <v>Expedientes de derechos de petición</v>
      </c>
      <c r="D1802" s="10"/>
      <c r="E1802" s="14" t="str">
        <v>Expedientes de derechos de petición &lt;SECRETARÍA GENERAL TÉCNICA (SGRRRAJ)&gt;</v>
      </c>
      <c r="F1802" s="10"/>
      <c r="G1802" s="10"/>
      <c r="H1802" s="10"/>
      <c r="I1802" s="10"/>
      <c r="J1802" s="10"/>
      <c r="K1802" s="10"/>
      <c r="L1802" s="10"/>
      <c r="M1802" s="10"/>
      <c r="N1802" s="10"/>
    </row>
    <row r="1803" spans="1:14">
      <c r="A1803" s="10"/>
      <c r="B1803" s="10"/>
      <c r="C1803" s="10">
        <v>0</v>
      </c>
      <c r="D1803" s="10"/>
      <c r="E1803" s="14" t="str">
        <v/>
      </c>
      <c r="F1803" s="10"/>
      <c r="G1803" s="10"/>
      <c r="H1803" s="10"/>
      <c r="I1803" s="10"/>
      <c r="J1803" s="10"/>
      <c r="K1803" s="10"/>
      <c r="L1803" s="10"/>
      <c r="M1803" s="10"/>
      <c r="N1803" s="10"/>
    </row>
    <row r="1804" spans="1:14">
      <c r="A1804" s="10"/>
      <c r="B1804" s="10"/>
      <c r="C1804" s="10">
        <v>0</v>
      </c>
      <c r="D1804" s="10"/>
      <c r="E1804" s="14" t="str">
        <v/>
      </c>
      <c r="F1804" s="10"/>
      <c r="G1804" s="10"/>
      <c r="H1804" s="10"/>
      <c r="I1804" s="10"/>
      <c r="J1804" s="10"/>
      <c r="K1804" s="10"/>
      <c r="L1804" s="10"/>
      <c r="M1804" s="10"/>
      <c r="N1804" s="10"/>
    </row>
    <row r="1805" spans="1:14">
      <c r="A1805" s="10"/>
      <c r="B1805" s="10"/>
      <c r="C1805" s="10">
        <v>0</v>
      </c>
      <c r="D1805" s="10"/>
      <c r="E1805" s="14" t="str">
        <v/>
      </c>
      <c r="F1805" s="10"/>
      <c r="G1805" s="10"/>
      <c r="H1805" s="10"/>
      <c r="I1805" s="10"/>
      <c r="J1805" s="10"/>
      <c r="K1805" s="10"/>
      <c r="L1805" s="10"/>
      <c r="M1805" s="10"/>
      <c r="N1805" s="10"/>
    </row>
    <row r="1806" spans="1:14">
      <c r="A1806" s="10"/>
      <c r="B1806" s="10"/>
      <c r="C1806" s="10">
        <v>0</v>
      </c>
      <c r="D1806" s="10"/>
      <c r="E1806" s="14" t="str">
        <v/>
      </c>
      <c r="F1806" s="10"/>
      <c r="G1806" s="10"/>
      <c r="H1806" s="10"/>
      <c r="I1806" s="10"/>
      <c r="J1806" s="10"/>
      <c r="K1806" s="10"/>
      <c r="L1806" s="10"/>
      <c r="M1806" s="10"/>
      <c r="N1806" s="10"/>
    </row>
    <row r="1807" spans="1:14">
      <c r="A1807" s="10"/>
      <c r="B1807" s="10"/>
      <c r="C1807" s="10">
        <v>0</v>
      </c>
      <c r="D1807" s="10"/>
      <c r="E1807" s="14" t="str">
        <v/>
      </c>
      <c r="F1807" s="10"/>
      <c r="G1807" s="10"/>
      <c r="H1807" s="10"/>
      <c r="I1807" s="10"/>
      <c r="J1807" s="10"/>
      <c r="K1807" s="10"/>
      <c r="L1807" s="10"/>
      <c r="M1807" s="10"/>
      <c r="N1807" s="10"/>
    </row>
    <row r="1808" spans="1:14">
      <c r="A1808" s="10"/>
      <c r="B1808" s="10"/>
      <c r="C1808" s="10">
        <v>0</v>
      </c>
      <c r="D1808" s="10"/>
      <c r="E1808" s="14" t="str">
        <v/>
      </c>
      <c r="F1808" s="10"/>
      <c r="G1808" s="10"/>
      <c r="H1808" s="10"/>
      <c r="I1808" s="10"/>
      <c r="J1808" s="10"/>
      <c r="K1808" s="10"/>
      <c r="L1808" s="10"/>
      <c r="M1808" s="10"/>
      <c r="N1808" s="10"/>
    </row>
    <row r="1809" spans="1:14">
      <c r="A1809" s="10"/>
      <c r="B1809" s="10"/>
      <c r="C1809" s="10">
        <v>0</v>
      </c>
      <c r="D1809" s="10"/>
      <c r="E1809" s="14" t="str">
        <v/>
      </c>
      <c r="F1809" s="10"/>
      <c r="G1809" s="10"/>
      <c r="H1809" s="10"/>
      <c r="I1809" s="10"/>
      <c r="J1809" s="10"/>
      <c r="K1809" s="10"/>
      <c r="L1809" s="10"/>
      <c r="M1809" s="10"/>
      <c r="N1809" s="10"/>
    </row>
    <row r="1810" spans="1:14">
      <c r="A1810" s="10"/>
      <c r="B1810" s="10"/>
      <c r="C1810" s="10">
        <v>0</v>
      </c>
      <c r="D1810" s="10"/>
      <c r="E1810" s="14" t="str">
        <v/>
      </c>
      <c r="F1810" s="10"/>
      <c r="G1810" s="10"/>
      <c r="H1810" s="10"/>
      <c r="I1810" s="10"/>
      <c r="J1810" s="10"/>
      <c r="K1810" s="10"/>
      <c r="L1810" s="10"/>
      <c r="M1810" s="10"/>
      <c r="N1810" s="10"/>
    </row>
    <row r="1811" spans="1:14">
      <c r="A1811" s="10"/>
      <c r="B1811" s="10"/>
      <c r="C1811" s="10">
        <v>0</v>
      </c>
      <c r="D1811" s="10"/>
      <c r="E1811" s="14" t="str">
        <v/>
      </c>
      <c r="F1811" s="10"/>
      <c r="G1811" s="10"/>
      <c r="H1811" s="10"/>
      <c r="I1811" s="10"/>
      <c r="J1811" s="10"/>
      <c r="K1811" s="10"/>
      <c r="L1811" s="10"/>
      <c r="M1811" s="10"/>
      <c r="N1811" s="10"/>
    </row>
    <row r="1812" spans="1:14">
      <c r="A1812" s="10"/>
      <c r="B1812" s="10"/>
      <c r="C1812" s="10">
        <v>0</v>
      </c>
      <c r="D1812" s="10"/>
      <c r="E1812" s="14" t="str">
        <v/>
      </c>
      <c r="F1812" s="10"/>
      <c r="G1812" s="10"/>
      <c r="H1812" s="10"/>
      <c r="I1812" s="10"/>
      <c r="J1812" s="10"/>
      <c r="K1812" s="10"/>
      <c r="L1812" s="10"/>
      <c r="M1812" s="10"/>
      <c r="N1812" s="10"/>
    </row>
    <row r="1813" spans="1:14">
      <c r="A1813" s="10"/>
      <c r="B1813" s="10"/>
      <c r="C1813" s="10">
        <v>0</v>
      </c>
      <c r="D1813" s="10"/>
      <c r="E1813" s="14" t="str">
        <v/>
      </c>
      <c r="F1813" s="10"/>
      <c r="G1813" s="10"/>
      <c r="H1813" s="10"/>
      <c r="I1813" s="10"/>
      <c r="J1813" s="10"/>
      <c r="K1813" s="10"/>
      <c r="L1813" s="10"/>
      <c r="M1813" s="10"/>
      <c r="N1813" s="10"/>
    </row>
    <row r="1814" spans="1:14">
      <c r="A1814" s="10"/>
      <c r="B1814" s="10"/>
      <c r="C1814" s="10">
        <v>0</v>
      </c>
      <c r="D1814" s="10"/>
      <c r="E1814" s="14" t="str">
        <v/>
      </c>
      <c r="F1814" s="10"/>
      <c r="G1814" s="10"/>
      <c r="H1814" s="10"/>
      <c r="I1814" s="10"/>
      <c r="J1814" s="10"/>
      <c r="K1814" s="10"/>
      <c r="L1814" s="10"/>
      <c r="M1814" s="10"/>
      <c r="N1814" s="10"/>
    </row>
    <row r="1815" spans="1:14">
      <c r="A1815" s="10"/>
      <c r="B1815" s="10"/>
      <c r="C1815" s="10">
        <v>0</v>
      </c>
      <c r="D1815" s="10"/>
      <c r="E1815" s="14" t="str">
        <v/>
      </c>
      <c r="F1815" s="10"/>
      <c r="G1815" s="10"/>
      <c r="H1815" s="10"/>
      <c r="I1815" s="10"/>
      <c r="J1815" s="10"/>
      <c r="K1815" s="10"/>
      <c r="L1815" s="10"/>
      <c r="M1815" s="10"/>
      <c r="N1815" s="10"/>
    </row>
    <row r="1816" spans="1:14">
      <c r="A1816" s="10"/>
      <c r="B1816" s="10"/>
      <c r="C1816" s="10">
        <v>0</v>
      </c>
      <c r="D1816" s="10"/>
      <c r="E1816" s="14" t="str">
        <v/>
      </c>
      <c r="F1816" s="10"/>
      <c r="G1816" s="10"/>
      <c r="H1816" s="10"/>
      <c r="I1816" s="10"/>
      <c r="J1816" s="10"/>
      <c r="K1816" s="10"/>
      <c r="L1816" s="10"/>
      <c r="M1816" s="10"/>
      <c r="N1816" s="10"/>
    </row>
    <row r="1817" spans="1:14">
      <c r="A1817" s="10"/>
      <c r="B1817" s="10"/>
      <c r="C1817" s="10">
        <v>0</v>
      </c>
      <c r="D1817" s="10"/>
      <c r="E1817" s="14" t="str">
        <v/>
      </c>
      <c r="F1817" s="10"/>
      <c r="G1817" s="10"/>
      <c r="H1817" s="10"/>
      <c r="I1817" s="10"/>
      <c r="J1817" s="10"/>
      <c r="K1817" s="10"/>
      <c r="L1817" s="10"/>
      <c r="M1817" s="10"/>
      <c r="N1817" s="10"/>
    </row>
    <row r="1818" spans="1:14">
      <c r="A1818" s="10"/>
      <c r="B1818" s="10"/>
      <c r="C1818" s="10">
        <v>0</v>
      </c>
      <c r="D1818" s="10"/>
      <c r="E1818" s="14" t="str">
        <v/>
      </c>
      <c r="F1818" s="10"/>
      <c r="G1818" s="10"/>
      <c r="H1818" s="10"/>
      <c r="I1818" s="10"/>
      <c r="J1818" s="10"/>
      <c r="K1818" s="10"/>
      <c r="L1818" s="10"/>
      <c r="M1818" s="10"/>
      <c r="N1818" s="10"/>
    </row>
    <row r="1819" spans="1:14">
      <c r="A1819" s="10"/>
      <c r="B1819" s="10"/>
      <c r="C1819" s="10">
        <v>0</v>
      </c>
      <c r="D1819" s="10"/>
      <c r="E1819" s="14" t="str">
        <v/>
      </c>
      <c r="F1819" s="10"/>
      <c r="G1819" s="10"/>
      <c r="H1819" s="10"/>
      <c r="I1819" s="10"/>
      <c r="J1819" s="10"/>
      <c r="K1819" s="10"/>
      <c r="L1819" s="10"/>
      <c r="M1819" s="10"/>
      <c r="N1819" s="10"/>
    </row>
    <row r="1820" spans="1:14">
      <c r="A1820" s="10"/>
      <c r="B1820" s="10"/>
      <c r="C1820" s="10">
        <v>0</v>
      </c>
      <c r="D1820" s="10"/>
      <c r="E1820" s="14" t="str">
        <v/>
      </c>
      <c r="F1820" s="10"/>
      <c r="G1820" s="10"/>
      <c r="H1820" s="10"/>
      <c r="I1820" s="10"/>
      <c r="J1820" s="10"/>
      <c r="K1820" s="10"/>
      <c r="L1820" s="10"/>
      <c r="M1820" s="10"/>
      <c r="N1820" s="10"/>
    </row>
    <row r="1821" spans="1:14">
      <c r="A1821" s="10"/>
      <c r="B1821" s="10"/>
      <c r="C1821" s="10">
        <v>0</v>
      </c>
      <c r="D1821" s="10"/>
      <c r="E1821" s="14" t="str">
        <v/>
      </c>
      <c r="F1821" s="10"/>
      <c r="G1821" s="10"/>
      <c r="H1821" s="10"/>
      <c r="I1821" s="10"/>
      <c r="J1821" s="10"/>
      <c r="K1821" s="10"/>
      <c r="L1821" s="10"/>
      <c r="M1821" s="10"/>
      <c r="N1821" s="10"/>
    </row>
    <row r="1822" spans="1:14">
      <c r="A1822" s="10"/>
      <c r="B1822" s="10"/>
      <c r="C1822" s="10">
        <v>0</v>
      </c>
      <c r="D1822" s="10"/>
      <c r="E1822" s="14" t="str">
        <v/>
      </c>
      <c r="F1822" s="10"/>
      <c r="G1822" s="10"/>
      <c r="H1822" s="10"/>
      <c r="I1822" s="10"/>
      <c r="J1822" s="10"/>
      <c r="K1822" s="10"/>
      <c r="L1822" s="10"/>
      <c r="M1822" s="10"/>
      <c r="N1822" s="10"/>
    </row>
    <row r="1823" spans="1:14">
      <c r="A1823" s="10"/>
      <c r="B1823" s="10"/>
      <c r="C1823" s="10">
        <v>0</v>
      </c>
      <c r="D1823" s="10"/>
      <c r="E1823" s="14" t="str">
        <v/>
      </c>
      <c r="F1823" s="10"/>
      <c r="G1823" s="10"/>
      <c r="H1823" s="10"/>
      <c r="I1823" s="10"/>
      <c r="J1823" s="10"/>
      <c r="K1823" s="10"/>
      <c r="L1823" s="10"/>
      <c r="M1823" s="10"/>
      <c r="N1823" s="10"/>
    </row>
    <row r="1824" spans="1:14">
      <c r="A1824" s="10"/>
      <c r="B1824" s="10"/>
      <c r="C1824" s="10">
        <v>0</v>
      </c>
      <c r="D1824" s="10"/>
      <c r="E1824" s="14" t="str">
        <v/>
      </c>
      <c r="F1824" s="10"/>
      <c r="G1824" s="10"/>
      <c r="H1824" s="10"/>
      <c r="I1824" s="10"/>
      <c r="J1824" s="10"/>
      <c r="K1824" s="10"/>
      <c r="L1824" s="10"/>
      <c r="M1824" s="10"/>
      <c r="N1824" s="10"/>
    </row>
    <row r="1825" spans="1:14">
      <c r="A1825" s="10"/>
      <c r="B1825" s="10"/>
      <c r="C1825" s="10">
        <v>0</v>
      </c>
      <c r="D1825" s="10"/>
      <c r="E1825" s="14" t="str">
        <v/>
      </c>
      <c r="F1825" s="10"/>
      <c r="G1825" s="10"/>
      <c r="H1825" s="10"/>
      <c r="I1825" s="10"/>
      <c r="J1825" s="10"/>
      <c r="K1825" s="10"/>
      <c r="L1825" s="10"/>
      <c r="M1825" s="10"/>
      <c r="N1825" s="10"/>
    </row>
    <row r="1826" spans="1:14">
      <c r="A1826" s="10"/>
      <c r="B1826" s="10"/>
      <c r="C1826" s="10">
        <v>0</v>
      </c>
      <c r="D1826" s="10"/>
      <c r="E1826" s="14" t="str">
        <v/>
      </c>
      <c r="F1826" s="10"/>
      <c r="G1826" s="10"/>
      <c r="H1826" s="10"/>
      <c r="I1826" s="10"/>
      <c r="J1826" s="10"/>
      <c r="K1826" s="10"/>
      <c r="L1826" s="10"/>
      <c r="M1826" s="10"/>
      <c r="N1826" s="10"/>
    </row>
    <row r="1827" spans="1:14">
      <c r="A1827" s="10"/>
      <c r="B1827" s="10"/>
      <c r="C1827" s="10">
        <v>0</v>
      </c>
      <c r="D1827" s="10"/>
      <c r="E1827" s="14" t="str">
        <v/>
      </c>
      <c r="F1827" s="10"/>
      <c r="G1827" s="10"/>
      <c r="H1827" s="10"/>
      <c r="I1827" s="10"/>
      <c r="J1827" s="10"/>
      <c r="K1827" s="10"/>
      <c r="L1827" s="10"/>
      <c r="M1827" s="10"/>
      <c r="N1827" s="10"/>
    </row>
    <row r="1828" spans="1:14">
      <c r="A1828" s="10"/>
      <c r="B1828" s="10"/>
      <c r="C1828" s="10">
        <v>0</v>
      </c>
      <c r="D1828" s="10"/>
      <c r="E1828" s="14" t="str">
        <v/>
      </c>
      <c r="F1828" s="10"/>
      <c r="G1828" s="10"/>
      <c r="H1828" s="10"/>
      <c r="I1828" s="10"/>
      <c r="J1828" s="10"/>
      <c r="K1828" s="10"/>
      <c r="L1828" s="10"/>
      <c r="M1828" s="10"/>
      <c r="N1828" s="10"/>
    </row>
    <row r="1829" spans="1:14">
      <c r="A1829" s="10"/>
      <c r="B1829" s="10"/>
      <c r="C1829" s="10">
        <v>0</v>
      </c>
      <c r="D1829" s="10"/>
      <c r="E1829" s="14" t="str">
        <v/>
      </c>
      <c r="F1829" s="10"/>
      <c r="G1829" s="10"/>
      <c r="H1829" s="10"/>
      <c r="I1829" s="10"/>
      <c r="J1829" s="10"/>
      <c r="K1829" s="10"/>
      <c r="L1829" s="10"/>
      <c r="M1829" s="10"/>
      <c r="N1829" s="10"/>
    </row>
    <row r="1830" spans="1:14">
      <c r="A1830" s="10"/>
      <c r="B1830" s="10"/>
      <c r="C1830" s="10">
        <v>0</v>
      </c>
      <c r="D1830" s="10"/>
      <c r="E1830" s="14" t="str">
        <v/>
      </c>
      <c r="F1830" s="10"/>
      <c r="G1830" s="10"/>
      <c r="H1830" s="10"/>
      <c r="I1830" s="10"/>
      <c r="J1830" s="10"/>
      <c r="K1830" s="10"/>
      <c r="L1830" s="10"/>
      <c r="M1830" s="10"/>
      <c r="N1830" s="10"/>
    </row>
    <row r="1831" spans="1:14">
      <c r="A1831" s="10"/>
      <c r="B1831" s="10"/>
      <c r="C1831" s="10">
        <v>0</v>
      </c>
      <c r="D1831" s="10"/>
      <c r="E1831" s="14" t="str">
        <v/>
      </c>
      <c r="F1831" s="10"/>
      <c r="G1831" s="10"/>
      <c r="H1831" s="10"/>
      <c r="I1831" s="10"/>
      <c r="J1831" s="10"/>
      <c r="K1831" s="10"/>
      <c r="L1831" s="10"/>
      <c r="M1831" s="10"/>
      <c r="N1831" s="10"/>
    </row>
    <row r="1832" spans="1:14">
      <c r="A1832" s="10"/>
      <c r="B1832" s="10"/>
      <c r="C1832" s="10">
        <v>0</v>
      </c>
      <c r="D1832" s="10"/>
      <c r="E1832" s="14" t="str">
        <v/>
      </c>
      <c r="F1832" s="10"/>
      <c r="G1832" s="10"/>
      <c r="H1832" s="10"/>
      <c r="I1832" s="10"/>
      <c r="J1832" s="10"/>
      <c r="K1832" s="10"/>
      <c r="L1832" s="10"/>
      <c r="M1832" s="10"/>
      <c r="N1832" s="10"/>
    </row>
    <row r="1833" spans="1:14">
      <c r="A1833" s="10"/>
      <c r="B1833" s="10"/>
      <c r="C1833" s="10">
        <v>0</v>
      </c>
      <c r="D1833" s="10"/>
      <c r="E1833" s="14" t="str">
        <v/>
      </c>
      <c r="F1833" s="10"/>
      <c r="G1833" s="10"/>
      <c r="H1833" s="10"/>
      <c r="I1833" s="10"/>
      <c r="J1833" s="10"/>
      <c r="K1833" s="10"/>
      <c r="L1833" s="10"/>
      <c r="M1833" s="10"/>
      <c r="N1833" s="10"/>
    </row>
    <row r="1834" spans="1:14">
      <c r="A1834" s="10"/>
      <c r="B1834" s="10"/>
      <c r="C1834" s="10">
        <v>0</v>
      </c>
      <c r="D1834" s="10"/>
      <c r="E1834" s="14" t="str">
        <v/>
      </c>
      <c r="F1834" s="10"/>
      <c r="G1834" s="10"/>
      <c r="H1834" s="10"/>
      <c r="I1834" s="10"/>
      <c r="J1834" s="10"/>
      <c r="K1834" s="10"/>
      <c r="L1834" s="10"/>
      <c r="M1834" s="10"/>
      <c r="N1834" s="10"/>
    </row>
    <row r="1835" spans="1:14">
      <c r="A1835" s="10"/>
      <c r="B1835" s="10"/>
      <c r="C1835" s="10">
        <v>0</v>
      </c>
      <c r="D1835" s="10"/>
      <c r="E1835" s="14" t="str">
        <v/>
      </c>
      <c r="F1835" s="10"/>
      <c r="G1835" s="10"/>
      <c r="H1835" s="10"/>
      <c r="I1835" s="10"/>
      <c r="J1835" s="10"/>
      <c r="K1835" s="10"/>
      <c r="L1835" s="10"/>
      <c r="M1835" s="10"/>
      <c r="N1835" s="10"/>
    </row>
    <row r="1836" spans="1:14">
      <c r="A1836" s="10"/>
      <c r="B1836" s="10"/>
      <c r="C1836" s="10">
        <v>0</v>
      </c>
      <c r="D1836" s="10"/>
      <c r="E1836" s="14" t="str">
        <v/>
      </c>
      <c r="F1836" s="10"/>
      <c r="G1836" s="10"/>
      <c r="H1836" s="10"/>
      <c r="I1836" s="10"/>
      <c r="J1836" s="10"/>
      <c r="K1836" s="10"/>
      <c r="L1836" s="10"/>
      <c r="M1836" s="10"/>
      <c r="N1836" s="10"/>
    </row>
    <row r="1837" spans="1:14">
      <c r="A1837" s="10"/>
      <c r="B1837" s="10"/>
      <c r="C1837" s="10">
        <v>0</v>
      </c>
      <c r="D1837" s="10"/>
      <c r="E1837" s="14" t="str">
        <v/>
      </c>
      <c r="F1837" s="10"/>
      <c r="G1837" s="10"/>
      <c r="H1837" s="10"/>
      <c r="I1837" s="10"/>
      <c r="J1837" s="10"/>
      <c r="K1837" s="10"/>
      <c r="L1837" s="10"/>
      <c r="M1837" s="10"/>
      <c r="N1837" s="10"/>
    </row>
    <row r="1838" spans="1:14">
      <c r="A1838" s="10"/>
      <c r="B1838" s="10"/>
      <c r="C1838" s="10">
        <v>0</v>
      </c>
      <c r="D1838" s="10"/>
      <c r="E1838" s="14" t="str">
        <v/>
      </c>
      <c r="F1838" s="10"/>
      <c r="G1838" s="10"/>
      <c r="H1838" s="10"/>
      <c r="I1838" s="10"/>
      <c r="J1838" s="10"/>
      <c r="K1838" s="10"/>
      <c r="L1838" s="10"/>
      <c r="M1838" s="10"/>
      <c r="N1838" s="10"/>
    </row>
    <row r="1839" spans="1:14">
      <c r="A1839" s="10"/>
      <c r="B1839" s="10"/>
      <c r="C1839" s="10">
        <v>0</v>
      </c>
      <c r="D1839" s="10"/>
      <c r="E1839" s="14" t="str">
        <v/>
      </c>
      <c r="F1839" s="10"/>
      <c r="G1839" s="10"/>
      <c r="H1839" s="10"/>
      <c r="I1839" s="10"/>
      <c r="J1839" s="10"/>
      <c r="K1839" s="10"/>
      <c r="L1839" s="10"/>
      <c r="M1839" s="10"/>
      <c r="N1839" s="10"/>
    </row>
    <row r="1840" spans="1:14">
      <c r="A1840" s="10"/>
      <c r="B1840" s="10"/>
      <c r="C1840" s="10">
        <v>0</v>
      </c>
      <c r="D1840" s="10"/>
      <c r="E1840" s="14" t="str">
        <v/>
      </c>
      <c r="F1840" s="10"/>
      <c r="G1840" s="10"/>
      <c r="H1840" s="10"/>
      <c r="I1840" s="10"/>
      <c r="J1840" s="10"/>
      <c r="K1840" s="10"/>
      <c r="L1840" s="10"/>
      <c r="M1840" s="10"/>
      <c r="N1840" s="10"/>
    </row>
    <row r="1841" spans="1:14">
      <c r="A1841" s="10"/>
      <c r="B1841" s="10"/>
      <c r="C1841" s="10">
        <v>0</v>
      </c>
      <c r="D1841" s="10"/>
      <c r="E1841" s="14" t="str">
        <v/>
      </c>
      <c r="F1841" s="10"/>
      <c r="G1841" s="10"/>
      <c r="H1841" s="10"/>
      <c r="I1841" s="10"/>
      <c r="J1841" s="10"/>
      <c r="K1841" s="10"/>
      <c r="L1841" s="10"/>
      <c r="M1841" s="10"/>
      <c r="N1841" s="10"/>
    </row>
    <row r="1842" spans="1:14">
      <c r="A1842" s="10"/>
      <c r="B1842" s="10"/>
      <c r="C1842" s="10">
        <v>0</v>
      </c>
      <c r="D1842" s="10"/>
      <c r="E1842" s="14" t="str">
        <v/>
      </c>
      <c r="F1842" s="10"/>
      <c r="G1842" s="10"/>
      <c r="H1842" s="10"/>
      <c r="I1842" s="10"/>
      <c r="J1842" s="10"/>
      <c r="K1842" s="10"/>
      <c r="L1842" s="10"/>
      <c r="M1842" s="10"/>
      <c r="N1842" s="10"/>
    </row>
    <row r="1843" spans="1:14">
      <c r="A1843" s="10"/>
      <c r="B1843" s="10"/>
      <c r="C1843" s="10">
        <v>0</v>
      </c>
      <c r="D1843" s="10"/>
      <c r="E1843" s="14" t="str">
        <v/>
      </c>
      <c r="F1843" s="10"/>
      <c r="G1843" s="10"/>
      <c r="H1843" s="10"/>
      <c r="I1843" s="10"/>
      <c r="J1843" s="10"/>
      <c r="K1843" s="10"/>
      <c r="L1843" s="10"/>
      <c r="M1843" s="10"/>
      <c r="N1843" s="10"/>
    </row>
    <row r="1844" spans="1:14">
      <c r="A1844" s="10"/>
      <c r="B1844" s="10"/>
      <c r="C1844" s="10">
        <v>0</v>
      </c>
      <c r="D1844" s="10"/>
      <c r="E1844" s="14" t="str">
        <v/>
      </c>
      <c r="F1844" s="10"/>
      <c r="G1844" s="10"/>
      <c r="H1844" s="10"/>
      <c r="I1844" s="10"/>
      <c r="J1844" s="10"/>
      <c r="K1844" s="10"/>
      <c r="L1844" s="10"/>
      <c r="M1844" s="10"/>
      <c r="N1844" s="10"/>
    </row>
    <row r="1845" spans="1:14">
      <c r="A1845" s="10"/>
      <c r="B1845" s="10"/>
      <c r="C1845" s="10">
        <v>0</v>
      </c>
      <c r="D1845" s="10"/>
      <c r="E1845" s="14" t="str">
        <v/>
      </c>
      <c r="F1845" s="10"/>
      <c r="G1845" s="10"/>
      <c r="H1845" s="10"/>
      <c r="I1845" s="10"/>
      <c r="J1845" s="10"/>
      <c r="K1845" s="10"/>
      <c r="L1845" s="10"/>
      <c r="M1845" s="10"/>
      <c r="N1845" s="10"/>
    </row>
    <row r="1846" spans="1:14">
      <c r="A1846" s="10"/>
      <c r="B1846" s="10"/>
      <c r="C1846" s="10">
        <v>0</v>
      </c>
      <c r="D1846" s="10"/>
      <c r="E1846" s="14" t="str">
        <v/>
      </c>
      <c r="F1846" s="10"/>
      <c r="G1846" s="10"/>
      <c r="H1846" s="10"/>
      <c r="I1846" s="10"/>
      <c r="J1846" s="10"/>
      <c r="K1846" s="10"/>
      <c r="L1846" s="10"/>
      <c r="M1846" s="10"/>
      <c r="N1846" s="10"/>
    </row>
    <row r="1847" spans="1:14">
      <c r="A1847" s="10"/>
      <c r="B1847" s="10"/>
      <c r="C1847" s="10">
        <v>0</v>
      </c>
      <c r="D1847" s="10"/>
      <c r="E1847" s="14" t="str">
        <v/>
      </c>
      <c r="F1847" s="10"/>
      <c r="G1847" s="10"/>
      <c r="H1847" s="10"/>
      <c r="I1847" s="10"/>
      <c r="J1847" s="10"/>
      <c r="K1847" s="10"/>
      <c r="L1847" s="10"/>
      <c r="M1847" s="10"/>
      <c r="N1847" s="10"/>
    </row>
    <row r="1848" spans="1:14">
      <c r="A1848" s="10"/>
      <c r="B1848" s="10"/>
      <c r="C1848" s="10">
        <v>0</v>
      </c>
      <c r="D1848" s="10"/>
      <c r="E1848" s="14" t="str">
        <v/>
      </c>
      <c r="F1848" s="10"/>
      <c r="G1848" s="10"/>
      <c r="H1848" s="10"/>
      <c r="I1848" s="10"/>
      <c r="J1848" s="10"/>
      <c r="K1848" s="10"/>
      <c r="L1848" s="10"/>
      <c r="M1848" s="10"/>
      <c r="N1848" s="10"/>
    </row>
    <row r="1849" spans="1:14">
      <c r="A1849" s="10"/>
      <c r="B1849" s="10"/>
      <c r="C1849" s="10">
        <v>0</v>
      </c>
      <c r="D1849" s="10"/>
      <c r="E1849" s="14" t="str">
        <v/>
      </c>
      <c r="F1849" s="10"/>
      <c r="G1849" s="10"/>
      <c r="H1849" s="10"/>
      <c r="I1849" s="10"/>
      <c r="J1849" s="10"/>
      <c r="K1849" s="10"/>
      <c r="L1849" s="10"/>
      <c r="M1849" s="10"/>
      <c r="N1849" s="10"/>
    </row>
    <row r="1850" spans="1:14">
      <c r="A1850" s="10"/>
      <c r="B1850" s="10"/>
      <c r="C1850" s="10">
        <v>0</v>
      </c>
      <c r="D1850" s="10"/>
      <c r="E1850" s="14" t="str">
        <v/>
      </c>
      <c r="F1850" s="10"/>
      <c r="G1850" s="10"/>
      <c r="H1850" s="10"/>
      <c r="I1850" s="10"/>
      <c r="J1850" s="10"/>
      <c r="K1850" s="10"/>
      <c r="L1850" s="10"/>
      <c r="M1850" s="10"/>
      <c r="N1850" s="10"/>
    </row>
    <row r="1851" spans="1:14">
      <c r="A1851" s="10"/>
      <c r="B1851" s="10"/>
      <c r="C1851" s="10">
        <v>0</v>
      </c>
      <c r="D1851" s="10"/>
      <c r="E1851" s="14" t="str">
        <v/>
      </c>
      <c r="F1851" s="10"/>
      <c r="G1851" s="10"/>
      <c r="H1851" s="10"/>
      <c r="I1851" s="10"/>
      <c r="J1851" s="10"/>
      <c r="K1851" s="10"/>
      <c r="L1851" s="10"/>
      <c r="M1851" s="10"/>
      <c r="N1851" s="10"/>
    </row>
    <row r="1852" spans="1:14">
      <c r="A1852" s="10"/>
      <c r="B1852" s="10"/>
      <c r="C1852" s="10">
        <v>0</v>
      </c>
      <c r="D1852" s="10"/>
      <c r="E1852" s="14" t="str">
        <v/>
      </c>
      <c r="F1852" s="10"/>
      <c r="G1852" s="10"/>
      <c r="H1852" s="10"/>
      <c r="I1852" s="10"/>
      <c r="J1852" s="10"/>
      <c r="K1852" s="10"/>
      <c r="L1852" s="10"/>
      <c r="M1852" s="10"/>
      <c r="N1852" s="10"/>
    </row>
    <row r="1853" spans="1:14">
      <c r="A1853" s="10"/>
      <c r="B1853" s="10"/>
      <c r="C1853" s="10">
        <v>0</v>
      </c>
      <c r="D1853" s="10"/>
      <c r="E1853" s="14" t="str">
        <v/>
      </c>
      <c r="F1853" s="10"/>
      <c r="G1853" s="10"/>
      <c r="H1853" s="10"/>
      <c r="I1853" s="10"/>
      <c r="J1853" s="10"/>
      <c r="K1853" s="10"/>
      <c r="L1853" s="10"/>
      <c r="M1853" s="10"/>
      <c r="N1853" s="10"/>
    </row>
    <row r="1854" spans="1:14">
      <c r="A1854" s="10"/>
      <c r="B1854" s="10"/>
      <c r="C1854" s="10">
        <v>0</v>
      </c>
      <c r="D1854" s="10"/>
      <c r="E1854" s="14" t="str">
        <v/>
      </c>
      <c r="F1854" s="10"/>
      <c r="G1854" s="10"/>
      <c r="H1854" s="10"/>
      <c r="I1854" s="10"/>
      <c r="J1854" s="10"/>
      <c r="K1854" s="10"/>
      <c r="L1854" s="10"/>
      <c r="M1854" s="10"/>
      <c r="N1854" s="10"/>
    </row>
    <row r="1855" spans="1:14">
      <c r="A1855" s="10"/>
      <c r="B1855" s="10"/>
      <c r="C1855" s="10">
        <v>0</v>
      </c>
      <c r="D1855" s="10"/>
      <c r="E1855" s="14" t="str">
        <v/>
      </c>
      <c r="F1855" s="10"/>
      <c r="G1855" s="10"/>
      <c r="H1855" s="10"/>
      <c r="I1855" s="10"/>
      <c r="J1855" s="10"/>
      <c r="K1855" s="10"/>
      <c r="L1855" s="10"/>
      <c r="M1855" s="10"/>
      <c r="N1855" s="10"/>
    </row>
    <row r="1856" spans="1:14">
      <c r="A1856" s="10"/>
      <c r="B1856" s="10"/>
      <c r="C1856" s="10">
        <v>0</v>
      </c>
      <c r="D1856" s="10"/>
      <c r="E1856" s="14" t="str">
        <v/>
      </c>
      <c r="F1856" s="10"/>
      <c r="G1856" s="10"/>
      <c r="H1856" s="10"/>
      <c r="I1856" s="10"/>
      <c r="J1856" s="10"/>
      <c r="K1856" s="10"/>
      <c r="L1856" s="10"/>
      <c r="M1856" s="10"/>
      <c r="N1856" s="10"/>
    </row>
    <row r="1857" spans="1:14">
      <c r="A1857" s="10"/>
      <c r="B1857" s="10"/>
      <c r="C1857" s="10">
        <v>0</v>
      </c>
      <c r="D1857" s="10"/>
      <c r="E1857" s="14" t="str">
        <v/>
      </c>
      <c r="F1857" s="10"/>
      <c r="G1857" s="10"/>
      <c r="H1857" s="10"/>
      <c r="I1857" s="10"/>
      <c r="J1857" s="10"/>
      <c r="K1857" s="10"/>
      <c r="L1857" s="10"/>
      <c r="M1857" s="10"/>
      <c r="N1857" s="10"/>
    </row>
    <row r="1858" spans="1:14">
      <c r="A1858" s="10"/>
      <c r="B1858" s="10"/>
      <c r="C1858" s="10">
        <v>0</v>
      </c>
      <c r="D1858" s="10"/>
      <c r="E1858" s="14" t="str">
        <v/>
      </c>
      <c r="F1858" s="10"/>
      <c r="G1858" s="10"/>
      <c r="H1858" s="10"/>
      <c r="I1858" s="10"/>
      <c r="J1858" s="10"/>
      <c r="K1858" s="10"/>
      <c r="L1858" s="10"/>
      <c r="M1858" s="10"/>
      <c r="N1858" s="10"/>
    </row>
    <row r="1859" spans="1:14">
      <c r="A1859" s="10"/>
      <c r="B1859" s="10"/>
      <c r="C1859" s="10">
        <v>0</v>
      </c>
      <c r="D1859" s="10"/>
      <c r="E1859" s="14" t="str">
        <v/>
      </c>
      <c r="F1859" s="10"/>
      <c r="G1859" s="10"/>
      <c r="H1859" s="10"/>
      <c r="I1859" s="10"/>
      <c r="J1859" s="10"/>
      <c r="K1859" s="10"/>
      <c r="L1859" s="10"/>
      <c r="M1859" s="10"/>
      <c r="N1859" s="10"/>
    </row>
    <row r="1860" spans="1:14">
      <c r="A1860" s="10"/>
      <c r="B1860" s="10"/>
      <c r="C1860" s="10">
        <v>0</v>
      </c>
      <c r="D1860" s="10"/>
      <c r="E1860" s="14" t="str">
        <v/>
      </c>
      <c r="F1860" s="10"/>
      <c r="G1860" s="10"/>
      <c r="H1860" s="10"/>
      <c r="I1860" s="10"/>
      <c r="J1860" s="10"/>
      <c r="K1860" s="10"/>
      <c r="L1860" s="10"/>
      <c r="M1860" s="10"/>
      <c r="N1860" s="10"/>
    </row>
    <row r="1861" spans="1:14">
      <c r="A1861" s="10"/>
      <c r="B1861" s="10"/>
      <c r="C1861" s="10">
        <v>0</v>
      </c>
      <c r="D1861" s="10"/>
      <c r="E1861" s="14" t="str">
        <v/>
      </c>
      <c r="F1861" s="10"/>
      <c r="G1861" s="10"/>
      <c r="H1861" s="10"/>
      <c r="I1861" s="10"/>
      <c r="J1861" s="10"/>
      <c r="K1861" s="10"/>
      <c r="L1861" s="10"/>
      <c r="M1861" s="10"/>
      <c r="N1861" s="10"/>
    </row>
    <row r="1862" spans="1:14">
      <c r="A1862" s="10"/>
      <c r="B1862" s="10"/>
      <c r="C1862" s="10">
        <v>0</v>
      </c>
      <c r="D1862" s="10"/>
      <c r="E1862" s="14" t="str">
        <v/>
      </c>
      <c r="F1862" s="10"/>
      <c r="G1862" s="10"/>
      <c r="H1862" s="10"/>
      <c r="I1862" s="10"/>
      <c r="J1862" s="10"/>
      <c r="K1862" s="10"/>
      <c r="L1862" s="10"/>
      <c r="M1862" s="10"/>
      <c r="N1862" s="10"/>
    </row>
    <row r="1863" spans="1:14">
      <c r="A1863" s="10"/>
      <c r="B1863" s="10"/>
      <c r="C1863" s="10">
        <v>0</v>
      </c>
      <c r="D1863" s="10"/>
      <c r="E1863" s="14" t="str">
        <v/>
      </c>
      <c r="F1863" s="10"/>
      <c r="G1863" s="10"/>
      <c r="H1863" s="10"/>
      <c r="I1863" s="10"/>
      <c r="J1863" s="10"/>
      <c r="K1863" s="10"/>
      <c r="L1863" s="10"/>
      <c r="M1863" s="10"/>
      <c r="N1863" s="10"/>
    </row>
    <row r="1864" spans="1:14">
      <c r="A1864" s="10"/>
      <c r="B1864" s="10"/>
      <c r="C1864" s="10">
        <v>0</v>
      </c>
      <c r="D1864" s="10"/>
      <c r="E1864" s="14" t="str">
        <v/>
      </c>
      <c r="F1864" s="10"/>
      <c r="G1864" s="10"/>
      <c r="H1864" s="10"/>
      <c r="I1864" s="10"/>
      <c r="J1864" s="10"/>
      <c r="K1864" s="10"/>
      <c r="L1864" s="10"/>
      <c r="M1864" s="10"/>
      <c r="N1864" s="10"/>
    </row>
    <row r="1865" spans="1:14">
      <c r="A1865" s="10"/>
      <c r="B1865" s="10"/>
      <c r="C1865" s="10">
        <v>0</v>
      </c>
      <c r="D1865" s="10"/>
      <c r="E1865" s="14" t="str">
        <v/>
      </c>
      <c r="F1865" s="10"/>
      <c r="G1865" s="10"/>
      <c r="H1865" s="10"/>
      <c r="I1865" s="10"/>
      <c r="J1865" s="10"/>
      <c r="K1865" s="10"/>
      <c r="L1865" s="10"/>
      <c r="M1865" s="10"/>
      <c r="N1865" s="10"/>
    </row>
    <row r="1866" spans="1:14">
      <c r="A1866" s="10"/>
      <c r="B1866" s="10"/>
      <c r="C1866" s="10">
        <v>0</v>
      </c>
      <c r="D1866" s="10"/>
      <c r="E1866" s="14" t="str">
        <v/>
      </c>
      <c r="F1866" s="10"/>
      <c r="G1866" s="10"/>
      <c r="H1866" s="10"/>
      <c r="I1866" s="10"/>
      <c r="J1866" s="10"/>
      <c r="K1866" s="10"/>
      <c r="L1866" s="10"/>
      <c r="M1866" s="10"/>
      <c r="N1866" s="10"/>
    </row>
    <row r="1867" spans="1:14">
      <c r="A1867" s="10"/>
      <c r="B1867" s="10"/>
      <c r="C1867" s="10">
        <v>0</v>
      </c>
      <c r="D1867" s="10"/>
      <c r="E1867" s="14" t="str">
        <v/>
      </c>
      <c r="F1867" s="10"/>
      <c r="G1867" s="10"/>
      <c r="H1867" s="10"/>
      <c r="I1867" s="10"/>
      <c r="J1867" s="10"/>
      <c r="K1867" s="10"/>
      <c r="L1867" s="10"/>
      <c r="M1867" s="10"/>
      <c r="N1867" s="10"/>
    </row>
    <row r="1868" spans="1:14">
      <c r="A1868" s="10"/>
      <c r="B1868" s="10"/>
      <c r="C1868" s="10">
        <v>0</v>
      </c>
      <c r="D1868" s="10"/>
      <c r="E1868" s="14" t="str">
        <v/>
      </c>
      <c r="F1868" s="10"/>
      <c r="G1868" s="10"/>
      <c r="H1868" s="10"/>
      <c r="I1868" s="10"/>
      <c r="J1868" s="10"/>
      <c r="K1868" s="10"/>
      <c r="L1868" s="10"/>
      <c r="M1868" s="10"/>
      <c r="N1868" s="10"/>
    </row>
    <row r="1869" spans="1:14">
      <c r="A1869" s="10"/>
      <c r="B1869" s="10"/>
      <c r="C1869" s="10">
        <v>0</v>
      </c>
      <c r="D1869" s="10"/>
      <c r="E1869" s="14" t="str">
        <v/>
      </c>
      <c r="F1869" s="10"/>
      <c r="G1869" s="10"/>
      <c r="H1869" s="10"/>
      <c r="I1869" s="10"/>
      <c r="J1869" s="10"/>
      <c r="K1869" s="10"/>
      <c r="L1869" s="10"/>
      <c r="M1869" s="10"/>
      <c r="N1869" s="10"/>
    </row>
    <row r="1870" spans="1:14">
      <c r="A1870" s="10"/>
      <c r="B1870" s="10"/>
      <c r="C1870" s="10">
        <v>0</v>
      </c>
      <c r="D1870" s="10"/>
      <c r="E1870" s="14" t="str">
        <v/>
      </c>
      <c r="F1870" s="10"/>
      <c r="G1870" s="10"/>
      <c r="H1870" s="10"/>
      <c r="I1870" s="10"/>
      <c r="J1870" s="10"/>
      <c r="K1870" s="10"/>
      <c r="L1870" s="10"/>
      <c r="M1870" s="10"/>
      <c r="N1870" s="10"/>
    </row>
    <row r="1871" spans="1:14">
      <c r="A1871" s="10"/>
      <c r="B1871" s="10"/>
      <c r="C1871" s="10">
        <v>0</v>
      </c>
      <c r="D1871" s="10"/>
      <c r="E1871" s="14" t="str">
        <v/>
      </c>
      <c r="F1871" s="10"/>
      <c r="G1871" s="10"/>
      <c r="H1871" s="10"/>
      <c r="I1871" s="10"/>
      <c r="J1871" s="10"/>
      <c r="K1871" s="10"/>
      <c r="L1871" s="10"/>
      <c r="M1871" s="10"/>
      <c r="N1871" s="10"/>
    </row>
    <row r="1872" spans="1:14">
      <c r="A1872" s="10"/>
      <c r="B1872" s="10"/>
      <c r="C1872" s="10">
        <v>0</v>
      </c>
      <c r="D1872" s="10"/>
      <c r="E1872" s="14" t="str">
        <v/>
      </c>
      <c r="F1872" s="10"/>
      <c r="G1872" s="10"/>
      <c r="H1872" s="10"/>
      <c r="I1872" s="10"/>
      <c r="J1872" s="10"/>
      <c r="K1872" s="10"/>
      <c r="L1872" s="10"/>
      <c r="M1872" s="10"/>
      <c r="N1872" s="10"/>
    </row>
    <row r="1873" spans="1:14">
      <c r="A1873" s="10"/>
      <c r="B1873" s="10"/>
      <c r="C1873" s="10">
        <v>0</v>
      </c>
      <c r="D1873" s="10"/>
      <c r="E1873" s="14" t="str">
        <v/>
      </c>
      <c r="F1873" s="10"/>
      <c r="G1873" s="10"/>
      <c r="H1873" s="10"/>
      <c r="I1873" s="10"/>
      <c r="J1873" s="10"/>
      <c r="K1873" s="10"/>
      <c r="L1873" s="10"/>
      <c r="M1873" s="10"/>
      <c r="N1873" s="10"/>
    </row>
    <row r="1874" spans="1:14">
      <c r="A1874" s="10"/>
      <c r="B1874" s="10"/>
      <c r="C1874" s="10">
        <v>0</v>
      </c>
      <c r="D1874" s="10"/>
      <c r="E1874" s="14" t="str">
        <v/>
      </c>
      <c r="F1874" s="10"/>
      <c r="G1874" s="10"/>
      <c r="H1874" s="10"/>
      <c r="I1874" s="10"/>
      <c r="J1874" s="10"/>
      <c r="K1874" s="10"/>
      <c r="L1874" s="10"/>
      <c r="M1874" s="10"/>
      <c r="N1874" s="10"/>
    </row>
    <row r="1875" spans="1:14">
      <c r="A1875" s="10"/>
      <c r="B1875" s="10"/>
      <c r="C1875" s="10">
        <v>0</v>
      </c>
      <c r="D1875" s="10"/>
      <c r="E1875" s="14" t="str">
        <v/>
      </c>
      <c r="F1875" s="10"/>
      <c r="G1875" s="10"/>
      <c r="H1875" s="10"/>
      <c r="I1875" s="10"/>
      <c r="J1875" s="10"/>
      <c r="K1875" s="10"/>
      <c r="L1875" s="10"/>
      <c r="M1875" s="10"/>
      <c r="N1875" s="10"/>
    </row>
    <row r="1876" spans="1:14">
      <c r="A1876" s="10"/>
      <c r="B1876" s="10"/>
      <c r="C1876" s="10">
        <v>0</v>
      </c>
      <c r="D1876" s="10"/>
      <c r="E1876" s="14" t="str">
        <v/>
      </c>
      <c r="F1876" s="10"/>
      <c r="G1876" s="10"/>
      <c r="H1876" s="10"/>
      <c r="I1876" s="10"/>
      <c r="J1876" s="10"/>
      <c r="K1876" s="10"/>
      <c r="L1876" s="10"/>
      <c r="M1876" s="10"/>
      <c r="N1876" s="10"/>
    </row>
    <row r="1877" spans="1:14">
      <c r="A1877" s="10"/>
      <c r="B1877" s="10"/>
      <c r="C1877" s="10">
        <v>0</v>
      </c>
      <c r="D1877" s="10"/>
      <c r="E1877" s="14" t="str">
        <v/>
      </c>
      <c r="F1877" s="10"/>
      <c r="G1877" s="10"/>
      <c r="H1877" s="10"/>
      <c r="I1877" s="10"/>
      <c r="J1877" s="10"/>
      <c r="K1877" s="10"/>
      <c r="L1877" s="10"/>
      <c r="M1877" s="10"/>
      <c r="N1877" s="10"/>
    </row>
    <row r="1878" spans="1:14">
      <c r="A1878" s="10"/>
      <c r="B1878" s="10"/>
      <c r="C1878" s="10">
        <v>0</v>
      </c>
      <c r="D1878" s="10"/>
      <c r="E1878" s="14" t="str">
        <v/>
      </c>
      <c r="F1878" s="10"/>
      <c r="G1878" s="10"/>
      <c r="H1878" s="10"/>
      <c r="I1878" s="10"/>
      <c r="J1878" s="10"/>
      <c r="K1878" s="10"/>
      <c r="L1878" s="10"/>
      <c r="M1878" s="10"/>
      <c r="N1878" s="10"/>
    </row>
    <row r="1879" spans="1:14">
      <c r="A1879" s="10"/>
      <c r="B1879" s="10"/>
      <c r="C1879" s="10">
        <v>0</v>
      </c>
      <c r="D1879" s="10"/>
      <c r="E1879" s="14" t="str">
        <v/>
      </c>
      <c r="F1879" s="10"/>
      <c r="G1879" s="10"/>
      <c r="H1879" s="10"/>
      <c r="I1879" s="10"/>
      <c r="J1879" s="10"/>
      <c r="K1879" s="10"/>
      <c r="L1879" s="10"/>
      <c r="M1879" s="10"/>
      <c r="N1879" s="10"/>
    </row>
    <row r="1880" spans="1:14">
      <c r="A1880" s="10"/>
      <c r="B1880" s="10"/>
      <c r="C1880" s="10">
        <v>0</v>
      </c>
      <c r="D1880" s="10"/>
      <c r="E1880" s="14" t="str">
        <v/>
      </c>
      <c r="F1880" s="10"/>
      <c r="G1880" s="10"/>
      <c r="H1880" s="10"/>
      <c r="I1880" s="10"/>
      <c r="J1880" s="10"/>
      <c r="K1880" s="10"/>
      <c r="L1880" s="10"/>
      <c r="M1880" s="10"/>
      <c r="N1880" s="10"/>
    </row>
    <row r="1881" spans="1:14">
      <c r="A1881" s="10"/>
      <c r="B1881" s="10"/>
      <c r="C1881" s="10">
        <v>0</v>
      </c>
      <c r="D1881" s="10"/>
      <c r="E1881" s="14" t="str">
        <v/>
      </c>
      <c r="F1881" s="10"/>
      <c r="G1881" s="10"/>
      <c r="H1881" s="10"/>
      <c r="I1881" s="10"/>
      <c r="J1881" s="10"/>
      <c r="K1881" s="10"/>
      <c r="L1881" s="10"/>
      <c r="M1881" s="10"/>
      <c r="N1881" s="10"/>
    </row>
    <row r="1882" spans="1:14">
      <c r="A1882" s="10"/>
      <c r="B1882" s="10"/>
      <c r="C1882" s="10">
        <v>0</v>
      </c>
      <c r="D1882" s="10"/>
      <c r="E1882" s="14" t="str">
        <v/>
      </c>
      <c r="F1882" s="10"/>
      <c r="G1882" s="10"/>
      <c r="H1882" s="10"/>
      <c r="I1882" s="10"/>
      <c r="J1882" s="10"/>
      <c r="K1882" s="10"/>
      <c r="L1882" s="10"/>
      <c r="M1882" s="10"/>
      <c r="N1882" s="10"/>
    </row>
    <row r="1883" spans="1:14">
      <c r="A1883" s="10"/>
      <c r="B1883" s="10"/>
      <c r="C1883" s="10">
        <v>0</v>
      </c>
      <c r="D1883" s="10"/>
      <c r="E1883" s="14" t="str">
        <v/>
      </c>
      <c r="F1883" s="10"/>
      <c r="G1883" s="10"/>
      <c r="H1883" s="10"/>
      <c r="I1883" s="10"/>
      <c r="J1883" s="10"/>
      <c r="K1883" s="10"/>
      <c r="L1883" s="10"/>
      <c r="M1883" s="10"/>
      <c r="N1883" s="10"/>
    </row>
    <row r="1884" spans="1:14">
      <c r="A1884" s="10"/>
      <c r="B1884" s="10"/>
      <c r="C1884" s="10">
        <v>0</v>
      </c>
      <c r="D1884" s="10"/>
      <c r="E1884" s="14" t="str">
        <v/>
      </c>
      <c r="F1884" s="10"/>
      <c r="G1884" s="10"/>
      <c r="H1884" s="10"/>
      <c r="I1884" s="10"/>
      <c r="J1884" s="10"/>
      <c r="K1884" s="10"/>
      <c r="L1884" s="10"/>
      <c r="M1884" s="10"/>
      <c r="N1884" s="10"/>
    </row>
    <row r="1885" spans="1:14">
      <c r="A1885" s="10"/>
      <c r="B1885" s="10"/>
      <c r="C1885" s="10">
        <v>0</v>
      </c>
      <c r="D1885" s="10"/>
      <c r="E1885" s="14" t="str">
        <v/>
      </c>
      <c r="F1885" s="10"/>
      <c r="G1885" s="10"/>
      <c r="H1885" s="10"/>
      <c r="I1885" s="10"/>
      <c r="J1885" s="10"/>
      <c r="K1885" s="10"/>
      <c r="L1885" s="10"/>
      <c r="M1885" s="10"/>
      <c r="N1885" s="10"/>
    </row>
    <row r="1886" spans="1:14">
      <c r="A1886" s="10"/>
      <c r="B1886" s="10"/>
      <c r="C1886" s="10">
        <v>0</v>
      </c>
      <c r="D1886" s="10"/>
      <c r="E1886" s="14" t="str">
        <v/>
      </c>
      <c r="F1886" s="10"/>
      <c r="G1886" s="10"/>
      <c r="H1886" s="10"/>
      <c r="I1886" s="10"/>
      <c r="J1886" s="10"/>
      <c r="K1886" s="10"/>
      <c r="L1886" s="10"/>
      <c r="M1886" s="10"/>
      <c r="N1886" s="10"/>
    </row>
    <row r="1887" spans="1:14">
      <c r="A1887" s="10"/>
      <c r="B1887" s="10"/>
      <c r="C1887" s="10">
        <v>0</v>
      </c>
      <c r="D1887" s="10"/>
      <c r="E1887" s="14" t="str">
        <v/>
      </c>
      <c r="F1887" s="10"/>
      <c r="G1887" s="10"/>
      <c r="H1887" s="10"/>
      <c r="I1887" s="10"/>
      <c r="J1887" s="10"/>
      <c r="K1887" s="10"/>
      <c r="L1887" s="10"/>
      <c r="M1887" s="10"/>
      <c r="N1887" s="10"/>
    </row>
    <row r="1888" spans="1:14">
      <c r="A1888" s="10"/>
      <c r="B1888" s="10"/>
      <c r="C1888" s="10">
        <v>0</v>
      </c>
      <c r="D1888" s="10"/>
      <c r="E1888" s="14" t="str">
        <v/>
      </c>
      <c r="F1888" s="10"/>
      <c r="G1888" s="10"/>
      <c r="H1888" s="10"/>
      <c r="I1888" s="10"/>
      <c r="J1888" s="10"/>
      <c r="K1888" s="10"/>
      <c r="L1888" s="10"/>
      <c r="M1888" s="10"/>
      <c r="N1888" s="10"/>
    </row>
    <row r="1889" spans="1:14">
      <c r="A1889" s="10"/>
      <c r="B1889" s="10"/>
      <c r="C1889" s="10">
        <v>0</v>
      </c>
      <c r="D1889" s="10"/>
      <c r="E1889" s="14" t="str">
        <v/>
      </c>
      <c r="F1889" s="10"/>
      <c r="G1889" s="10"/>
      <c r="H1889" s="10"/>
      <c r="I1889" s="10"/>
      <c r="J1889" s="10"/>
      <c r="K1889" s="10"/>
      <c r="L1889" s="10"/>
      <c r="M1889" s="10"/>
      <c r="N1889" s="10"/>
    </row>
    <row r="1890" spans="1:14">
      <c r="A1890" s="10"/>
      <c r="B1890" s="10"/>
      <c r="C1890" s="10">
        <v>0</v>
      </c>
      <c r="D1890" s="10"/>
      <c r="E1890" s="14" t="str">
        <v/>
      </c>
      <c r="F1890" s="10"/>
      <c r="G1890" s="10"/>
      <c r="H1890" s="10"/>
      <c r="I1890" s="10"/>
      <c r="J1890" s="10"/>
      <c r="K1890" s="10"/>
      <c r="L1890" s="10"/>
      <c r="M1890" s="10"/>
      <c r="N1890" s="10"/>
    </row>
    <row r="1891" spans="1:14">
      <c r="A1891" s="10"/>
      <c r="B1891" s="10"/>
      <c r="C1891" s="10">
        <v>0</v>
      </c>
      <c r="D1891" s="10"/>
      <c r="E1891" s="14" t="str">
        <v/>
      </c>
      <c r="F1891" s="10"/>
      <c r="G1891" s="10"/>
      <c r="H1891" s="10"/>
      <c r="I1891" s="10"/>
      <c r="J1891" s="10"/>
      <c r="K1891" s="10"/>
      <c r="L1891" s="10"/>
      <c r="M1891" s="10"/>
      <c r="N1891" s="10"/>
    </row>
    <row r="1892" spans="1:14">
      <c r="A1892" s="10"/>
      <c r="B1892" s="10"/>
      <c r="C1892" s="10">
        <v>0</v>
      </c>
      <c r="D1892" s="10"/>
      <c r="E1892" s="14" t="str">
        <v/>
      </c>
      <c r="F1892" s="10"/>
      <c r="G1892" s="10"/>
      <c r="H1892" s="10"/>
      <c r="I1892" s="10"/>
      <c r="J1892" s="10"/>
      <c r="K1892" s="10"/>
      <c r="L1892" s="10"/>
      <c r="M1892" s="10"/>
      <c r="N1892" s="10"/>
    </row>
    <row r="1893" spans="1:14">
      <c r="A1893" s="10"/>
      <c r="B1893" s="10"/>
      <c r="C1893" s="10">
        <v>0</v>
      </c>
      <c r="D1893" s="10"/>
      <c r="E1893" s="14" t="str">
        <v/>
      </c>
      <c r="F1893" s="10"/>
      <c r="G1893" s="10"/>
      <c r="H1893" s="10"/>
      <c r="I1893" s="10"/>
      <c r="J1893" s="10"/>
      <c r="K1893" s="10"/>
      <c r="L1893" s="10"/>
      <c r="M1893" s="10"/>
      <c r="N1893" s="10"/>
    </row>
    <row r="1894" spans="1:14">
      <c r="A1894" s="10"/>
      <c r="B1894" s="10"/>
      <c r="C1894" s="10">
        <v>0</v>
      </c>
      <c r="D1894" s="10"/>
      <c r="E1894" s="14" t="str">
        <v/>
      </c>
      <c r="F1894" s="10"/>
      <c r="G1894" s="10"/>
      <c r="H1894" s="10"/>
      <c r="I1894" s="10"/>
      <c r="J1894" s="10"/>
      <c r="K1894" s="10"/>
      <c r="L1894" s="10"/>
      <c r="M1894" s="10"/>
      <c r="N1894" s="10"/>
    </row>
    <row r="1895" spans="1:14">
      <c r="A1895" s="10"/>
      <c r="B1895" s="10"/>
      <c r="C1895" s="10">
        <v>0</v>
      </c>
      <c r="D1895" s="10"/>
      <c r="E1895" s="14" t="str">
        <v/>
      </c>
      <c r="F1895" s="10"/>
      <c r="G1895" s="10"/>
      <c r="H1895" s="10"/>
      <c r="I1895" s="10"/>
      <c r="J1895" s="10"/>
      <c r="K1895" s="10"/>
      <c r="L1895" s="10"/>
      <c r="M1895" s="10"/>
      <c r="N1895" s="10"/>
    </row>
    <row r="1896" spans="1:14">
      <c r="A1896" s="10"/>
      <c r="B1896" s="10"/>
      <c r="C1896" s="10">
        <v>0</v>
      </c>
      <c r="D1896" s="10"/>
      <c r="E1896" s="14" t="str">
        <v/>
      </c>
      <c r="F1896" s="10"/>
      <c r="G1896" s="10"/>
      <c r="H1896" s="10"/>
      <c r="I1896" s="10"/>
      <c r="J1896" s="10"/>
      <c r="K1896" s="10"/>
      <c r="L1896" s="10"/>
      <c r="M1896" s="10"/>
      <c r="N1896" s="10"/>
    </row>
    <row r="1897" spans="1:14">
      <c r="A1897" s="10"/>
      <c r="B1897" s="10"/>
      <c r="C1897" s="10">
        <v>0</v>
      </c>
      <c r="D1897" s="10"/>
      <c r="E1897" s="14" t="str">
        <v/>
      </c>
      <c r="F1897" s="10"/>
      <c r="G1897" s="10"/>
      <c r="H1897" s="10"/>
      <c r="I1897" s="10"/>
      <c r="J1897" s="10"/>
      <c r="K1897" s="10"/>
      <c r="L1897" s="10"/>
      <c r="M1897" s="10"/>
      <c r="N1897" s="10"/>
    </row>
    <row r="1898" spans="1:14">
      <c r="A1898" s="10"/>
      <c r="B1898" s="10"/>
      <c r="C1898" s="10">
        <v>0</v>
      </c>
      <c r="D1898" s="10"/>
      <c r="E1898" s="14" t="str">
        <v/>
      </c>
      <c r="F1898" s="10"/>
      <c r="G1898" s="10"/>
      <c r="H1898" s="10"/>
      <c r="I1898" s="10"/>
      <c r="J1898" s="10"/>
      <c r="K1898" s="10"/>
      <c r="L1898" s="10"/>
      <c r="M1898" s="10"/>
      <c r="N1898" s="10"/>
    </row>
    <row r="1899" spans="1:14">
      <c r="A1899" s="10"/>
      <c r="B1899" s="10"/>
      <c r="C1899" s="10">
        <v>0</v>
      </c>
      <c r="D1899" s="10"/>
      <c r="E1899" s="14" t="str">
        <v/>
      </c>
      <c r="F1899" s="10"/>
      <c r="G1899" s="10"/>
      <c r="H1899" s="10"/>
      <c r="I1899" s="10"/>
      <c r="J1899" s="10"/>
      <c r="K1899" s="10"/>
      <c r="L1899" s="10"/>
      <c r="M1899" s="10"/>
      <c r="N1899" s="10"/>
    </row>
    <row r="1900" spans="1:14">
      <c r="A1900" s="10"/>
      <c r="B1900" s="10"/>
      <c r="C1900" s="10">
        <v>0</v>
      </c>
      <c r="D1900" s="10"/>
      <c r="E1900" s="14" t="str">
        <v/>
      </c>
      <c r="F1900" s="10"/>
      <c r="G1900" s="10"/>
      <c r="H1900" s="10"/>
      <c r="I1900" s="10"/>
      <c r="J1900" s="10"/>
      <c r="K1900" s="10"/>
      <c r="L1900" s="10"/>
      <c r="M1900" s="10"/>
      <c r="N1900" s="10"/>
    </row>
    <row r="1901" spans="1:14">
      <c r="A1901" s="10"/>
      <c r="B1901" s="10"/>
      <c r="C1901" s="10">
        <v>0</v>
      </c>
      <c r="D1901" s="10"/>
      <c r="E1901" s="14" t="str">
        <v/>
      </c>
      <c r="F1901" s="10"/>
      <c r="G1901" s="10"/>
      <c r="H1901" s="10"/>
      <c r="I1901" s="10"/>
      <c r="J1901" s="10"/>
      <c r="K1901" s="10"/>
      <c r="L1901" s="10"/>
      <c r="M1901" s="10"/>
      <c r="N1901" s="10"/>
    </row>
    <row r="1902" spans="1:14">
      <c r="A1902" s="10"/>
      <c r="B1902" s="10"/>
      <c r="C1902" s="10">
        <v>0</v>
      </c>
      <c r="D1902" s="10"/>
      <c r="E1902" s="14" t="str">
        <v/>
      </c>
      <c r="F1902" s="10"/>
      <c r="G1902" s="10"/>
      <c r="H1902" s="10"/>
      <c r="I1902" s="10"/>
      <c r="J1902" s="10"/>
      <c r="K1902" s="10"/>
      <c r="L1902" s="10"/>
      <c r="M1902" s="10"/>
      <c r="N1902" s="10"/>
    </row>
    <row r="1903" spans="1:14">
      <c r="A1903" s="10"/>
      <c r="B1903" s="10"/>
      <c r="C1903" s="10">
        <v>0</v>
      </c>
      <c r="D1903" s="10"/>
      <c r="E1903" s="14" t="str">
        <v/>
      </c>
      <c r="F1903" s="10"/>
      <c r="G1903" s="10"/>
      <c r="H1903" s="10"/>
      <c r="I1903" s="10"/>
      <c r="J1903" s="10"/>
      <c r="K1903" s="10"/>
      <c r="L1903" s="10"/>
      <c r="M1903" s="10"/>
      <c r="N1903" s="10"/>
    </row>
    <row r="1904" spans="1:14">
      <c r="A1904" s="10"/>
      <c r="B1904" s="10"/>
      <c r="C1904" s="10">
        <v>0</v>
      </c>
      <c r="D1904" s="10"/>
      <c r="E1904" s="14" t="str">
        <v/>
      </c>
      <c r="F1904" s="10"/>
      <c r="G1904" s="10"/>
      <c r="H1904" s="10"/>
      <c r="I1904" s="10"/>
      <c r="J1904" s="10"/>
      <c r="K1904" s="10"/>
      <c r="L1904" s="10"/>
      <c r="M1904" s="10"/>
      <c r="N1904" s="10"/>
    </row>
    <row r="1905" spans="1:14">
      <c r="A1905" s="10"/>
      <c r="B1905" s="10"/>
      <c r="C1905" s="10">
        <v>0</v>
      </c>
      <c r="D1905" s="10"/>
      <c r="E1905" s="14" t="str">
        <v/>
      </c>
      <c r="F1905" s="10"/>
      <c r="G1905" s="10"/>
      <c r="H1905" s="10"/>
      <c r="I1905" s="10"/>
      <c r="J1905" s="10"/>
      <c r="K1905" s="10"/>
      <c r="L1905" s="10"/>
      <c r="M1905" s="10"/>
      <c r="N1905" s="10"/>
    </row>
    <row r="1906" spans="1:14">
      <c r="A1906" s="10"/>
      <c r="B1906" s="10"/>
      <c r="C1906" s="10">
        <v>0</v>
      </c>
      <c r="D1906" s="10"/>
      <c r="E1906" s="14" t="str">
        <v/>
      </c>
      <c r="F1906" s="10"/>
      <c r="G1906" s="10"/>
      <c r="H1906" s="10"/>
      <c r="I1906" s="10"/>
      <c r="J1906" s="10"/>
      <c r="K1906" s="10"/>
      <c r="L1906" s="10"/>
      <c r="M1906" s="10"/>
      <c r="N1906" s="10"/>
    </row>
    <row r="1907" spans="1:14">
      <c r="A1907" s="10"/>
      <c r="B1907" s="10"/>
      <c r="C1907" s="10">
        <v>0</v>
      </c>
      <c r="D1907" s="10"/>
      <c r="E1907" s="14" t="str">
        <v/>
      </c>
      <c r="F1907" s="10"/>
      <c r="G1907" s="10"/>
      <c r="H1907" s="10"/>
      <c r="I1907" s="10"/>
      <c r="J1907" s="10"/>
      <c r="K1907" s="10"/>
      <c r="L1907" s="10"/>
      <c r="M1907" s="10"/>
      <c r="N1907" s="10"/>
    </row>
    <row r="1908" spans="1:14">
      <c r="A1908" s="10"/>
      <c r="B1908" s="10"/>
      <c r="C1908" s="10">
        <v>0</v>
      </c>
      <c r="D1908" s="10"/>
      <c r="E1908" s="14" t="str">
        <v/>
      </c>
      <c r="F1908" s="10"/>
      <c r="G1908" s="10"/>
      <c r="H1908" s="10"/>
      <c r="I1908" s="10"/>
      <c r="J1908" s="10"/>
      <c r="K1908" s="10"/>
      <c r="L1908" s="10"/>
      <c r="M1908" s="10"/>
      <c r="N1908" s="10"/>
    </row>
    <row r="1909" spans="1:14">
      <c r="A1909" s="10"/>
      <c r="B1909" s="10"/>
      <c r="C1909" s="10">
        <v>0</v>
      </c>
      <c r="D1909" s="10"/>
      <c r="E1909" s="14" t="str">
        <v/>
      </c>
      <c r="F1909" s="10"/>
      <c r="G1909" s="10"/>
      <c r="H1909" s="10"/>
      <c r="I1909" s="10"/>
      <c r="J1909" s="10"/>
      <c r="K1909" s="10"/>
      <c r="L1909" s="10"/>
      <c r="M1909" s="10"/>
      <c r="N1909" s="10"/>
    </row>
    <row r="1910" spans="1:14">
      <c r="A1910" s="10"/>
      <c r="B1910" s="10"/>
      <c r="C1910" s="10">
        <v>0</v>
      </c>
      <c r="D1910" s="10"/>
      <c r="E1910" s="14" t="str">
        <v/>
      </c>
      <c r="F1910" s="10"/>
      <c r="G1910" s="10"/>
      <c r="H1910" s="10"/>
      <c r="I1910" s="10"/>
      <c r="J1910" s="10"/>
      <c r="K1910" s="10"/>
      <c r="L1910" s="10"/>
      <c r="M1910" s="10"/>
      <c r="N1910" s="10"/>
    </row>
    <row r="1911" spans="1:14">
      <c r="A1911" s="10"/>
      <c r="B1911" s="10"/>
      <c r="C1911" s="10">
        <v>0</v>
      </c>
      <c r="D1911" s="10"/>
      <c r="E1911" s="14" t="str">
        <v/>
      </c>
      <c r="F1911" s="10"/>
      <c r="G1911" s="10"/>
      <c r="H1911" s="10"/>
      <c r="I1911" s="10"/>
      <c r="J1911" s="10"/>
      <c r="K1911" s="10"/>
      <c r="L1911" s="10"/>
      <c r="M1911" s="10"/>
      <c r="N1911" s="10"/>
    </row>
    <row r="1912" spans="1:14">
      <c r="A1912" s="10"/>
      <c r="B1912" s="10"/>
      <c r="C1912" s="10">
        <v>0</v>
      </c>
      <c r="D1912" s="10"/>
      <c r="E1912" s="14" t="str">
        <v/>
      </c>
      <c r="F1912" s="10"/>
      <c r="G1912" s="10"/>
      <c r="H1912" s="10"/>
      <c r="I1912" s="10"/>
      <c r="J1912" s="10"/>
      <c r="K1912" s="10"/>
      <c r="L1912" s="10"/>
      <c r="M1912" s="10"/>
      <c r="N1912" s="10"/>
    </row>
    <row r="1913" spans="1:14">
      <c r="A1913" s="10"/>
      <c r="B1913" s="10"/>
      <c r="C1913" s="10">
        <v>0</v>
      </c>
      <c r="D1913" s="10"/>
      <c r="E1913" s="14" t="str">
        <v/>
      </c>
      <c r="F1913" s="10"/>
      <c r="G1913" s="10"/>
      <c r="H1913" s="10"/>
      <c r="I1913" s="10"/>
      <c r="J1913" s="10"/>
      <c r="K1913" s="10"/>
      <c r="L1913" s="10"/>
      <c r="M1913" s="10"/>
      <c r="N1913" s="10"/>
    </row>
    <row r="1914" spans="1:14">
      <c r="A1914" s="10"/>
      <c r="B1914" s="10"/>
      <c r="C1914" s="10">
        <v>0</v>
      </c>
      <c r="D1914" s="10"/>
      <c r="E1914" s="14" t="str">
        <v/>
      </c>
      <c r="F1914" s="10"/>
      <c r="G1914" s="10"/>
      <c r="H1914" s="10"/>
      <c r="I1914" s="10"/>
      <c r="J1914" s="10"/>
      <c r="K1914" s="10"/>
      <c r="L1914" s="10"/>
      <c r="M1914" s="10"/>
      <c r="N1914" s="10"/>
    </row>
    <row r="1915" spans="1:14">
      <c r="A1915" s="10"/>
      <c r="B1915" s="10"/>
      <c r="C1915" s="10">
        <v>0</v>
      </c>
      <c r="D1915" s="10"/>
      <c r="E1915" s="14" t="str">
        <v/>
      </c>
      <c r="F1915" s="10"/>
      <c r="G1915" s="10"/>
      <c r="H1915" s="10"/>
      <c r="I1915" s="10"/>
      <c r="J1915" s="10"/>
      <c r="K1915" s="10"/>
      <c r="L1915" s="10"/>
      <c r="M1915" s="10"/>
      <c r="N1915" s="10"/>
    </row>
    <row r="1916" spans="1:14">
      <c r="A1916" s="10"/>
      <c r="B1916" s="10"/>
      <c r="C1916" s="10">
        <v>0</v>
      </c>
      <c r="D1916" s="10"/>
      <c r="E1916" s="14" t="str">
        <v/>
      </c>
      <c r="F1916" s="10"/>
      <c r="G1916" s="10"/>
      <c r="H1916" s="10"/>
      <c r="I1916" s="10"/>
      <c r="J1916" s="10"/>
      <c r="K1916" s="10"/>
      <c r="L1916" s="10"/>
      <c r="M1916" s="10"/>
      <c r="N1916" s="10"/>
    </row>
    <row r="1917" spans="1:14">
      <c r="A1917" s="10"/>
      <c r="B1917" s="10"/>
      <c r="C1917" s="10">
        <v>0</v>
      </c>
      <c r="D1917" s="10"/>
      <c r="E1917" s="14" t="str">
        <v/>
      </c>
      <c r="F1917" s="10"/>
      <c r="G1917" s="10"/>
      <c r="H1917" s="10"/>
      <c r="I1917" s="10"/>
      <c r="J1917" s="10"/>
      <c r="K1917" s="10"/>
      <c r="L1917" s="10"/>
      <c r="M1917" s="10"/>
      <c r="N1917" s="10"/>
    </row>
    <row r="1918" spans="1:14">
      <c r="A1918" s="10"/>
      <c r="B1918" s="10"/>
      <c r="C1918" s="10">
        <v>0</v>
      </c>
      <c r="D1918" s="10"/>
      <c r="E1918" s="14" t="str">
        <v/>
      </c>
      <c r="F1918" s="10"/>
      <c r="G1918" s="10"/>
      <c r="H1918" s="10"/>
      <c r="I1918" s="10"/>
      <c r="J1918" s="10"/>
      <c r="K1918" s="10"/>
      <c r="L1918" s="10"/>
      <c r="M1918" s="10"/>
      <c r="N1918" s="10"/>
    </row>
    <row r="1919" spans="1:14">
      <c r="A1919" s="10"/>
      <c r="B1919" s="10"/>
      <c r="C1919" s="10">
        <v>0</v>
      </c>
      <c r="D1919" s="10"/>
      <c r="E1919" s="14" t="str">
        <v/>
      </c>
      <c r="F1919" s="10"/>
      <c r="G1919" s="10"/>
      <c r="H1919" s="10"/>
      <c r="I1919" s="10"/>
      <c r="J1919" s="10"/>
      <c r="K1919" s="10"/>
      <c r="L1919" s="10"/>
      <c r="M1919" s="10"/>
      <c r="N1919" s="10"/>
    </row>
    <row r="1920" spans="1:14">
      <c r="A1920" s="10"/>
      <c r="B1920" s="10"/>
      <c r="C1920" s="10">
        <v>0</v>
      </c>
      <c r="D1920" s="10"/>
      <c r="E1920" s="14" t="str">
        <v/>
      </c>
      <c r="F1920" s="10"/>
      <c r="G1920" s="10"/>
      <c r="H1920" s="10"/>
      <c r="I1920" s="10"/>
      <c r="J1920" s="10"/>
      <c r="K1920" s="10"/>
      <c r="L1920" s="10"/>
      <c r="M1920" s="10"/>
      <c r="N1920" s="10"/>
    </row>
    <row r="1921" spans="1:14">
      <c r="A1921" s="10"/>
      <c r="B1921" s="10"/>
      <c r="C1921" s="10">
        <v>0</v>
      </c>
      <c r="D1921" s="10"/>
      <c r="E1921" s="14" t="str">
        <v/>
      </c>
      <c r="F1921" s="10"/>
      <c r="G1921" s="10"/>
      <c r="H1921" s="10"/>
      <c r="I1921" s="10"/>
      <c r="J1921" s="10"/>
      <c r="K1921" s="10"/>
      <c r="L1921" s="10"/>
      <c r="M1921" s="10"/>
      <c r="N1921" s="10"/>
    </row>
    <row r="1922" spans="1:14">
      <c r="A1922" s="10"/>
      <c r="B1922" s="10"/>
      <c r="C1922" s="10">
        <v>0</v>
      </c>
      <c r="D1922" s="10"/>
      <c r="E1922" s="14" t="str">
        <v/>
      </c>
      <c r="F1922" s="10"/>
      <c r="G1922" s="10"/>
      <c r="H1922" s="10"/>
      <c r="I1922" s="10"/>
      <c r="J1922" s="10"/>
      <c r="K1922" s="10"/>
      <c r="L1922" s="10"/>
      <c r="M1922" s="10"/>
      <c r="N1922" s="10"/>
    </row>
    <row r="1923" spans="1:14">
      <c r="A1923" s="10"/>
      <c r="B1923" s="10"/>
      <c r="C1923" s="10">
        <v>0</v>
      </c>
      <c r="D1923" s="10"/>
      <c r="E1923" s="14" t="str">
        <v/>
      </c>
      <c r="F1923" s="10"/>
      <c r="G1923" s="10"/>
      <c r="H1923" s="10"/>
      <c r="I1923" s="10"/>
      <c r="J1923" s="10"/>
      <c r="K1923" s="10"/>
      <c r="L1923" s="10"/>
      <c r="M1923" s="10"/>
      <c r="N1923" s="10"/>
    </row>
    <row r="1924" spans="1:14">
      <c r="A1924" s="10"/>
      <c r="B1924" s="10"/>
      <c r="C1924" s="10">
        <v>0</v>
      </c>
      <c r="D1924" s="10"/>
      <c r="E1924" s="14" t="str">
        <v/>
      </c>
      <c r="F1924" s="10"/>
      <c r="G1924" s="10"/>
      <c r="H1924" s="10"/>
      <c r="I1924" s="10"/>
      <c r="J1924" s="10"/>
      <c r="K1924" s="10"/>
      <c r="L1924" s="10"/>
      <c r="M1924" s="10"/>
      <c r="N1924" s="10"/>
    </row>
    <row r="1925" spans="1:14">
      <c r="A1925" s="10"/>
      <c r="B1925" s="10"/>
      <c r="C1925" s="10">
        <v>0</v>
      </c>
      <c r="D1925" s="10"/>
      <c r="E1925" s="14" t="str">
        <v/>
      </c>
      <c r="F1925" s="10"/>
      <c r="G1925" s="10"/>
      <c r="H1925" s="10"/>
      <c r="I1925" s="10"/>
      <c r="J1925" s="10"/>
      <c r="K1925" s="10"/>
      <c r="L1925" s="10"/>
      <c r="M1925" s="10"/>
      <c r="N1925" s="10"/>
    </row>
    <row r="1926" spans="1:14">
      <c r="A1926" s="10"/>
      <c r="B1926" s="10"/>
      <c r="C1926" s="10">
        <v>0</v>
      </c>
      <c r="D1926" s="10"/>
      <c r="E1926" s="14" t="str">
        <v/>
      </c>
      <c r="F1926" s="10"/>
      <c r="G1926" s="10"/>
      <c r="H1926" s="10"/>
      <c r="I1926" s="10"/>
      <c r="J1926" s="10"/>
      <c r="K1926" s="10"/>
      <c r="L1926" s="10"/>
      <c r="M1926" s="10"/>
      <c r="N1926" s="10"/>
    </row>
    <row r="1927" spans="1:14">
      <c r="A1927" s="10"/>
      <c r="B1927" s="10"/>
      <c r="C1927" s="10">
        <v>0</v>
      </c>
      <c r="D1927" s="10"/>
      <c r="E1927" s="14" t="str">
        <v/>
      </c>
      <c r="F1927" s="10"/>
      <c r="G1927" s="10"/>
      <c r="H1927" s="10"/>
      <c r="I1927" s="10"/>
      <c r="J1927" s="10"/>
      <c r="K1927" s="10"/>
      <c r="L1927" s="10"/>
      <c r="M1927" s="10"/>
      <c r="N1927" s="10"/>
    </row>
    <row r="1928" spans="1:14">
      <c r="A1928" s="10"/>
      <c r="B1928" s="10"/>
      <c r="C1928" s="10">
        <v>0</v>
      </c>
      <c r="D1928" s="10"/>
      <c r="E1928" s="14" t="str">
        <v/>
      </c>
      <c r="F1928" s="10"/>
      <c r="G1928" s="10"/>
      <c r="H1928" s="10"/>
      <c r="I1928" s="10"/>
      <c r="J1928" s="10"/>
      <c r="K1928" s="10"/>
      <c r="L1928" s="10"/>
      <c r="M1928" s="10"/>
      <c r="N1928" s="10"/>
    </row>
    <row r="1929" spans="1:14">
      <c r="A1929" s="10"/>
      <c r="B1929" s="10"/>
      <c r="C1929" s="10">
        <v>0</v>
      </c>
      <c r="D1929" s="10"/>
      <c r="E1929" s="14" t="str">
        <v/>
      </c>
      <c r="F1929" s="10"/>
      <c r="G1929" s="10"/>
      <c r="H1929" s="10"/>
      <c r="I1929" s="10"/>
      <c r="J1929" s="10"/>
      <c r="K1929" s="10"/>
      <c r="L1929" s="10"/>
      <c r="M1929" s="10"/>
      <c r="N1929" s="10"/>
    </row>
    <row r="1930" spans="1:14">
      <c r="A1930" s="10"/>
      <c r="B1930" s="10"/>
      <c r="C1930" s="10">
        <v>0</v>
      </c>
      <c r="D1930" s="10"/>
      <c r="E1930" s="14" t="str">
        <v/>
      </c>
      <c r="F1930" s="10"/>
      <c r="G1930" s="10"/>
      <c r="H1930" s="10"/>
      <c r="I1930" s="10"/>
      <c r="J1930" s="10"/>
      <c r="K1930" s="10"/>
      <c r="L1930" s="10"/>
      <c r="M1930" s="10"/>
      <c r="N1930" s="10"/>
    </row>
    <row r="1931" spans="1:14">
      <c r="A1931" s="10"/>
      <c r="B1931" s="10"/>
      <c r="C1931" s="10">
        <v>0</v>
      </c>
      <c r="D1931" s="10"/>
      <c r="E1931" s="14" t="str">
        <v/>
      </c>
      <c r="F1931" s="10"/>
      <c r="G1931" s="10"/>
      <c r="H1931" s="10"/>
      <c r="I1931" s="10"/>
      <c r="J1931" s="10"/>
      <c r="K1931" s="10"/>
      <c r="L1931" s="10"/>
      <c r="M1931" s="10"/>
      <c r="N1931" s="10"/>
    </row>
    <row r="1932" spans="1:14">
      <c r="A1932" s="10"/>
      <c r="B1932" s="10"/>
      <c r="C1932" s="10">
        <v>0</v>
      </c>
      <c r="D1932" s="10"/>
      <c r="E1932" s="14" t="str">
        <v/>
      </c>
      <c r="F1932" s="10"/>
      <c r="G1932" s="10"/>
      <c r="H1932" s="10"/>
      <c r="I1932" s="10"/>
      <c r="J1932" s="10"/>
      <c r="K1932" s="10"/>
      <c r="L1932" s="10"/>
      <c r="M1932" s="10"/>
      <c r="N1932" s="10"/>
    </row>
    <row r="1933" spans="1:14">
      <c r="A1933" s="10"/>
      <c r="B1933" s="10"/>
      <c r="C1933" s="10">
        <v>0</v>
      </c>
      <c r="D1933" s="10"/>
      <c r="E1933" s="14" t="str">
        <v/>
      </c>
      <c r="F1933" s="10"/>
      <c r="G1933" s="10"/>
      <c r="H1933" s="10"/>
      <c r="I1933" s="10"/>
      <c r="J1933" s="10"/>
      <c r="K1933" s="10"/>
      <c r="L1933" s="10"/>
      <c r="M1933" s="10"/>
      <c r="N1933" s="10"/>
    </row>
    <row r="1934" spans="1:14">
      <c r="A1934" s="10"/>
      <c r="B1934" s="10"/>
      <c r="C1934" s="10">
        <v>0</v>
      </c>
      <c r="D1934" s="10"/>
      <c r="E1934" s="14" t="str">
        <v/>
      </c>
      <c r="F1934" s="10"/>
      <c r="G1934" s="10"/>
      <c r="H1934" s="10"/>
      <c r="I1934" s="10"/>
      <c r="J1934" s="10"/>
      <c r="K1934" s="10"/>
      <c r="L1934" s="10"/>
      <c r="M1934" s="10"/>
      <c r="N1934" s="10"/>
    </row>
    <row r="1935" spans="1:14">
      <c r="A1935" s="10"/>
      <c r="B1935" s="10"/>
      <c r="C1935" s="10">
        <v>0</v>
      </c>
      <c r="D1935" s="10"/>
      <c r="E1935" s="14" t="str">
        <v/>
      </c>
      <c r="F1935" s="10"/>
      <c r="G1935" s="10"/>
      <c r="H1935" s="10"/>
      <c r="I1935" s="10"/>
      <c r="J1935" s="10"/>
      <c r="K1935" s="10"/>
      <c r="L1935" s="10"/>
      <c r="M1935" s="10"/>
      <c r="N1935" s="10"/>
    </row>
    <row r="1936" spans="1:14">
      <c r="A1936" s="10"/>
      <c r="B1936" s="10"/>
      <c r="C1936" s="10">
        <v>0</v>
      </c>
      <c r="D1936" s="10"/>
      <c r="E1936" s="14" t="str">
        <v/>
      </c>
      <c r="F1936" s="10"/>
      <c r="G1936" s="10"/>
      <c r="H1936" s="10"/>
      <c r="I1936" s="10"/>
      <c r="J1936" s="10"/>
      <c r="K1936" s="10"/>
      <c r="L1936" s="10"/>
      <c r="M1936" s="10"/>
      <c r="N1936" s="10"/>
    </row>
    <row r="1937" spans="1:14">
      <c r="A1937" s="10"/>
      <c r="B1937" s="10"/>
      <c r="C1937" s="10">
        <v>0</v>
      </c>
      <c r="D1937" s="10"/>
      <c r="E1937" s="14" t="str">
        <v/>
      </c>
      <c r="F1937" s="10"/>
      <c r="G1937" s="10"/>
      <c r="H1937" s="10"/>
      <c r="I1937" s="10"/>
      <c r="J1937" s="10"/>
      <c r="K1937" s="10"/>
      <c r="L1937" s="10"/>
      <c r="M1937" s="10"/>
      <c r="N1937" s="10"/>
    </row>
    <row r="1938" spans="1:14">
      <c r="A1938" s="10"/>
      <c r="B1938" s="10"/>
      <c r="C1938" s="10">
        <v>0</v>
      </c>
      <c r="D1938" s="10"/>
      <c r="E1938" s="14" t="str">
        <v/>
      </c>
      <c r="F1938" s="10"/>
      <c r="G1938" s="10"/>
      <c r="H1938" s="10"/>
      <c r="I1938" s="10"/>
      <c r="J1938" s="10"/>
      <c r="K1938" s="10"/>
      <c r="L1938" s="10"/>
      <c r="M1938" s="10"/>
      <c r="N1938" s="10"/>
    </row>
    <row r="1939" spans="1:14">
      <c r="A1939" s="10"/>
      <c r="B1939" s="10"/>
      <c r="C1939" s="10">
        <v>0</v>
      </c>
      <c r="D1939" s="10"/>
      <c r="E1939" s="14" t="str">
        <v/>
      </c>
      <c r="F1939" s="10"/>
      <c r="G1939" s="10"/>
      <c r="H1939" s="10"/>
      <c r="I1939" s="10"/>
      <c r="J1939" s="10"/>
      <c r="K1939" s="10"/>
      <c r="L1939" s="10"/>
      <c r="M1939" s="10"/>
      <c r="N1939" s="10"/>
    </row>
    <row r="1940" spans="1:14">
      <c r="A1940" s="10"/>
      <c r="B1940" s="10"/>
      <c r="C1940" s="10">
        <v>0</v>
      </c>
      <c r="D1940" s="10"/>
      <c r="E1940" s="14" t="str">
        <v/>
      </c>
      <c r="F1940" s="10"/>
      <c r="G1940" s="10"/>
      <c r="H1940" s="10"/>
      <c r="I1940" s="10"/>
      <c r="J1940" s="10"/>
      <c r="K1940" s="10"/>
      <c r="L1940" s="10"/>
      <c r="M1940" s="10"/>
      <c r="N1940" s="10"/>
    </row>
    <row r="1941" spans="1:14">
      <c r="A1941" s="10"/>
      <c r="B1941" s="10"/>
      <c r="C1941" s="10">
        <v>0</v>
      </c>
      <c r="D1941" s="10"/>
      <c r="E1941" s="14" t="str">
        <v/>
      </c>
      <c r="F1941" s="10"/>
      <c r="G1941" s="10"/>
      <c r="H1941" s="10"/>
      <c r="I1941" s="10"/>
      <c r="J1941" s="10"/>
      <c r="K1941" s="10"/>
      <c r="L1941" s="10"/>
      <c r="M1941" s="10"/>
      <c r="N1941" s="10"/>
    </row>
    <row r="1942" spans="1:14">
      <c r="A1942" s="10"/>
      <c r="B1942" s="10"/>
      <c r="C1942" s="10">
        <v>0</v>
      </c>
      <c r="D1942" s="10"/>
      <c r="E1942" s="14" t="str">
        <v/>
      </c>
      <c r="F1942" s="10"/>
      <c r="G1942" s="10"/>
      <c r="H1942" s="10"/>
      <c r="I1942" s="10"/>
      <c r="J1942" s="10"/>
      <c r="K1942" s="10"/>
      <c r="L1942" s="10"/>
      <c r="M1942" s="10"/>
      <c r="N1942" s="10"/>
    </row>
    <row r="1943" spans="1:14">
      <c r="A1943" s="10"/>
      <c r="B1943" s="10"/>
      <c r="C1943" s="10">
        <v>0</v>
      </c>
      <c r="D1943" s="10"/>
      <c r="E1943" s="14" t="str">
        <v/>
      </c>
      <c r="F1943" s="10"/>
      <c r="G1943" s="10"/>
      <c r="H1943" s="10"/>
      <c r="I1943" s="10"/>
      <c r="J1943" s="10"/>
      <c r="K1943" s="10"/>
      <c r="L1943" s="10"/>
      <c r="M1943" s="10"/>
      <c r="N1943" s="10"/>
    </row>
    <row r="1944" spans="1:14">
      <c r="A1944" s="10"/>
      <c r="B1944" s="10"/>
      <c r="C1944" s="10">
        <v>0</v>
      </c>
      <c r="D1944" s="10"/>
      <c r="E1944" s="14" t="str">
        <v/>
      </c>
      <c r="F1944" s="10"/>
      <c r="G1944" s="10"/>
      <c r="H1944" s="10"/>
      <c r="I1944" s="10"/>
      <c r="J1944" s="10"/>
      <c r="K1944" s="10"/>
      <c r="L1944" s="10"/>
      <c r="M1944" s="10"/>
      <c r="N1944" s="10"/>
    </row>
    <row r="1945" spans="1:14">
      <c r="A1945" s="10"/>
      <c r="B1945" s="10"/>
      <c r="C1945" s="10">
        <v>0</v>
      </c>
      <c r="D1945" s="10"/>
      <c r="E1945" s="14" t="str">
        <v/>
      </c>
      <c r="F1945" s="10"/>
      <c r="G1945" s="10"/>
      <c r="H1945" s="10"/>
      <c r="I1945" s="10"/>
      <c r="J1945" s="10"/>
      <c r="K1945" s="10"/>
      <c r="L1945" s="10"/>
      <c r="M1945" s="10"/>
      <c r="N1945" s="10"/>
    </row>
    <row r="1946" spans="1:14">
      <c r="A1946" s="10"/>
      <c r="B1946" s="10"/>
      <c r="C1946" s="10">
        <v>0</v>
      </c>
      <c r="D1946" s="10"/>
      <c r="E1946" s="14" t="str">
        <v/>
      </c>
      <c r="F1946" s="10"/>
      <c r="G1946" s="10"/>
      <c r="H1946" s="10"/>
      <c r="I1946" s="10"/>
      <c r="J1946" s="10"/>
      <c r="K1946" s="10"/>
      <c r="L1946" s="10"/>
      <c r="M1946" s="10"/>
      <c r="N1946" s="10"/>
    </row>
    <row r="1947" spans="1:14">
      <c r="A1947" s="10"/>
      <c r="B1947" s="10"/>
      <c r="C1947" s="10">
        <v>0</v>
      </c>
      <c r="D1947" s="10"/>
      <c r="E1947" s="14" t="str">
        <v/>
      </c>
      <c r="F1947" s="10"/>
      <c r="G1947" s="10"/>
      <c r="H1947" s="10"/>
      <c r="I1947" s="10"/>
      <c r="J1947" s="10"/>
      <c r="K1947" s="10"/>
      <c r="L1947" s="10"/>
      <c r="M1947" s="10"/>
      <c r="N1947" s="10"/>
    </row>
    <row r="1948" spans="1:14">
      <c r="A1948" s="10"/>
      <c r="B1948" s="10"/>
      <c r="C1948" s="10">
        <v>0</v>
      </c>
      <c r="D1948" s="10"/>
      <c r="E1948" s="14" t="str">
        <v/>
      </c>
      <c r="F1948" s="10"/>
      <c r="G1948" s="10"/>
      <c r="H1948" s="10"/>
      <c r="I1948" s="10"/>
      <c r="J1948" s="10"/>
      <c r="K1948" s="10"/>
      <c r="L1948" s="10"/>
      <c r="M1948" s="10"/>
      <c r="N1948" s="10"/>
    </row>
    <row r="1949" spans="1:14">
      <c r="A1949" s="10"/>
      <c r="B1949" s="10"/>
      <c r="C1949" s="10">
        <v>0</v>
      </c>
      <c r="D1949" s="10"/>
      <c r="E1949" s="14" t="str">
        <v/>
      </c>
      <c r="F1949" s="10"/>
      <c r="G1949" s="10"/>
      <c r="H1949" s="10"/>
      <c r="I1949" s="10"/>
      <c r="J1949" s="10"/>
      <c r="K1949" s="10"/>
      <c r="L1949" s="10"/>
      <c r="M1949" s="10"/>
      <c r="N1949" s="10"/>
    </row>
    <row r="1950" spans="1:14">
      <c r="A1950" s="10"/>
      <c r="B1950" s="10"/>
      <c r="C1950" s="10">
        <v>0</v>
      </c>
      <c r="D1950" s="10"/>
      <c r="E1950" s="14" t="str">
        <v/>
      </c>
      <c r="F1950" s="10"/>
      <c r="G1950" s="10"/>
      <c r="H1950" s="10"/>
      <c r="I1950" s="10"/>
      <c r="J1950" s="10"/>
      <c r="K1950" s="10"/>
      <c r="L1950" s="10"/>
      <c r="M1950" s="10"/>
      <c r="N1950" s="10"/>
    </row>
    <row r="1951" spans="1:14">
      <c r="A1951" s="10"/>
      <c r="B1951" s="10"/>
      <c r="C1951" s="10">
        <v>0</v>
      </c>
      <c r="D1951" s="10"/>
      <c r="E1951" s="14" t="str">
        <v/>
      </c>
      <c r="F1951" s="10"/>
      <c r="G1951" s="10"/>
      <c r="H1951" s="10"/>
      <c r="I1951" s="10"/>
      <c r="J1951" s="10"/>
      <c r="K1951" s="10"/>
      <c r="L1951" s="10"/>
      <c r="M1951" s="10"/>
      <c r="N1951" s="10"/>
    </row>
    <row r="1952" spans="1:14">
      <c r="A1952" s="10"/>
      <c r="B1952" s="10"/>
      <c r="C1952" s="10">
        <v>0</v>
      </c>
      <c r="D1952" s="10"/>
      <c r="E1952" s="14" t="str">
        <v/>
      </c>
      <c r="F1952" s="10"/>
      <c r="G1952" s="10"/>
      <c r="H1952" s="10"/>
      <c r="I1952" s="10"/>
      <c r="J1952" s="10"/>
      <c r="K1952" s="10"/>
      <c r="L1952" s="10"/>
      <c r="M1952" s="10"/>
      <c r="N1952" s="10"/>
    </row>
    <row r="1953" spans="1:14">
      <c r="A1953" s="10"/>
      <c r="B1953" s="10"/>
      <c r="C1953" s="10">
        <v>0</v>
      </c>
      <c r="D1953" s="10"/>
      <c r="E1953" s="14" t="str">
        <v/>
      </c>
      <c r="F1953" s="10"/>
      <c r="G1953" s="10"/>
      <c r="H1953" s="10"/>
      <c r="I1953" s="10"/>
      <c r="J1953" s="10"/>
      <c r="K1953" s="10"/>
      <c r="L1953" s="10"/>
      <c r="M1953" s="10"/>
      <c r="N1953" s="10"/>
    </row>
    <row r="1954" spans="1:14">
      <c r="A1954" s="10"/>
      <c r="B1954" s="10"/>
      <c r="C1954" s="10">
        <v>0</v>
      </c>
      <c r="D1954" s="10"/>
      <c r="E1954" s="14" t="str">
        <v/>
      </c>
      <c r="F1954" s="10"/>
      <c r="G1954" s="10"/>
      <c r="H1954" s="10"/>
      <c r="I1954" s="10"/>
      <c r="J1954" s="10"/>
      <c r="K1954" s="10"/>
      <c r="L1954" s="10"/>
      <c r="M1954" s="10"/>
      <c r="N1954" s="10"/>
    </row>
    <row r="1955" spans="1:14">
      <c r="A1955" s="10"/>
      <c r="B1955" s="10"/>
      <c r="C1955" s="10">
        <v>0</v>
      </c>
      <c r="D1955" s="10"/>
      <c r="E1955" s="14" t="str">
        <v/>
      </c>
      <c r="F1955" s="10"/>
      <c r="G1955" s="10"/>
      <c r="H1955" s="10"/>
      <c r="I1955" s="10"/>
      <c r="J1955" s="10"/>
      <c r="K1955" s="10"/>
      <c r="L1955" s="10"/>
      <c r="M1955" s="10"/>
      <c r="N1955" s="10"/>
    </row>
    <row r="1956" spans="1:14">
      <c r="A1956" s="10"/>
      <c r="B1956" s="10"/>
      <c r="C1956" s="10">
        <v>0</v>
      </c>
      <c r="D1956" s="10"/>
      <c r="E1956" s="14" t="str">
        <v/>
      </c>
      <c r="F1956" s="10"/>
      <c r="G1956" s="10"/>
      <c r="H1956" s="10"/>
      <c r="I1956" s="10"/>
      <c r="J1956" s="10"/>
      <c r="K1956" s="10"/>
      <c r="L1956" s="10"/>
      <c r="M1956" s="10"/>
      <c r="N1956" s="10"/>
    </row>
    <row r="1957" spans="1:14">
      <c r="A1957" s="10"/>
      <c r="B1957" s="10"/>
      <c r="C1957" s="10">
        <v>0</v>
      </c>
      <c r="D1957" s="10"/>
      <c r="E1957" s="14" t="str">
        <v/>
      </c>
      <c r="F1957" s="10"/>
      <c r="G1957" s="10"/>
      <c r="H1957" s="10"/>
      <c r="I1957" s="10"/>
      <c r="J1957" s="10"/>
      <c r="K1957" s="10"/>
      <c r="L1957" s="10"/>
      <c r="M1957" s="10"/>
      <c r="N1957" s="10"/>
    </row>
    <row r="1958" spans="1:14">
      <c r="A1958" s="10"/>
      <c r="B1958" s="10"/>
      <c r="C1958" s="10">
        <v>0</v>
      </c>
      <c r="D1958" s="10"/>
      <c r="E1958" s="14" t="str">
        <v/>
      </c>
      <c r="F1958" s="10"/>
      <c r="G1958" s="10"/>
      <c r="H1958" s="10"/>
      <c r="I1958" s="10"/>
      <c r="J1958" s="10"/>
      <c r="K1958" s="10"/>
      <c r="L1958" s="10"/>
      <c r="M1958" s="10"/>
      <c r="N1958" s="10"/>
    </row>
    <row r="1959" spans="1:14">
      <c r="A1959" s="10"/>
      <c r="B1959" s="10"/>
      <c r="C1959" s="10">
        <v>0</v>
      </c>
      <c r="D1959" s="10"/>
      <c r="E1959" s="14" t="str">
        <v/>
      </c>
      <c r="F1959" s="10"/>
      <c r="G1959" s="10"/>
      <c r="H1959" s="10"/>
      <c r="I1959" s="10"/>
      <c r="J1959" s="10"/>
      <c r="K1959" s="10"/>
      <c r="L1959" s="10"/>
      <c r="M1959" s="10"/>
      <c r="N1959" s="10"/>
    </row>
    <row r="1960" spans="1:14">
      <c r="A1960" s="10"/>
      <c r="B1960" s="10"/>
      <c r="C1960" s="10">
        <v>0</v>
      </c>
      <c r="D1960" s="10"/>
      <c r="E1960" s="14" t="str">
        <v/>
      </c>
      <c r="F1960" s="10"/>
      <c r="G1960" s="10"/>
      <c r="H1960" s="10"/>
      <c r="I1960" s="10"/>
      <c r="J1960" s="10"/>
      <c r="K1960" s="10"/>
      <c r="L1960" s="10"/>
      <c r="M1960" s="10"/>
      <c r="N1960" s="10"/>
    </row>
    <row r="1961" spans="1:14">
      <c r="A1961" s="10"/>
      <c r="B1961" s="10"/>
      <c r="C1961" s="10">
        <v>0</v>
      </c>
      <c r="D1961" s="10"/>
      <c r="E1961" s="14" t="str">
        <v/>
      </c>
      <c r="F1961" s="10"/>
      <c r="G1961" s="10"/>
      <c r="H1961" s="10"/>
      <c r="I1961" s="10"/>
      <c r="J1961" s="10"/>
      <c r="K1961" s="10"/>
      <c r="L1961" s="10"/>
      <c r="M1961" s="10"/>
      <c r="N1961" s="10"/>
    </row>
    <row r="1962" spans="1:14">
      <c r="A1962" s="10"/>
      <c r="B1962" s="10"/>
      <c r="C1962" s="10">
        <v>0</v>
      </c>
      <c r="D1962" s="10"/>
      <c r="E1962" s="14" t="str">
        <v/>
      </c>
      <c r="F1962" s="10"/>
      <c r="G1962" s="10"/>
      <c r="H1962" s="10"/>
      <c r="I1962" s="10"/>
      <c r="J1962" s="10"/>
      <c r="K1962" s="10"/>
      <c r="L1962" s="10"/>
      <c r="M1962" s="10"/>
      <c r="N1962" s="10"/>
    </row>
    <row r="1963" spans="1:14">
      <c r="A1963" s="10"/>
      <c r="B1963" s="10"/>
      <c r="C1963" s="10">
        <v>0</v>
      </c>
      <c r="D1963" s="10"/>
      <c r="E1963" s="14" t="str">
        <v/>
      </c>
      <c r="F1963" s="10"/>
      <c r="G1963" s="10"/>
      <c r="H1963" s="10"/>
      <c r="I1963" s="10"/>
      <c r="J1963" s="10"/>
      <c r="K1963" s="10"/>
      <c r="L1963" s="10"/>
      <c r="M1963" s="10"/>
      <c r="N1963" s="10"/>
    </row>
    <row r="1964" spans="1:14">
      <c r="A1964" s="10"/>
      <c r="B1964" s="10"/>
      <c r="C1964" s="10">
        <v>0</v>
      </c>
      <c r="D1964" s="10"/>
      <c r="E1964" s="14" t="str">
        <v/>
      </c>
      <c r="F1964" s="10"/>
      <c r="G1964" s="10"/>
      <c r="H1964" s="10"/>
      <c r="I1964" s="10"/>
      <c r="J1964" s="10"/>
      <c r="K1964" s="10"/>
      <c r="L1964" s="10"/>
      <c r="M1964" s="10"/>
      <c r="N1964" s="10"/>
    </row>
    <row r="1965" spans="1:14">
      <c r="A1965" s="10"/>
      <c r="B1965" s="10"/>
      <c r="C1965" s="10">
        <v>0</v>
      </c>
      <c r="D1965" s="10"/>
      <c r="E1965" s="14" t="str">
        <v/>
      </c>
      <c r="F1965" s="10"/>
      <c r="G1965" s="10"/>
      <c r="H1965" s="10"/>
      <c r="I1965" s="10"/>
      <c r="J1965" s="10"/>
      <c r="K1965" s="10"/>
      <c r="L1965" s="10"/>
      <c r="M1965" s="10"/>
      <c r="N1965" s="10"/>
    </row>
    <row r="1966" spans="1:14">
      <c r="A1966" s="10"/>
      <c r="B1966" s="10"/>
      <c r="C1966" s="10">
        <v>0</v>
      </c>
      <c r="D1966" s="10"/>
      <c r="E1966" s="14" t="str">
        <v/>
      </c>
      <c r="F1966" s="10"/>
      <c r="G1966" s="10"/>
      <c r="H1966" s="10"/>
      <c r="I1966" s="10"/>
      <c r="J1966" s="10"/>
      <c r="K1966" s="10"/>
      <c r="L1966" s="10"/>
      <c r="M1966" s="10"/>
      <c r="N1966" s="10"/>
    </row>
    <row r="1967" spans="1:14">
      <c r="A1967" s="10"/>
      <c r="B1967" s="10"/>
      <c r="C1967" s="10">
        <v>0</v>
      </c>
      <c r="D1967" s="10"/>
      <c r="E1967" s="14" t="str">
        <v/>
      </c>
      <c r="F1967" s="10"/>
      <c r="G1967" s="10"/>
      <c r="H1967" s="10"/>
      <c r="I1967" s="10"/>
      <c r="J1967" s="10"/>
      <c r="K1967" s="10"/>
      <c r="L1967" s="10"/>
      <c r="M1967" s="10"/>
      <c r="N1967" s="10"/>
    </row>
    <row r="1968" spans="1:14">
      <c r="A1968" s="10"/>
      <c r="B1968" s="10"/>
      <c r="C1968" s="10">
        <v>0</v>
      </c>
      <c r="D1968" s="10"/>
      <c r="E1968" s="14" t="str">
        <v/>
      </c>
      <c r="F1968" s="10"/>
      <c r="G1968" s="10"/>
      <c r="H1968" s="10"/>
      <c r="I1968" s="10"/>
      <c r="J1968" s="10"/>
      <c r="K1968" s="10"/>
      <c r="L1968" s="10"/>
      <c r="M1968" s="10"/>
      <c r="N1968" s="10"/>
    </row>
    <row r="1969" spans="1:14">
      <c r="A1969" s="10"/>
      <c r="B1969" s="10"/>
      <c r="C1969" s="10">
        <v>0</v>
      </c>
      <c r="D1969" s="10"/>
      <c r="E1969" s="14" t="str">
        <v/>
      </c>
      <c r="F1969" s="10"/>
      <c r="G1969" s="10"/>
      <c r="H1969" s="10"/>
      <c r="I1969" s="10"/>
      <c r="J1969" s="10"/>
      <c r="K1969" s="10"/>
      <c r="L1969" s="10"/>
      <c r="M1969" s="10"/>
      <c r="N1969" s="10"/>
    </row>
    <row r="1970" spans="1:14">
      <c r="A1970" s="10"/>
      <c r="B1970" s="10"/>
      <c r="C1970" s="10">
        <v>0</v>
      </c>
      <c r="D1970" s="10"/>
      <c r="E1970" s="14" t="str">
        <v/>
      </c>
      <c r="F1970" s="10"/>
      <c r="G1970" s="10"/>
      <c r="H1970" s="10"/>
      <c r="I1970" s="10"/>
      <c r="J1970" s="10"/>
      <c r="K1970" s="10"/>
      <c r="L1970" s="10"/>
      <c r="M1970" s="10"/>
      <c r="N1970" s="10"/>
    </row>
    <row r="1971" spans="1:14">
      <c r="A1971" s="10"/>
      <c r="B1971" s="10"/>
      <c r="C1971" s="10">
        <v>0</v>
      </c>
      <c r="D1971" s="10"/>
      <c r="E1971" s="14" t="str">
        <v/>
      </c>
      <c r="F1971" s="10"/>
      <c r="G1971" s="10"/>
      <c r="H1971" s="10"/>
      <c r="I1971" s="10"/>
      <c r="J1971" s="10"/>
      <c r="K1971" s="10"/>
      <c r="L1971" s="10"/>
      <c r="M1971" s="10"/>
      <c r="N1971" s="10"/>
    </row>
    <row r="1972" spans="1:14">
      <c r="A1972" s="10"/>
      <c r="B1972" s="10"/>
      <c r="C1972" s="10">
        <v>0</v>
      </c>
      <c r="D1972" s="10"/>
      <c r="E1972" s="14" t="str">
        <v/>
      </c>
      <c r="F1972" s="10"/>
      <c r="G1972" s="10"/>
      <c r="H1972" s="10"/>
      <c r="I1972" s="10"/>
      <c r="J1972" s="10"/>
      <c r="K1972" s="10"/>
      <c r="L1972" s="10"/>
      <c r="M1972" s="10"/>
      <c r="N1972" s="10"/>
    </row>
    <row r="1973" spans="1:14">
      <c r="A1973" s="10"/>
      <c r="B1973" s="10"/>
      <c r="C1973" s="10">
        <v>0</v>
      </c>
      <c r="D1973" s="10"/>
      <c r="E1973" s="14" t="str">
        <v/>
      </c>
      <c r="F1973" s="10"/>
      <c r="G1973" s="10"/>
      <c r="H1973" s="10"/>
      <c r="I1973" s="10"/>
      <c r="J1973" s="10"/>
      <c r="K1973" s="10"/>
      <c r="L1973" s="10"/>
      <c r="M1973" s="10"/>
      <c r="N1973" s="10"/>
    </row>
    <row r="1974" spans="1:14">
      <c r="A1974" s="10"/>
      <c r="B1974" s="10"/>
      <c r="C1974" s="10">
        <v>0</v>
      </c>
      <c r="D1974" s="10"/>
      <c r="E1974" s="14" t="str">
        <v/>
      </c>
      <c r="F1974" s="10"/>
      <c r="G1974" s="10"/>
      <c r="H1974" s="10"/>
      <c r="I1974" s="10"/>
      <c r="J1974" s="10"/>
      <c r="K1974" s="10"/>
      <c r="L1974" s="10"/>
      <c r="M1974" s="10"/>
      <c r="N1974" s="10"/>
    </row>
    <row r="1975" spans="1:14">
      <c r="A1975" s="10"/>
      <c r="B1975" s="10"/>
      <c r="C1975" s="10">
        <v>0</v>
      </c>
      <c r="D1975" s="10"/>
      <c r="E1975" s="14" t="str">
        <v/>
      </c>
      <c r="F1975" s="10"/>
      <c r="G1975" s="10"/>
      <c r="H1975" s="10"/>
      <c r="I1975" s="10"/>
      <c r="J1975" s="10"/>
      <c r="K1975" s="10"/>
      <c r="L1975" s="10"/>
      <c r="M1975" s="10"/>
      <c r="N1975" s="10"/>
    </row>
    <row r="1976" spans="1:14">
      <c r="A1976" s="10"/>
      <c r="B1976" s="10"/>
      <c r="C1976" s="10">
        <v>0</v>
      </c>
      <c r="D1976" s="10"/>
      <c r="E1976" s="14" t="str">
        <v/>
      </c>
      <c r="F1976" s="10"/>
      <c r="G1976" s="10"/>
      <c r="H1976" s="10"/>
      <c r="I1976" s="10"/>
      <c r="J1976" s="10"/>
      <c r="K1976" s="10"/>
      <c r="L1976" s="10"/>
      <c r="M1976" s="10"/>
      <c r="N1976" s="10"/>
    </row>
    <row r="1977" spans="1:14">
      <c r="A1977" s="10"/>
      <c r="B1977" s="10"/>
      <c r="C1977" s="10">
        <v>0</v>
      </c>
      <c r="D1977" s="10"/>
      <c r="E1977" s="14" t="str">
        <v/>
      </c>
      <c r="F1977" s="10"/>
      <c r="G1977" s="10"/>
      <c r="H1977" s="10"/>
      <c r="I1977" s="10"/>
      <c r="J1977" s="10"/>
      <c r="K1977" s="10"/>
      <c r="L1977" s="10"/>
      <c r="M1977" s="10"/>
      <c r="N1977" s="10"/>
    </row>
    <row r="1978" spans="1:14">
      <c r="A1978" s="10"/>
      <c r="B1978" s="10"/>
      <c r="C1978" s="10">
        <v>0</v>
      </c>
      <c r="D1978" s="10"/>
      <c r="E1978" s="14" t="str">
        <v/>
      </c>
      <c r="F1978" s="10"/>
      <c r="G1978" s="10"/>
      <c r="H1978" s="10"/>
      <c r="I1978" s="10"/>
      <c r="J1978" s="10"/>
      <c r="K1978" s="10"/>
      <c r="L1978" s="10"/>
      <c r="M1978" s="10"/>
      <c r="N1978" s="10"/>
    </row>
    <row r="1979" spans="1:14">
      <c r="A1979" s="10"/>
      <c r="B1979" s="10"/>
      <c r="C1979" s="10">
        <v>0</v>
      </c>
      <c r="D1979" s="10"/>
      <c r="E1979" s="14" t="str">
        <v/>
      </c>
      <c r="F1979" s="10"/>
      <c r="G1979" s="10"/>
      <c r="H1979" s="10"/>
      <c r="I1979" s="10"/>
      <c r="J1979" s="10"/>
      <c r="K1979" s="10"/>
      <c r="L1979" s="10"/>
      <c r="M1979" s="10"/>
      <c r="N1979" s="10"/>
    </row>
    <row r="1980" spans="1:14">
      <c r="A1980" s="10"/>
      <c r="B1980" s="10"/>
      <c r="C1980" s="10">
        <v>0</v>
      </c>
      <c r="D1980" s="10"/>
      <c r="E1980" s="14" t="str">
        <v/>
      </c>
      <c r="F1980" s="10"/>
      <c r="G1980" s="10"/>
      <c r="H1980" s="10"/>
      <c r="I1980" s="10"/>
      <c r="J1980" s="10"/>
      <c r="K1980" s="10"/>
      <c r="L1980" s="10"/>
      <c r="M1980" s="10"/>
      <c r="N1980" s="10"/>
    </row>
    <row r="1981" spans="1:14">
      <c r="A1981" s="10"/>
      <c r="B1981" s="10"/>
      <c r="C1981" s="10">
        <v>0</v>
      </c>
      <c r="D1981" s="10"/>
      <c r="E1981" s="14" t="str">
        <v/>
      </c>
      <c r="F1981" s="10"/>
      <c r="G1981" s="10"/>
      <c r="H1981" s="10"/>
      <c r="I1981" s="10"/>
      <c r="J1981" s="10"/>
      <c r="K1981" s="10"/>
      <c r="L1981" s="10"/>
      <c r="M1981" s="10"/>
      <c r="N1981" s="10"/>
    </row>
    <row r="1982" spans="1:14">
      <c r="A1982" s="10"/>
      <c r="B1982" s="10"/>
      <c r="C1982" s="10">
        <v>0</v>
      </c>
      <c r="D1982" s="10"/>
      <c r="E1982" s="14" t="str">
        <v/>
      </c>
      <c r="F1982" s="10"/>
      <c r="G1982" s="10"/>
      <c r="H1982" s="10"/>
      <c r="I1982" s="10"/>
      <c r="J1982" s="10"/>
      <c r="K1982" s="10"/>
      <c r="L1982" s="10"/>
      <c r="M1982" s="10"/>
      <c r="N1982" s="10"/>
    </row>
    <row r="1983" spans="1:14">
      <c r="A1983" s="10"/>
      <c r="B1983" s="10"/>
      <c r="C1983" s="10">
        <v>0</v>
      </c>
      <c r="D1983" s="10"/>
      <c r="E1983" s="14" t="str">
        <v/>
      </c>
      <c r="F1983" s="10"/>
      <c r="G1983" s="10"/>
      <c r="H1983" s="10"/>
      <c r="I1983" s="10"/>
      <c r="J1983" s="10"/>
      <c r="K1983" s="10"/>
      <c r="L1983" s="10"/>
      <c r="M1983" s="10"/>
      <c r="N1983" s="10"/>
    </row>
    <row r="1984" spans="1:14">
      <c r="A1984" s="10"/>
      <c r="B1984" s="10"/>
      <c r="C1984" s="10">
        <v>0</v>
      </c>
      <c r="D1984" s="10"/>
      <c r="E1984" s="14" t="str">
        <v/>
      </c>
      <c r="F1984" s="10"/>
      <c r="G1984" s="10"/>
      <c r="H1984" s="10"/>
      <c r="I1984" s="10"/>
      <c r="J1984" s="10"/>
      <c r="K1984" s="10"/>
      <c r="L1984" s="10"/>
      <c r="M1984" s="10"/>
      <c r="N1984" s="10"/>
    </row>
    <row r="1985" spans="1:14">
      <c r="A1985" s="10"/>
      <c r="B1985" s="10"/>
      <c r="C1985" s="10">
        <v>0</v>
      </c>
      <c r="D1985" s="10"/>
      <c r="E1985" s="14" t="str">
        <v/>
      </c>
      <c r="F1985" s="10"/>
      <c r="G1985" s="10"/>
      <c r="H1985" s="10"/>
      <c r="I1985" s="10"/>
      <c r="J1985" s="10"/>
      <c r="K1985" s="10"/>
      <c r="L1985" s="10"/>
      <c r="M1985" s="10"/>
      <c r="N1985" s="10"/>
    </row>
    <row r="1986" spans="1:14">
      <c r="A1986" s="10"/>
      <c r="B1986" s="10"/>
      <c r="C1986" s="10">
        <v>0</v>
      </c>
      <c r="D1986" s="10"/>
      <c r="E1986" s="14" t="str">
        <v/>
      </c>
      <c r="F1986" s="10"/>
      <c r="G1986" s="10"/>
      <c r="H1986" s="10"/>
      <c r="I1986" s="10"/>
      <c r="J1986" s="10"/>
      <c r="K1986" s="10"/>
      <c r="L1986" s="10"/>
      <c r="M1986" s="10"/>
      <c r="N1986" s="10"/>
    </row>
    <row r="1987" spans="1:14">
      <c r="A1987" s="10"/>
      <c r="B1987" s="10"/>
      <c r="C1987" s="10">
        <v>0</v>
      </c>
      <c r="D1987" s="10"/>
      <c r="E1987" s="14" t="str">
        <v/>
      </c>
      <c r="F1987" s="10"/>
      <c r="G1987" s="10"/>
      <c r="H1987" s="10"/>
      <c r="I1987" s="10"/>
      <c r="J1987" s="10"/>
      <c r="K1987" s="10"/>
      <c r="L1987" s="10"/>
      <c r="M1987" s="10"/>
      <c r="N1987" s="10"/>
    </row>
    <row r="1988" spans="1:14">
      <c r="A1988" s="10"/>
      <c r="B1988" s="10"/>
      <c r="C1988" s="10">
        <v>0</v>
      </c>
      <c r="D1988" s="10"/>
      <c r="E1988" s="14" t="str">
        <v/>
      </c>
      <c r="F1988" s="10"/>
      <c r="G1988" s="10"/>
      <c r="H1988" s="10"/>
      <c r="I1988" s="10"/>
      <c r="J1988" s="10"/>
      <c r="K1988" s="10"/>
      <c r="L1988" s="10"/>
      <c r="M1988" s="10"/>
      <c r="N1988" s="10"/>
    </row>
    <row r="1989" spans="1:14">
      <c r="A1989" s="10"/>
      <c r="B1989" s="10"/>
      <c r="C1989" s="10">
        <v>0</v>
      </c>
      <c r="D1989" s="10"/>
      <c r="E1989" s="14" t="str">
        <v/>
      </c>
      <c r="F1989" s="10"/>
      <c r="G1989" s="10"/>
      <c r="H1989" s="10"/>
      <c r="I1989" s="10"/>
      <c r="J1989" s="10"/>
      <c r="K1989" s="10"/>
      <c r="L1989" s="10"/>
      <c r="M1989" s="10"/>
      <c r="N1989" s="10"/>
    </row>
    <row r="1990" spans="1:14">
      <c r="A1990" s="10"/>
      <c r="B1990" s="10"/>
      <c r="C1990" s="10">
        <v>0</v>
      </c>
      <c r="D1990" s="10"/>
      <c r="E1990" s="14" t="str">
        <v/>
      </c>
      <c r="F1990" s="10"/>
      <c r="G1990" s="10"/>
      <c r="H1990" s="10"/>
      <c r="I1990" s="10"/>
      <c r="J1990" s="10"/>
      <c r="K1990" s="10"/>
      <c r="L1990" s="10"/>
      <c r="M1990" s="10"/>
      <c r="N1990" s="10"/>
    </row>
    <row r="1991" spans="1:14">
      <c r="A1991" s="10"/>
      <c r="B1991" s="10"/>
      <c r="C1991" s="10">
        <v>0</v>
      </c>
      <c r="D1991" s="10"/>
      <c r="E1991" s="14" t="str">
        <v/>
      </c>
      <c r="F1991" s="10"/>
      <c r="G1991" s="10"/>
      <c r="H1991" s="10"/>
      <c r="I1991" s="10"/>
      <c r="J1991" s="10"/>
      <c r="K1991" s="10"/>
      <c r="L1991" s="10"/>
      <c r="M1991" s="10"/>
      <c r="N1991" s="10"/>
    </row>
    <row r="1992" spans="1:14">
      <c r="A1992" s="10"/>
      <c r="B1992" s="10"/>
      <c r="C1992" s="10">
        <v>0</v>
      </c>
      <c r="D1992" s="10"/>
      <c r="E1992" s="14" t="str">
        <v/>
      </c>
      <c r="F1992" s="10"/>
      <c r="G1992" s="10"/>
      <c r="H1992" s="10"/>
      <c r="I1992" s="10"/>
      <c r="J1992" s="10"/>
      <c r="K1992" s="10"/>
      <c r="L1992" s="10"/>
      <c r="M1992" s="10"/>
      <c r="N1992" s="10"/>
    </row>
    <row r="1993" spans="1:14">
      <c r="C1993">
        <v>0</v>
      </c>
      <c r="E1993" s="15" t="str">
        <v/>
      </c>
      <c r="F1993" s="10"/>
      <c r="G1993" s="10"/>
      <c r="H1993" s="10"/>
      <c r="I1993" s="10"/>
    </row>
    <row r="1994" spans="1:14">
      <c r="C1994">
        <v>0</v>
      </c>
      <c r="E1994" s="15" t="str">
        <v/>
      </c>
    </row>
    <row r="1995" spans="1:14">
      <c r="C1995">
        <v>0</v>
      </c>
      <c r="E1995" s="15" t="str">
        <v/>
      </c>
    </row>
    <row r="1996" spans="1:14">
      <c r="C1996">
        <v>0</v>
      </c>
      <c r="E1996" s="15" t="str">
        <v/>
      </c>
    </row>
    <row r="1997" spans="1:14">
      <c r="C1997">
        <v>0</v>
      </c>
      <c r="E1997" s="15" t="str">
        <v/>
      </c>
    </row>
    <row r="1998" spans="1:14">
      <c r="C1998">
        <v>0</v>
      </c>
      <c r="E1998" s="15" t="str">
        <v/>
      </c>
    </row>
    <row r="1999" spans="1:14">
      <c r="C1999">
        <v>0</v>
      </c>
      <c r="E1999" s="15" t="str">
        <v/>
      </c>
    </row>
    <row r="2000" spans="1:14">
      <c r="C2000">
        <v>0</v>
      </c>
      <c r="E2000" s="15" t="str">
        <v/>
      </c>
    </row>
    <row r="2001" spans="3:5">
      <c r="C2001">
        <v>0</v>
      </c>
      <c r="E2001" s="15" t="str">
        <v/>
      </c>
    </row>
    <row r="2002" spans="3:5">
      <c r="C2002">
        <v>0</v>
      </c>
      <c r="E2002" s="15" t="str">
        <v/>
      </c>
    </row>
    <row r="2003" spans="3:5">
      <c r="C2003">
        <v>0</v>
      </c>
      <c r="E2003" s="15" t="str">
        <v/>
      </c>
    </row>
    <row r="2004" spans="3:5">
      <c r="C2004">
        <v>0</v>
      </c>
      <c r="E2004" s="15" t="str">
        <v/>
      </c>
    </row>
    <row r="2005" spans="3:5">
      <c r="C2005">
        <v>0</v>
      </c>
      <c r="E2005" s="15" t="str">
        <v/>
      </c>
    </row>
    <row r="2006" spans="3:5">
      <c r="C2006">
        <v>0</v>
      </c>
      <c r="E2006" s="15" t="str">
        <v/>
      </c>
    </row>
    <row r="2007" spans="3:5">
      <c r="C2007">
        <v>0</v>
      </c>
      <c r="E2007" s="15" t="str">
        <v/>
      </c>
    </row>
    <row r="2008" spans="3:5">
      <c r="C2008">
        <v>0</v>
      </c>
      <c r="E2008" s="15" t="str">
        <v/>
      </c>
    </row>
    <row r="2009" spans="3:5">
      <c r="C2009">
        <v>0</v>
      </c>
      <c r="E2009" s="15" t="str">
        <v/>
      </c>
    </row>
    <row r="2010" spans="3:5">
      <c r="C2010">
        <v>0</v>
      </c>
      <c r="E2010" s="15" t="str">
        <v/>
      </c>
    </row>
    <row r="2011" spans="3:5">
      <c r="C2011">
        <v>0</v>
      </c>
      <c r="E2011" s="15" t="str">
        <v/>
      </c>
    </row>
    <row r="2012" spans="3:5">
      <c r="C2012">
        <v>0</v>
      </c>
      <c r="E2012" s="15" t="str">
        <v/>
      </c>
    </row>
    <row r="2013" spans="3:5">
      <c r="C2013">
        <v>0</v>
      </c>
      <c r="E2013" s="15" t="str">
        <v/>
      </c>
    </row>
    <row r="2014" spans="3:5">
      <c r="C2014">
        <v>0</v>
      </c>
      <c r="E2014" s="15" t="str">
        <v/>
      </c>
    </row>
    <row r="2015" spans="3:5">
      <c r="C2015">
        <v>0</v>
      </c>
      <c r="E2015" s="15" t="str">
        <v/>
      </c>
    </row>
    <row r="2016" spans="3:5">
      <c r="C2016">
        <v>0</v>
      </c>
      <c r="E2016" s="15" t="str">
        <v/>
      </c>
    </row>
    <row r="2017" spans="3:5">
      <c r="C2017">
        <v>0</v>
      </c>
      <c r="E2017" s="15" t="str">
        <v/>
      </c>
    </row>
    <row r="2018" spans="3:5">
      <c r="C2018">
        <v>0</v>
      </c>
      <c r="E2018" s="15" t="str">
        <v/>
      </c>
    </row>
    <row r="2019" spans="3:5">
      <c r="C2019">
        <v>0</v>
      </c>
      <c r="E2019" s="15" t="str">
        <v/>
      </c>
    </row>
    <row r="2020" spans="3:5">
      <c r="C2020">
        <v>0</v>
      </c>
      <c r="E2020" s="15" t="str">
        <v/>
      </c>
    </row>
    <row r="2021" spans="3:5">
      <c r="C2021">
        <v>0</v>
      </c>
      <c r="E2021" s="15" t="str">
        <v/>
      </c>
    </row>
    <row r="2022" spans="3:5">
      <c r="C2022">
        <v>0</v>
      </c>
      <c r="E2022" s="15" t="str">
        <v/>
      </c>
    </row>
    <row r="2023" spans="3:5">
      <c r="C2023">
        <v>0</v>
      </c>
      <c r="E2023" s="15" t="str">
        <v/>
      </c>
    </row>
    <row r="2024" spans="3:5">
      <c r="C2024">
        <v>0</v>
      </c>
      <c r="E2024" s="15" t="str">
        <v/>
      </c>
    </row>
    <row r="2025" spans="3:5">
      <c r="C2025">
        <v>0</v>
      </c>
      <c r="E2025" s="15" t="str">
        <v/>
      </c>
    </row>
    <row r="2026" spans="3:5">
      <c r="C2026">
        <v>0</v>
      </c>
      <c r="E2026" s="15" t="str">
        <v/>
      </c>
    </row>
    <row r="2027" spans="3:5">
      <c r="C2027">
        <v>0</v>
      </c>
      <c r="E2027" s="15" t="str">
        <v/>
      </c>
    </row>
    <row r="2028" spans="3:5">
      <c r="C2028">
        <v>0</v>
      </c>
      <c r="E2028" s="15" t="str">
        <v/>
      </c>
    </row>
    <row r="2029" spans="3:5">
      <c r="C2029">
        <v>0</v>
      </c>
      <c r="E2029" s="15" t="str">
        <v/>
      </c>
    </row>
    <row r="2030" spans="3:5">
      <c r="C2030">
        <v>0</v>
      </c>
      <c r="E2030" s="15" t="str">
        <v/>
      </c>
    </row>
    <row r="2031" spans="3:5">
      <c r="C2031">
        <v>0</v>
      </c>
      <c r="E2031" s="15" t="str">
        <v/>
      </c>
    </row>
    <row r="2032" spans="3:5">
      <c r="C2032">
        <v>0</v>
      </c>
      <c r="E2032" s="15" t="str">
        <v/>
      </c>
    </row>
    <row r="2033" spans="3:5">
      <c r="C2033">
        <v>0</v>
      </c>
      <c r="E2033" s="15" t="str">
        <v/>
      </c>
    </row>
    <row r="2034" spans="3:5">
      <c r="C2034">
        <v>0</v>
      </c>
      <c r="E2034" s="15" t="str">
        <v/>
      </c>
    </row>
    <row r="2035" spans="3:5">
      <c r="C2035">
        <v>0</v>
      </c>
      <c r="E2035" s="15" t="str">
        <v/>
      </c>
    </row>
    <row r="2036" spans="3:5">
      <c r="C2036">
        <v>0</v>
      </c>
      <c r="E2036" s="15" t="str">
        <v/>
      </c>
    </row>
    <row r="2037" spans="3:5">
      <c r="C2037">
        <v>0</v>
      </c>
      <c r="E2037" s="15" t="str">
        <v/>
      </c>
    </row>
    <row r="2038" spans="3:5">
      <c r="C2038">
        <v>0</v>
      </c>
      <c r="E2038" s="15" t="str">
        <v/>
      </c>
    </row>
    <row r="2039" spans="3:5">
      <c r="C2039">
        <v>0</v>
      </c>
      <c r="E2039" s="15" t="str">
        <v/>
      </c>
    </row>
    <row r="2040" spans="3:5">
      <c r="C2040">
        <v>0</v>
      </c>
      <c r="E2040" s="15" t="str">
        <v/>
      </c>
    </row>
    <row r="2041" spans="3:5">
      <c r="C2041">
        <v>0</v>
      </c>
      <c r="E2041" s="15" t="str">
        <v/>
      </c>
    </row>
    <row r="2042" spans="3:5">
      <c r="C2042">
        <v>0</v>
      </c>
      <c r="E2042" s="15" t="str">
        <v/>
      </c>
    </row>
    <row r="2043" spans="3:5">
      <c r="C2043">
        <v>0</v>
      </c>
      <c r="E2043" s="15" t="str">
        <v/>
      </c>
    </row>
    <row r="2044" spans="3:5">
      <c r="C2044">
        <v>0</v>
      </c>
      <c r="E2044" s="15" t="str">
        <v/>
      </c>
    </row>
    <row r="2045" spans="3:5">
      <c r="C2045">
        <v>0</v>
      </c>
      <c r="E2045" s="15" t="str">
        <v/>
      </c>
    </row>
    <row r="2046" spans="3:5">
      <c r="C2046">
        <v>0</v>
      </c>
      <c r="E2046" s="15" t="str">
        <v/>
      </c>
    </row>
    <row r="2047" spans="3:5">
      <c r="C2047">
        <v>0</v>
      </c>
      <c r="E2047" s="15" t="str">
        <v/>
      </c>
    </row>
    <row r="2048" spans="3:5">
      <c r="C2048">
        <v>0</v>
      </c>
      <c r="E2048" s="15" t="str">
        <v/>
      </c>
    </row>
    <row r="2049" spans="3:5">
      <c r="C2049">
        <v>0</v>
      </c>
      <c r="E2049" s="15" t="str">
        <v/>
      </c>
    </row>
    <row r="2050" spans="3:5">
      <c r="C2050">
        <v>0</v>
      </c>
      <c r="E2050" s="15" t="str">
        <v/>
      </c>
    </row>
    <row r="2051" spans="3:5">
      <c r="C2051">
        <v>0</v>
      </c>
      <c r="E2051" s="15" t="str">
        <v/>
      </c>
    </row>
    <row r="2052" spans="3:5">
      <c r="C2052">
        <v>0</v>
      </c>
      <c r="E2052" s="15" t="str">
        <v/>
      </c>
    </row>
    <row r="2053" spans="3:5">
      <c r="C2053">
        <v>0</v>
      </c>
      <c r="E2053" s="15" t="str">
        <v/>
      </c>
    </row>
    <row r="2054" spans="3:5">
      <c r="C2054">
        <v>0</v>
      </c>
      <c r="E2054" s="15" t="str">
        <v/>
      </c>
    </row>
    <row r="2055" spans="3:5">
      <c r="C2055">
        <v>0</v>
      </c>
      <c r="E2055" s="15" t="str">
        <v/>
      </c>
    </row>
    <row r="2056" spans="3:5">
      <c r="C2056">
        <v>0</v>
      </c>
      <c r="E2056" s="15" t="str">
        <v/>
      </c>
    </row>
    <row r="2057" spans="3:5">
      <c r="C2057">
        <v>0</v>
      </c>
      <c r="E2057" s="15" t="str">
        <v/>
      </c>
    </row>
    <row r="2058" spans="3:5">
      <c r="C2058">
        <v>0</v>
      </c>
      <c r="E2058" s="15" t="str">
        <v/>
      </c>
    </row>
    <row r="2059" spans="3:5">
      <c r="C2059">
        <v>0</v>
      </c>
      <c r="E2059" s="15" t="str">
        <v/>
      </c>
    </row>
    <row r="2060" spans="3:5">
      <c r="C2060">
        <v>0</v>
      </c>
      <c r="E2060" s="15" t="str">
        <v/>
      </c>
    </row>
    <row r="2061" spans="3:5">
      <c r="C2061">
        <v>0</v>
      </c>
      <c r="E2061" s="15" t="str">
        <v/>
      </c>
    </row>
    <row r="2062" spans="3:5">
      <c r="C2062">
        <v>0</v>
      </c>
      <c r="E2062" s="15" t="str">
        <v/>
      </c>
    </row>
    <row r="2063" spans="3:5">
      <c r="C2063">
        <v>0</v>
      </c>
      <c r="E2063" s="15" t="str">
        <v/>
      </c>
    </row>
    <row r="2064" spans="3:5">
      <c r="C2064">
        <v>0</v>
      </c>
      <c r="E2064" s="15" t="str">
        <v/>
      </c>
    </row>
    <row r="2065" spans="3:5">
      <c r="C2065">
        <v>0</v>
      </c>
      <c r="E2065" s="15" t="str">
        <v/>
      </c>
    </row>
    <row r="2066" spans="3:5">
      <c r="C2066">
        <v>0</v>
      </c>
      <c r="E2066" s="15" t="str">
        <v/>
      </c>
    </row>
    <row r="2067" spans="3:5">
      <c r="C2067">
        <v>0</v>
      </c>
      <c r="E2067" s="15" t="str">
        <v/>
      </c>
    </row>
    <row r="2068" spans="3:5">
      <c r="C2068">
        <v>0</v>
      </c>
      <c r="E2068" s="15" t="str">
        <v/>
      </c>
    </row>
    <row r="2069" spans="3:5">
      <c r="C2069">
        <v>0</v>
      </c>
      <c r="E2069" s="15" t="str">
        <v/>
      </c>
    </row>
    <row r="2070" spans="3:5">
      <c r="C2070">
        <v>0</v>
      </c>
      <c r="E2070" s="15" t="str">
        <v/>
      </c>
    </row>
    <row r="2071" spans="3:5">
      <c r="C2071">
        <v>0</v>
      </c>
      <c r="E2071" s="15" t="str">
        <v/>
      </c>
    </row>
    <row r="2072" spans="3:5">
      <c r="C2072">
        <v>0</v>
      </c>
      <c r="E2072" s="15" t="str">
        <v/>
      </c>
    </row>
    <row r="2073" spans="3:5">
      <c r="C2073">
        <v>0</v>
      </c>
      <c r="E2073" s="15" t="str">
        <v/>
      </c>
    </row>
    <row r="2074" spans="3:5">
      <c r="C2074">
        <v>0</v>
      </c>
      <c r="E2074" s="15" t="str">
        <v/>
      </c>
    </row>
    <row r="2075" spans="3:5">
      <c r="C2075">
        <v>0</v>
      </c>
      <c r="E2075" s="15" t="str">
        <v/>
      </c>
    </row>
    <row r="2076" spans="3:5">
      <c r="C2076">
        <v>0</v>
      </c>
      <c r="E2076" s="15" t="str">
        <v/>
      </c>
    </row>
    <row r="2077" spans="3:5">
      <c r="C2077">
        <v>0</v>
      </c>
      <c r="E2077" s="15" t="str">
        <v/>
      </c>
    </row>
    <row r="2078" spans="3:5">
      <c r="C2078">
        <v>0</v>
      </c>
      <c r="E2078" s="15" t="str">
        <v/>
      </c>
    </row>
    <row r="2079" spans="3:5">
      <c r="C2079">
        <v>0</v>
      </c>
      <c r="E2079" s="15" t="str">
        <v/>
      </c>
    </row>
    <row r="2080" spans="3:5">
      <c r="C2080">
        <v>0</v>
      </c>
      <c r="E2080" s="15" t="str">
        <v/>
      </c>
    </row>
    <row r="2081" spans="3:5">
      <c r="C2081">
        <v>0</v>
      </c>
      <c r="E2081" s="15" t="str">
        <v/>
      </c>
    </row>
    <row r="2082" spans="3:5">
      <c r="C2082">
        <v>0</v>
      </c>
      <c r="E2082" s="15" t="str">
        <v/>
      </c>
    </row>
    <row r="2083" spans="3:5">
      <c r="C2083">
        <v>0</v>
      </c>
      <c r="E2083" s="15" t="str">
        <v/>
      </c>
    </row>
    <row r="2084" spans="3:5">
      <c r="C2084">
        <v>0</v>
      </c>
      <c r="E2084" s="15" t="str">
        <v/>
      </c>
    </row>
    <row r="2085" spans="3:5">
      <c r="C2085">
        <v>0</v>
      </c>
      <c r="E2085" s="15" t="str">
        <v/>
      </c>
    </row>
    <row r="2086" spans="3:5">
      <c r="C2086">
        <v>0</v>
      </c>
      <c r="E2086" s="15" t="str">
        <v/>
      </c>
    </row>
    <row r="2087" spans="3:5">
      <c r="C2087">
        <v>0</v>
      </c>
      <c r="E2087" s="15" t="str">
        <v/>
      </c>
    </row>
    <row r="2088" spans="3:5">
      <c r="C2088">
        <v>0</v>
      </c>
      <c r="E2088" s="15" t="str">
        <v/>
      </c>
    </row>
    <row r="2089" spans="3:5">
      <c r="C2089">
        <v>0</v>
      </c>
      <c r="E2089" s="15" t="str">
        <v/>
      </c>
    </row>
    <row r="2090" spans="3:5">
      <c r="C2090">
        <v>0</v>
      </c>
      <c r="E2090" s="15" t="str">
        <v/>
      </c>
    </row>
    <row r="2091" spans="3:5">
      <c r="C2091">
        <v>0</v>
      </c>
      <c r="E2091" s="15" t="str">
        <v/>
      </c>
    </row>
    <row r="2092" spans="3:5">
      <c r="C2092">
        <v>0</v>
      </c>
      <c r="E2092" s="15" t="str">
        <v/>
      </c>
    </row>
    <row r="2093" spans="3:5">
      <c r="C2093">
        <v>0</v>
      </c>
      <c r="E2093" s="15" t="str">
        <v/>
      </c>
    </row>
    <row r="2094" spans="3:5">
      <c r="C2094">
        <v>0</v>
      </c>
      <c r="E2094" s="15" t="str">
        <v/>
      </c>
    </row>
    <row r="2095" spans="3:5">
      <c r="C2095">
        <v>0</v>
      </c>
      <c r="E2095" s="15" t="str">
        <v/>
      </c>
    </row>
    <row r="2096" spans="3:5">
      <c r="C2096">
        <v>0</v>
      </c>
      <c r="E2096" s="15" t="str">
        <v/>
      </c>
    </row>
    <row r="2097" spans="3:5">
      <c r="C2097">
        <v>0</v>
      </c>
      <c r="E2097" s="15" t="str">
        <v/>
      </c>
    </row>
    <row r="2098" spans="3:5">
      <c r="C2098">
        <v>0</v>
      </c>
      <c r="E2098" s="15" t="str">
        <v/>
      </c>
    </row>
    <row r="2099" spans="3:5">
      <c r="C2099">
        <v>0</v>
      </c>
      <c r="E2099" s="15" t="str">
        <v/>
      </c>
    </row>
    <row r="2100" spans="3:5">
      <c r="C2100">
        <v>0</v>
      </c>
      <c r="E2100" s="15" t="str">
        <v/>
      </c>
    </row>
    <row r="2101" spans="3:5">
      <c r="C2101">
        <v>0</v>
      </c>
      <c r="E2101" s="15" t="str">
        <v/>
      </c>
    </row>
    <row r="2102" spans="3:5">
      <c r="C2102">
        <v>0</v>
      </c>
      <c r="E2102" s="15" t="str">
        <v/>
      </c>
    </row>
    <row r="2103" spans="3:5">
      <c r="C2103">
        <v>0</v>
      </c>
      <c r="E2103" s="15" t="str">
        <v/>
      </c>
    </row>
    <row r="2104" spans="3:5">
      <c r="C2104">
        <v>0</v>
      </c>
      <c r="E2104" s="15" t="str">
        <v/>
      </c>
    </row>
    <row r="2105" spans="3:5">
      <c r="C2105">
        <v>0</v>
      </c>
      <c r="E2105" s="15" t="str">
        <v/>
      </c>
    </row>
    <row r="2106" spans="3:5">
      <c r="C2106">
        <v>0</v>
      </c>
      <c r="E2106" s="15" t="str">
        <v/>
      </c>
    </row>
    <row r="2107" spans="3:5">
      <c r="C2107">
        <v>0</v>
      </c>
      <c r="E2107" s="15" t="str">
        <v/>
      </c>
    </row>
    <row r="2108" spans="3:5">
      <c r="C2108">
        <v>0</v>
      </c>
      <c r="E2108" s="15" t="str">
        <v/>
      </c>
    </row>
    <row r="2109" spans="3:5">
      <c r="C2109">
        <v>0</v>
      </c>
      <c r="E2109" s="15" t="str">
        <v/>
      </c>
    </row>
    <row r="2110" spans="3:5">
      <c r="C2110">
        <v>0</v>
      </c>
      <c r="E2110" s="15" t="str">
        <v/>
      </c>
    </row>
    <row r="2111" spans="3:5">
      <c r="C2111">
        <v>0</v>
      </c>
      <c r="E2111" s="15" t="str">
        <v/>
      </c>
    </row>
    <row r="2112" spans="3:5">
      <c r="C2112">
        <v>0</v>
      </c>
      <c r="E2112" s="15" t="str">
        <v/>
      </c>
    </row>
    <row r="2113" spans="3:5">
      <c r="C2113">
        <v>0</v>
      </c>
      <c r="E2113" s="15" t="str">
        <v/>
      </c>
    </row>
    <row r="2114" spans="3:5">
      <c r="C2114">
        <v>0</v>
      </c>
      <c r="E2114" s="15" t="str">
        <v/>
      </c>
    </row>
    <row r="2115" spans="3:5">
      <c r="C2115">
        <v>0</v>
      </c>
      <c r="E2115" s="15" t="str">
        <v/>
      </c>
    </row>
    <row r="2116" spans="3:5">
      <c r="C2116">
        <v>0</v>
      </c>
      <c r="E2116" s="15" t="str">
        <v/>
      </c>
    </row>
    <row r="2117" spans="3:5">
      <c r="C2117">
        <v>0</v>
      </c>
      <c r="E2117" s="15" t="str">
        <v/>
      </c>
    </row>
    <row r="2118" spans="3:5">
      <c r="C2118">
        <v>0</v>
      </c>
      <c r="E2118" s="15" t="str">
        <v/>
      </c>
    </row>
    <row r="2119" spans="3:5">
      <c r="C2119">
        <v>0</v>
      </c>
      <c r="E2119" s="15" t="str">
        <v/>
      </c>
    </row>
    <row r="2120" spans="3:5">
      <c r="C2120">
        <v>0</v>
      </c>
      <c r="E2120" s="15" t="str">
        <v/>
      </c>
    </row>
    <row r="2121" spans="3:5">
      <c r="C2121">
        <v>0</v>
      </c>
      <c r="E2121" s="15" t="str">
        <v/>
      </c>
    </row>
    <row r="2122" spans="3:5">
      <c r="C2122">
        <v>0</v>
      </c>
      <c r="E2122" s="15" t="str">
        <v/>
      </c>
    </row>
    <row r="2123" spans="3:5">
      <c r="C2123">
        <v>0</v>
      </c>
      <c r="E2123" s="15" t="str">
        <v/>
      </c>
    </row>
    <row r="2124" spans="3:5">
      <c r="C2124">
        <v>0</v>
      </c>
      <c r="E2124" s="15" t="str">
        <v/>
      </c>
    </row>
    <row r="2125" spans="3:5">
      <c r="C2125">
        <v>0</v>
      </c>
      <c r="E2125" s="15" t="str">
        <v/>
      </c>
    </row>
    <row r="2126" spans="3:5">
      <c r="C2126">
        <v>0</v>
      </c>
      <c r="E2126" s="15" t="str">
        <v/>
      </c>
    </row>
    <row r="2127" spans="3:5">
      <c r="C2127">
        <v>0</v>
      </c>
      <c r="E2127" s="15" t="str">
        <v/>
      </c>
    </row>
    <row r="2128" spans="3:5">
      <c r="C2128">
        <v>0</v>
      </c>
      <c r="E2128" s="15" t="str">
        <v/>
      </c>
    </row>
    <row r="2129" spans="3:5">
      <c r="C2129">
        <v>0</v>
      </c>
      <c r="E2129" s="15" t="str">
        <v/>
      </c>
    </row>
    <row r="2130" spans="3:5">
      <c r="C2130">
        <v>0</v>
      </c>
      <c r="E2130" s="15" t="str">
        <v/>
      </c>
    </row>
    <row r="2131" spans="3:5">
      <c r="C2131">
        <v>0</v>
      </c>
      <c r="E2131" s="15" t="str">
        <v/>
      </c>
    </row>
    <row r="2132" spans="3:5">
      <c r="C2132">
        <v>0</v>
      </c>
      <c r="E2132" s="15" t="str">
        <v/>
      </c>
    </row>
    <row r="2133" spans="3:5">
      <c r="C2133">
        <v>0</v>
      </c>
      <c r="E2133" s="15" t="str">
        <v/>
      </c>
    </row>
    <row r="2134" spans="3:5">
      <c r="C2134">
        <v>0</v>
      </c>
      <c r="E2134" s="15" t="str">
        <v/>
      </c>
    </row>
    <row r="2135" spans="3:5">
      <c r="C2135">
        <v>0</v>
      </c>
      <c r="E2135" s="15" t="str">
        <v/>
      </c>
    </row>
    <row r="2136" spans="3:5">
      <c r="C2136">
        <v>0</v>
      </c>
      <c r="E2136" s="15" t="str">
        <v/>
      </c>
    </row>
    <row r="2137" spans="3:5">
      <c r="C2137">
        <v>0</v>
      </c>
      <c r="E2137" s="15" t="str">
        <v/>
      </c>
    </row>
    <row r="2138" spans="3:5">
      <c r="C2138">
        <v>0</v>
      </c>
      <c r="E2138" s="15" t="str">
        <v/>
      </c>
    </row>
    <row r="2139" spans="3:5">
      <c r="C2139">
        <v>0</v>
      </c>
      <c r="E2139" s="15" t="str">
        <v/>
      </c>
    </row>
    <row r="2140" spans="3:5">
      <c r="C2140">
        <v>0</v>
      </c>
      <c r="E2140" s="15" t="str">
        <v/>
      </c>
    </row>
    <row r="2141" spans="3:5">
      <c r="C2141">
        <v>0</v>
      </c>
      <c r="E2141" s="15" t="str">
        <v/>
      </c>
    </row>
    <row r="2142" spans="3:5">
      <c r="C2142">
        <v>0</v>
      </c>
      <c r="E2142" s="15" t="str">
        <v/>
      </c>
    </row>
    <row r="2143" spans="3:5">
      <c r="C2143">
        <v>0</v>
      </c>
      <c r="E2143" s="15" t="str">
        <v/>
      </c>
    </row>
    <row r="2144" spans="3:5">
      <c r="C2144">
        <v>0</v>
      </c>
      <c r="E2144" s="15" t="str">
        <v/>
      </c>
    </row>
    <row r="2145" spans="3:5">
      <c r="C2145">
        <v>0</v>
      </c>
      <c r="E2145" s="15" t="str">
        <v/>
      </c>
    </row>
    <row r="2146" spans="3:5">
      <c r="C2146">
        <v>0</v>
      </c>
      <c r="E2146" s="15" t="str">
        <v/>
      </c>
    </row>
    <row r="2147" spans="3:5">
      <c r="C2147">
        <v>0</v>
      </c>
      <c r="E2147" s="15" t="str">
        <v/>
      </c>
    </row>
    <row r="2148" spans="3:5">
      <c r="C2148">
        <v>0</v>
      </c>
      <c r="E2148" s="15" t="str">
        <v/>
      </c>
    </row>
    <row r="2149" spans="3:5">
      <c r="C2149">
        <v>0</v>
      </c>
      <c r="E2149" s="15" t="str">
        <v/>
      </c>
    </row>
    <row r="2150" spans="3:5">
      <c r="C2150">
        <v>0</v>
      </c>
      <c r="E2150" s="15" t="str">
        <v/>
      </c>
    </row>
    <row r="2151" spans="3:5">
      <c r="C2151">
        <v>0</v>
      </c>
      <c r="E2151" s="15" t="str">
        <v/>
      </c>
    </row>
    <row r="2152" spans="3:5">
      <c r="C2152">
        <v>0</v>
      </c>
      <c r="E2152" s="15" t="str">
        <v/>
      </c>
    </row>
    <row r="2153" spans="3:5">
      <c r="C2153">
        <v>0</v>
      </c>
      <c r="E2153" s="15" t="str">
        <v/>
      </c>
    </row>
    <row r="2154" spans="3:5">
      <c r="C2154">
        <v>0</v>
      </c>
      <c r="E2154" s="15" t="str">
        <v/>
      </c>
    </row>
    <row r="2155" spans="3:5">
      <c r="C2155">
        <v>0</v>
      </c>
      <c r="E2155" s="15" t="str">
        <v/>
      </c>
    </row>
    <row r="2156" spans="3:5">
      <c r="C2156">
        <v>0</v>
      </c>
      <c r="E2156" s="15" t="str">
        <v/>
      </c>
    </row>
    <row r="2157" spans="3:5">
      <c r="C2157">
        <v>0</v>
      </c>
      <c r="E2157" s="15" t="str">
        <v/>
      </c>
    </row>
    <row r="2158" spans="3:5">
      <c r="C2158">
        <v>0</v>
      </c>
      <c r="E2158" s="15" t="str">
        <v/>
      </c>
    </row>
    <row r="2159" spans="3:5">
      <c r="C2159">
        <v>0</v>
      </c>
      <c r="E2159" s="15" t="str">
        <v/>
      </c>
    </row>
    <row r="2160" spans="3:5">
      <c r="C2160">
        <v>0</v>
      </c>
      <c r="E2160" s="15" t="str">
        <v/>
      </c>
    </row>
    <row r="2161" spans="3:5">
      <c r="C2161">
        <v>0</v>
      </c>
      <c r="E2161" s="15" t="str">
        <v/>
      </c>
    </row>
    <row r="2162" spans="3:5">
      <c r="C2162">
        <v>0</v>
      </c>
      <c r="E2162" s="15" t="str">
        <v/>
      </c>
    </row>
    <row r="2163" spans="3:5">
      <c r="C2163">
        <v>0</v>
      </c>
      <c r="E2163" s="15" t="str">
        <v/>
      </c>
    </row>
    <row r="2164" spans="3:5">
      <c r="C2164">
        <v>0</v>
      </c>
      <c r="E2164" s="15" t="str">
        <v/>
      </c>
    </row>
    <row r="2165" spans="3:5">
      <c r="C2165">
        <v>0</v>
      </c>
      <c r="E2165" s="15" t="str">
        <v/>
      </c>
    </row>
    <row r="2166" spans="3:5">
      <c r="C2166">
        <v>0</v>
      </c>
      <c r="E2166" s="15" t="str">
        <v/>
      </c>
    </row>
    <row r="2167" spans="3:5">
      <c r="C2167">
        <v>0</v>
      </c>
      <c r="E2167" s="15" t="str">
        <v/>
      </c>
    </row>
    <row r="2168" spans="3:5">
      <c r="C2168">
        <v>0</v>
      </c>
      <c r="E2168" s="15" t="str">
        <v/>
      </c>
    </row>
    <row r="2169" spans="3:5">
      <c r="C2169">
        <v>0</v>
      </c>
      <c r="E2169" s="15" t="str">
        <v/>
      </c>
    </row>
    <row r="2170" spans="3:5">
      <c r="C2170">
        <v>0</v>
      </c>
      <c r="E2170" s="15" t="str">
        <v/>
      </c>
    </row>
    <row r="2171" spans="3:5">
      <c r="C2171">
        <v>0</v>
      </c>
      <c r="E2171" s="15" t="str">
        <v/>
      </c>
    </row>
    <row r="2172" spans="3:5">
      <c r="C2172">
        <v>0</v>
      </c>
      <c r="E2172" s="15" t="str">
        <v/>
      </c>
    </row>
    <row r="2173" spans="3:5">
      <c r="C2173">
        <v>0</v>
      </c>
      <c r="E2173" s="15" t="str">
        <v/>
      </c>
    </row>
    <row r="2174" spans="3:5">
      <c r="C2174">
        <v>0</v>
      </c>
      <c r="E2174" s="15" t="str">
        <v/>
      </c>
    </row>
    <row r="2175" spans="3:5">
      <c r="C2175">
        <v>0</v>
      </c>
      <c r="E2175" s="15" t="str">
        <v/>
      </c>
    </row>
    <row r="2176" spans="3:5">
      <c r="C2176">
        <v>0</v>
      </c>
      <c r="E2176" s="15" t="str">
        <v/>
      </c>
    </row>
    <row r="2177" spans="3:5">
      <c r="C2177">
        <v>0</v>
      </c>
      <c r="E2177" s="15" t="str">
        <v/>
      </c>
    </row>
    <row r="2178" spans="3:5">
      <c r="C2178">
        <v>0</v>
      </c>
      <c r="E2178" s="15" t="str">
        <v/>
      </c>
    </row>
    <row r="2179" spans="3:5">
      <c r="C2179">
        <v>0</v>
      </c>
      <c r="E2179" s="15" t="str">
        <v/>
      </c>
    </row>
    <row r="2180" spans="3:5">
      <c r="C2180">
        <v>0</v>
      </c>
      <c r="E2180" s="15" t="str">
        <v/>
      </c>
    </row>
    <row r="2181" spans="3:5">
      <c r="C2181">
        <v>0</v>
      </c>
      <c r="E2181" s="15" t="str">
        <v/>
      </c>
    </row>
    <row r="2182" spans="3:5">
      <c r="C2182">
        <v>0</v>
      </c>
      <c r="E2182" s="15" t="str">
        <v/>
      </c>
    </row>
    <row r="2183" spans="3:5">
      <c r="C2183">
        <v>0</v>
      </c>
      <c r="E2183" s="15" t="str">
        <v/>
      </c>
    </row>
    <row r="2184" spans="3:5">
      <c r="C2184">
        <v>0</v>
      </c>
      <c r="E2184" s="15" t="str">
        <v/>
      </c>
    </row>
    <row r="2185" spans="3:5">
      <c r="C2185">
        <v>0</v>
      </c>
      <c r="E2185" s="15" t="str">
        <v/>
      </c>
    </row>
    <row r="2186" spans="3:5">
      <c r="C2186">
        <v>0</v>
      </c>
      <c r="E2186" s="15" t="str">
        <v/>
      </c>
    </row>
    <row r="2187" spans="3:5">
      <c r="C2187">
        <v>0</v>
      </c>
      <c r="E2187" s="15" t="str">
        <v/>
      </c>
    </row>
    <row r="2188" spans="3:5">
      <c r="C2188">
        <v>0</v>
      </c>
      <c r="E2188" s="15" t="str">
        <v/>
      </c>
    </row>
    <row r="2189" spans="3:5">
      <c r="C2189">
        <v>0</v>
      </c>
      <c r="E2189" s="15" t="str">
        <v/>
      </c>
    </row>
    <row r="2190" spans="3:5">
      <c r="C2190">
        <v>0</v>
      </c>
      <c r="E2190" s="15" t="str">
        <v/>
      </c>
    </row>
    <row r="2191" spans="3:5">
      <c r="C2191">
        <v>0</v>
      </c>
      <c r="E2191" s="15" t="str">
        <v/>
      </c>
    </row>
    <row r="2192" spans="3:5">
      <c r="C2192">
        <v>0</v>
      </c>
      <c r="E2192" s="15" t="str">
        <v/>
      </c>
    </row>
    <row r="2193" spans="3:5">
      <c r="C2193">
        <v>0</v>
      </c>
      <c r="E2193" s="15" t="str">
        <v/>
      </c>
    </row>
    <row r="2194" spans="3:5">
      <c r="C2194">
        <v>0</v>
      </c>
      <c r="E2194" s="15" t="str">
        <v/>
      </c>
    </row>
    <row r="2195" spans="3:5">
      <c r="C2195">
        <v>0</v>
      </c>
      <c r="E2195" s="15" t="str">
        <v/>
      </c>
    </row>
    <row r="2196" spans="3:5">
      <c r="C2196">
        <v>0</v>
      </c>
      <c r="E2196" s="15" t="str">
        <v/>
      </c>
    </row>
    <row r="2197" spans="3:5">
      <c r="C2197">
        <v>0</v>
      </c>
      <c r="E2197" s="15" t="str">
        <v/>
      </c>
    </row>
    <row r="2198" spans="3:5">
      <c r="C2198">
        <v>0</v>
      </c>
      <c r="E2198" s="15" t="str">
        <v/>
      </c>
    </row>
    <row r="2199" spans="3:5">
      <c r="C2199">
        <v>0</v>
      </c>
      <c r="E2199" s="15" t="str">
        <v/>
      </c>
    </row>
    <row r="2200" spans="3:5">
      <c r="C2200">
        <v>0</v>
      </c>
      <c r="E2200" s="15" t="str">
        <v/>
      </c>
    </row>
    <row r="2201" spans="3:5">
      <c r="C2201">
        <v>0</v>
      </c>
      <c r="E2201" s="15" t="str">
        <v/>
      </c>
    </row>
    <row r="2202" spans="3:5">
      <c r="C2202">
        <v>0</v>
      </c>
      <c r="E2202" s="15" t="str">
        <v/>
      </c>
    </row>
    <row r="2203" spans="3:5">
      <c r="C2203">
        <v>0</v>
      </c>
      <c r="E2203" s="15" t="str">
        <v/>
      </c>
    </row>
    <row r="2204" spans="3:5">
      <c r="C2204">
        <v>0</v>
      </c>
      <c r="E2204" s="15" t="str">
        <v/>
      </c>
    </row>
    <row r="2205" spans="3:5">
      <c r="C2205">
        <v>0</v>
      </c>
      <c r="E2205" s="15" t="str">
        <v/>
      </c>
    </row>
    <row r="2206" spans="3:5">
      <c r="C2206">
        <v>0</v>
      </c>
      <c r="E2206" s="15" t="str">
        <v/>
      </c>
    </row>
    <row r="2207" spans="3:5">
      <c r="C2207">
        <v>0</v>
      </c>
      <c r="E2207" s="15" t="str">
        <v/>
      </c>
    </row>
    <row r="2208" spans="3:5">
      <c r="C2208">
        <v>0</v>
      </c>
      <c r="E2208" s="15" t="str">
        <v/>
      </c>
    </row>
    <row r="2209" spans="3:5">
      <c r="C2209">
        <v>0</v>
      </c>
      <c r="E2209" s="15" t="str">
        <v/>
      </c>
    </row>
    <row r="2210" spans="3:5">
      <c r="C2210">
        <v>0</v>
      </c>
      <c r="E2210" s="15" t="str">
        <v/>
      </c>
    </row>
    <row r="2211" spans="3:5">
      <c r="C2211">
        <v>0</v>
      </c>
      <c r="E2211" s="15" t="str">
        <v/>
      </c>
    </row>
    <row r="2212" spans="3:5">
      <c r="C2212">
        <v>0</v>
      </c>
      <c r="E2212" s="15" t="str">
        <v/>
      </c>
    </row>
    <row r="2213" spans="3:5">
      <c r="C2213">
        <v>0</v>
      </c>
      <c r="E2213" s="15" t="str">
        <v/>
      </c>
    </row>
    <row r="2214" spans="3:5">
      <c r="C2214">
        <v>0</v>
      </c>
      <c r="E2214" s="15" t="str">
        <v/>
      </c>
    </row>
    <row r="2215" spans="3:5">
      <c r="C2215">
        <v>0</v>
      </c>
      <c r="E2215" s="15" t="str">
        <v/>
      </c>
    </row>
    <row r="2216" spans="3:5">
      <c r="C2216">
        <v>0</v>
      </c>
      <c r="E2216" s="15" t="str">
        <v/>
      </c>
    </row>
    <row r="2217" spans="3:5">
      <c r="C2217">
        <v>0</v>
      </c>
      <c r="E2217" s="15" t="str">
        <v/>
      </c>
    </row>
    <row r="2218" spans="3:5">
      <c r="C2218">
        <v>0</v>
      </c>
      <c r="E2218" s="15" t="str">
        <v/>
      </c>
    </row>
    <row r="2219" spans="3:5">
      <c r="C2219">
        <v>0</v>
      </c>
      <c r="E2219" s="15" t="str">
        <v/>
      </c>
    </row>
    <row r="2220" spans="3:5">
      <c r="C2220">
        <v>0</v>
      </c>
      <c r="E2220" s="15" t="str">
        <v/>
      </c>
    </row>
    <row r="2221" spans="3:5">
      <c r="C2221">
        <v>0</v>
      </c>
      <c r="E2221" s="15" t="str">
        <v/>
      </c>
    </row>
    <row r="2222" spans="3:5">
      <c r="C2222">
        <v>0</v>
      </c>
      <c r="E2222" s="15" t="str">
        <v/>
      </c>
    </row>
    <row r="2223" spans="3:5">
      <c r="C2223">
        <v>0</v>
      </c>
      <c r="E2223" s="15" t="str">
        <v/>
      </c>
    </row>
    <row r="2224" spans="3:5">
      <c r="C2224">
        <v>0</v>
      </c>
      <c r="E2224" s="15" t="str">
        <v/>
      </c>
    </row>
    <row r="2225" spans="3:5">
      <c r="C2225">
        <v>0</v>
      </c>
      <c r="E2225" s="15" t="str">
        <v/>
      </c>
    </row>
    <row r="2226" spans="3:5">
      <c r="C2226">
        <v>0</v>
      </c>
      <c r="E2226" s="15" t="str">
        <v/>
      </c>
    </row>
    <row r="2227" spans="3:5">
      <c r="C2227">
        <v>0</v>
      </c>
      <c r="E2227" s="15" t="str">
        <v/>
      </c>
    </row>
    <row r="2228" spans="3:5">
      <c r="C2228">
        <v>0</v>
      </c>
      <c r="E2228" s="15" t="str">
        <v/>
      </c>
    </row>
    <row r="2229" spans="3:5">
      <c r="C2229">
        <v>0</v>
      </c>
      <c r="E2229" s="15" t="str">
        <v/>
      </c>
    </row>
    <row r="2230" spans="3:5">
      <c r="C2230">
        <v>0</v>
      </c>
      <c r="E2230" s="15" t="str">
        <v/>
      </c>
    </row>
    <row r="2231" spans="3:5">
      <c r="C2231">
        <v>0</v>
      </c>
      <c r="E2231" s="15" t="str">
        <v/>
      </c>
    </row>
    <row r="2232" spans="3:5">
      <c r="C2232">
        <v>0</v>
      </c>
      <c r="E2232" s="15" t="str">
        <v/>
      </c>
    </row>
    <row r="2233" spans="3:5">
      <c r="C2233">
        <v>0</v>
      </c>
      <c r="E2233" s="15" t="str">
        <v/>
      </c>
    </row>
    <row r="2234" spans="3:5">
      <c r="C2234">
        <v>0</v>
      </c>
      <c r="E2234" s="15" t="str">
        <v/>
      </c>
    </row>
    <row r="2235" spans="3:5">
      <c r="C2235">
        <v>0</v>
      </c>
      <c r="E2235" s="15" t="str">
        <v/>
      </c>
    </row>
    <row r="2236" spans="3:5">
      <c r="C2236">
        <v>0</v>
      </c>
      <c r="E2236" s="15" t="str">
        <v/>
      </c>
    </row>
    <row r="2237" spans="3:5">
      <c r="C2237">
        <v>0</v>
      </c>
      <c r="E2237" s="15" t="str">
        <v/>
      </c>
    </row>
    <row r="2238" spans="3:5">
      <c r="C2238">
        <v>0</v>
      </c>
      <c r="E2238" s="15" t="str">
        <v/>
      </c>
    </row>
    <row r="2239" spans="3:5">
      <c r="C2239">
        <v>0</v>
      </c>
      <c r="E2239" s="15" t="str">
        <v/>
      </c>
    </row>
    <row r="2240" spans="3:5">
      <c r="C2240">
        <v>0</v>
      </c>
      <c r="E2240" s="15" t="str">
        <v/>
      </c>
    </row>
    <row r="2241" spans="3:5">
      <c r="C2241">
        <v>0</v>
      </c>
      <c r="E2241" s="15" t="str">
        <v/>
      </c>
    </row>
    <row r="2242" spans="3:5">
      <c r="C2242">
        <v>0</v>
      </c>
      <c r="E2242" s="15" t="str">
        <v/>
      </c>
    </row>
    <row r="2243" spans="3:5">
      <c r="C2243">
        <v>0</v>
      </c>
      <c r="E2243" s="15" t="str">
        <v/>
      </c>
    </row>
    <row r="2244" spans="3:5">
      <c r="C2244">
        <v>0</v>
      </c>
      <c r="E2244" s="15" t="str">
        <v/>
      </c>
    </row>
    <row r="2245" spans="3:5">
      <c r="C2245">
        <v>0</v>
      </c>
      <c r="E2245" s="15" t="str">
        <v/>
      </c>
    </row>
    <row r="2246" spans="3:5">
      <c r="C2246">
        <v>0</v>
      </c>
      <c r="E2246" s="15" t="str">
        <v/>
      </c>
    </row>
    <row r="2247" spans="3:5">
      <c r="C2247">
        <v>0</v>
      </c>
      <c r="E2247" s="15" t="str">
        <v/>
      </c>
    </row>
    <row r="2248" spans="3:5">
      <c r="C2248">
        <v>0</v>
      </c>
      <c r="E2248" s="15" t="str">
        <v/>
      </c>
    </row>
    <row r="2249" spans="3:5">
      <c r="C2249">
        <v>0</v>
      </c>
      <c r="E2249" s="15" t="str">
        <v/>
      </c>
    </row>
    <row r="2250" spans="3:5">
      <c r="C2250">
        <v>0</v>
      </c>
      <c r="E2250" s="15" t="str">
        <v/>
      </c>
    </row>
    <row r="2251" spans="3:5">
      <c r="C2251">
        <v>0</v>
      </c>
      <c r="E2251" s="15" t="str">
        <v/>
      </c>
    </row>
    <row r="2252" spans="3:5">
      <c r="C2252">
        <v>0</v>
      </c>
      <c r="E2252" s="15" t="str">
        <v/>
      </c>
    </row>
    <row r="2253" spans="3:5">
      <c r="C2253">
        <v>0</v>
      </c>
      <c r="E2253" s="15" t="str">
        <v/>
      </c>
    </row>
    <row r="2254" spans="3:5">
      <c r="C2254">
        <v>0</v>
      </c>
      <c r="E2254" s="15" t="str">
        <v/>
      </c>
    </row>
    <row r="2255" spans="3:5">
      <c r="C2255">
        <v>0</v>
      </c>
      <c r="E2255" s="15" t="str">
        <v/>
      </c>
    </row>
    <row r="2256" spans="3:5">
      <c r="C2256">
        <v>0</v>
      </c>
      <c r="E2256" s="15" t="str">
        <v/>
      </c>
    </row>
    <row r="2257" spans="3:5">
      <c r="C2257">
        <v>0</v>
      </c>
      <c r="E2257" s="15" t="str">
        <v/>
      </c>
    </row>
    <row r="2258" spans="3:5">
      <c r="C2258">
        <v>0</v>
      </c>
      <c r="E2258" s="15" t="str">
        <v/>
      </c>
    </row>
    <row r="2259" spans="3:5">
      <c r="C2259">
        <v>0</v>
      </c>
      <c r="E2259" s="15" t="str">
        <v/>
      </c>
    </row>
    <row r="2260" spans="3:5">
      <c r="C2260">
        <v>0</v>
      </c>
      <c r="E2260" s="15" t="str">
        <v/>
      </c>
    </row>
    <row r="2261" spans="3:5">
      <c r="C2261">
        <v>0</v>
      </c>
      <c r="E2261" s="15" t="str">
        <v/>
      </c>
    </row>
    <row r="2262" spans="3:5">
      <c r="C2262">
        <v>0</v>
      </c>
      <c r="E2262" s="15" t="str">
        <v/>
      </c>
    </row>
    <row r="2263" spans="3:5">
      <c r="C2263">
        <v>0</v>
      </c>
      <c r="E2263" s="15" t="str">
        <v/>
      </c>
    </row>
    <row r="2264" spans="3:5">
      <c r="C2264">
        <v>0</v>
      </c>
      <c r="E2264" s="15" t="str">
        <v/>
      </c>
    </row>
    <row r="2265" spans="3:5">
      <c r="C2265">
        <v>0</v>
      </c>
      <c r="E2265" s="15" t="str">
        <v/>
      </c>
    </row>
    <row r="2266" spans="3:5">
      <c r="C2266">
        <v>0</v>
      </c>
      <c r="E2266" s="15" t="str">
        <v/>
      </c>
    </row>
    <row r="2267" spans="3:5">
      <c r="C2267">
        <v>0</v>
      </c>
      <c r="E2267" s="15" t="str">
        <v/>
      </c>
    </row>
    <row r="2268" spans="3:5">
      <c r="C2268">
        <v>0</v>
      </c>
      <c r="E2268" s="15" t="str">
        <v/>
      </c>
    </row>
    <row r="2269" spans="3:5">
      <c r="C2269">
        <v>0</v>
      </c>
      <c r="E2269" s="15" t="str">
        <v/>
      </c>
    </row>
    <row r="2270" spans="3:5">
      <c r="C2270">
        <v>0</v>
      </c>
      <c r="E2270" s="15" t="str">
        <v/>
      </c>
    </row>
    <row r="2271" spans="3:5">
      <c r="C2271">
        <v>0</v>
      </c>
      <c r="E2271" s="15" t="str">
        <v/>
      </c>
    </row>
    <row r="2272" spans="3:5">
      <c r="C2272">
        <v>0</v>
      </c>
      <c r="E2272" s="15" t="str">
        <v/>
      </c>
    </row>
    <row r="2273" spans="3:5">
      <c r="C2273">
        <v>0</v>
      </c>
      <c r="E2273" s="15" t="str">
        <v/>
      </c>
    </row>
    <row r="2274" spans="3:5">
      <c r="C2274">
        <v>0</v>
      </c>
      <c r="E2274" s="15" t="str">
        <v/>
      </c>
    </row>
    <row r="2275" spans="3:5">
      <c r="C2275">
        <v>0</v>
      </c>
      <c r="E2275" s="15" t="str">
        <v/>
      </c>
    </row>
    <row r="2276" spans="3:5">
      <c r="C2276">
        <v>0</v>
      </c>
      <c r="E2276" s="15" t="str">
        <v/>
      </c>
    </row>
    <row r="2277" spans="3:5">
      <c r="C2277">
        <v>0</v>
      </c>
      <c r="E2277" s="15" t="str">
        <v/>
      </c>
    </row>
    <row r="2278" spans="3:5">
      <c r="C2278">
        <v>0</v>
      </c>
      <c r="E2278" s="15" t="str">
        <v/>
      </c>
    </row>
    <row r="2279" spans="3:5">
      <c r="C2279">
        <v>0</v>
      </c>
      <c r="E2279" s="15" t="str">
        <v/>
      </c>
    </row>
    <row r="2280" spans="3:5">
      <c r="C2280">
        <v>0</v>
      </c>
      <c r="E2280" s="15" t="str">
        <v/>
      </c>
    </row>
    <row r="2281" spans="3:5">
      <c r="C2281">
        <v>0</v>
      </c>
      <c r="E2281" s="15" t="str">
        <v/>
      </c>
    </row>
    <row r="2282" spans="3:5">
      <c r="C2282">
        <v>0</v>
      </c>
      <c r="E2282" s="15" t="str">
        <v/>
      </c>
    </row>
    <row r="2283" spans="3:5">
      <c r="C2283">
        <v>0</v>
      </c>
      <c r="E2283" s="15" t="str">
        <v/>
      </c>
    </row>
    <row r="2284" spans="3:5">
      <c r="C2284">
        <v>0</v>
      </c>
      <c r="E2284" s="15" t="str">
        <v/>
      </c>
    </row>
    <row r="2285" spans="3:5">
      <c r="C2285">
        <v>0</v>
      </c>
      <c r="E2285" s="15" t="str">
        <v/>
      </c>
    </row>
    <row r="2286" spans="3:5">
      <c r="C2286">
        <v>0</v>
      </c>
      <c r="E2286" s="15" t="str">
        <v/>
      </c>
    </row>
    <row r="2287" spans="3:5">
      <c r="C2287">
        <v>0</v>
      </c>
      <c r="E2287" s="15" t="str">
        <v/>
      </c>
    </row>
    <row r="2288" spans="3:5">
      <c r="C2288">
        <v>0</v>
      </c>
      <c r="E2288" s="15" t="str">
        <v/>
      </c>
    </row>
    <row r="2289" spans="3:5">
      <c r="C2289">
        <v>0</v>
      </c>
      <c r="E2289" s="15" t="str">
        <v/>
      </c>
    </row>
    <row r="2290" spans="3:5">
      <c r="C2290">
        <v>0</v>
      </c>
      <c r="E2290" s="15" t="str">
        <v/>
      </c>
    </row>
    <row r="2291" spans="3:5">
      <c r="C2291">
        <v>0</v>
      </c>
      <c r="E2291" s="15" t="str">
        <v/>
      </c>
    </row>
    <row r="2292" spans="3:5">
      <c r="C2292">
        <v>0</v>
      </c>
      <c r="E2292" s="15" t="str">
        <v/>
      </c>
    </row>
    <row r="2293" spans="3:5">
      <c r="C2293">
        <v>0</v>
      </c>
      <c r="E2293" s="15" t="str">
        <v/>
      </c>
    </row>
    <row r="2294" spans="3:5">
      <c r="C2294">
        <v>0</v>
      </c>
      <c r="E2294" s="15" t="str">
        <v/>
      </c>
    </row>
    <row r="2295" spans="3:5">
      <c r="C2295">
        <v>0</v>
      </c>
      <c r="E2295" s="15" t="str">
        <v/>
      </c>
    </row>
    <row r="2296" spans="3:5">
      <c r="C2296">
        <v>0</v>
      </c>
      <c r="E2296" s="15" t="str">
        <v/>
      </c>
    </row>
    <row r="2297" spans="3:5">
      <c r="C2297">
        <v>0</v>
      </c>
      <c r="E2297" s="15" t="str">
        <v/>
      </c>
    </row>
    <row r="2298" spans="3:5">
      <c r="C2298">
        <v>0</v>
      </c>
      <c r="E2298" s="15" t="str">
        <v/>
      </c>
    </row>
    <row r="2299" spans="3:5">
      <c r="C2299">
        <v>0</v>
      </c>
      <c r="E2299" s="15" t="str">
        <v/>
      </c>
    </row>
    <row r="2300" spans="3:5">
      <c r="C2300">
        <v>0</v>
      </c>
      <c r="E2300" s="15" t="str">
        <v/>
      </c>
    </row>
    <row r="2301" spans="3:5">
      <c r="C2301">
        <v>0</v>
      </c>
      <c r="E2301" s="15" t="str">
        <v/>
      </c>
    </row>
    <row r="2302" spans="3:5">
      <c r="C2302">
        <v>0</v>
      </c>
      <c r="E2302" s="15" t="str">
        <v/>
      </c>
    </row>
    <row r="2303" spans="3:5">
      <c r="C2303">
        <v>0</v>
      </c>
      <c r="E2303" s="15" t="str">
        <v/>
      </c>
    </row>
    <row r="2304" spans="3:5">
      <c r="C2304">
        <v>0</v>
      </c>
      <c r="E2304" s="15" t="str">
        <v/>
      </c>
    </row>
    <row r="2305" spans="3:5">
      <c r="C2305">
        <v>0</v>
      </c>
      <c r="E2305" s="15" t="str">
        <v/>
      </c>
    </row>
    <row r="2306" spans="3:5">
      <c r="C2306">
        <v>0</v>
      </c>
      <c r="E2306" s="15" t="str">
        <v/>
      </c>
    </row>
    <row r="2307" spans="3:5">
      <c r="C2307">
        <v>0</v>
      </c>
      <c r="E2307" s="15" t="str">
        <v/>
      </c>
    </row>
    <row r="2308" spans="3:5">
      <c r="C2308">
        <v>0</v>
      </c>
      <c r="E2308" s="15" t="str">
        <v/>
      </c>
    </row>
    <row r="2309" spans="3:5">
      <c r="C2309">
        <v>0</v>
      </c>
      <c r="E2309" s="15" t="str">
        <v/>
      </c>
    </row>
    <row r="2310" spans="3:5">
      <c r="C2310">
        <v>0</v>
      </c>
      <c r="E2310" s="15" t="str">
        <v/>
      </c>
    </row>
    <row r="2311" spans="3:5">
      <c r="C2311">
        <v>0</v>
      </c>
      <c r="E2311" s="15" t="str">
        <v/>
      </c>
    </row>
    <row r="2312" spans="3:5">
      <c r="C2312">
        <v>0</v>
      </c>
      <c r="E2312" s="15" t="str">
        <v/>
      </c>
    </row>
    <row r="2313" spans="3:5">
      <c r="C2313">
        <v>0</v>
      </c>
      <c r="E2313" s="15" t="str">
        <v/>
      </c>
    </row>
    <row r="2314" spans="3:5">
      <c r="C2314">
        <v>0</v>
      </c>
      <c r="E2314" s="15" t="str">
        <v/>
      </c>
    </row>
    <row r="2315" spans="3:5">
      <c r="C2315">
        <v>0</v>
      </c>
      <c r="E2315" s="15" t="str">
        <v/>
      </c>
    </row>
    <row r="2316" spans="3:5">
      <c r="C2316">
        <v>0</v>
      </c>
      <c r="E2316" s="15" t="str">
        <v/>
      </c>
    </row>
    <row r="2317" spans="3:5">
      <c r="C2317">
        <v>0</v>
      </c>
      <c r="E2317" s="15" t="str">
        <v/>
      </c>
    </row>
    <row r="2318" spans="3:5">
      <c r="C2318">
        <v>0</v>
      </c>
      <c r="E2318" s="15" t="str">
        <v/>
      </c>
    </row>
    <row r="2319" spans="3:5">
      <c r="C2319">
        <v>0</v>
      </c>
      <c r="E2319" s="15" t="str">
        <v/>
      </c>
    </row>
    <row r="2320" spans="3:5">
      <c r="C2320">
        <v>0</v>
      </c>
      <c r="E2320" s="15" t="str">
        <v/>
      </c>
    </row>
    <row r="2321" spans="3:5">
      <c r="C2321">
        <v>0</v>
      </c>
      <c r="E2321" s="15" t="str">
        <v/>
      </c>
    </row>
    <row r="2322" spans="3:5">
      <c r="C2322">
        <v>0</v>
      </c>
      <c r="E2322" s="15" t="str">
        <v/>
      </c>
    </row>
    <row r="2323" spans="3:5">
      <c r="C2323">
        <v>0</v>
      </c>
      <c r="E2323" s="15" t="str">
        <v/>
      </c>
    </row>
    <row r="2324" spans="3:5">
      <c r="C2324">
        <v>0</v>
      </c>
      <c r="E2324" s="15" t="str">
        <v/>
      </c>
    </row>
    <row r="2325" spans="3:5">
      <c r="C2325">
        <v>0</v>
      </c>
      <c r="E2325" s="15" t="str">
        <v/>
      </c>
    </row>
    <row r="2326" spans="3:5">
      <c r="C2326">
        <v>0</v>
      </c>
      <c r="E2326" s="15" t="str">
        <v/>
      </c>
    </row>
    <row r="2327" spans="3:5">
      <c r="C2327">
        <v>0</v>
      </c>
      <c r="E2327" s="15" t="str">
        <v/>
      </c>
    </row>
    <row r="2328" spans="3:5">
      <c r="C2328">
        <v>0</v>
      </c>
      <c r="E2328" s="15" t="str">
        <v/>
      </c>
    </row>
    <row r="2329" spans="3:5">
      <c r="C2329">
        <v>0</v>
      </c>
      <c r="E2329" s="15" t="str">
        <v/>
      </c>
    </row>
    <row r="2330" spans="3:5">
      <c r="C2330">
        <v>0</v>
      </c>
      <c r="E2330" s="15" t="str">
        <v/>
      </c>
    </row>
    <row r="2331" spans="3:5">
      <c r="C2331">
        <v>0</v>
      </c>
      <c r="E2331" s="15" t="str">
        <v/>
      </c>
    </row>
    <row r="2332" spans="3:5">
      <c r="C2332">
        <v>0</v>
      </c>
      <c r="E2332" s="15" t="str">
        <v/>
      </c>
    </row>
    <row r="2333" spans="3:5">
      <c r="C2333">
        <v>0</v>
      </c>
      <c r="E2333" s="15" t="str">
        <v/>
      </c>
    </row>
    <row r="2334" spans="3:5">
      <c r="C2334">
        <v>0</v>
      </c>
      <c r="E2334" s="15" t="str">
        <v/>
      </c>
    </row>
    <row r="2335" spans="3:5">
      <c r="C2335">
        <v>0</v>
      </c>
      <c r="E2335" s="15" t="str">
        <v/>
      </c>
    </row>
    <row r="2336" spans="3:5">
      <c r="C2336">
        <v>0</v>
      </c>
      <c r="E2336" s="15" t="str">
        <v/>
      </c>
    </row>
    <row r="2337" spans="3:5">
      <c r="C2337">
        <v>0</v>
      </c>
      <c r="E2337" s="15" t="str">
        <v/>
      </c>
    </row>
    <row r="2338" spans="3:5">
      <c r="C2338">
        <v>0</v>
      </c>
      <c r="E2338" s="15" t="str">
        <v/>
      </c>
    </row>
    <row r="2339" spans="3:5">
      <c r="C2339">
        <v>0</v>
      </c>
      <c r="E2339" s="15" t="str">
        <v/>
      </c>
    </row>
    <row r="2340" spans="3:5">
      <c r="C2340">
        <v>0</v>
      </c>
      <c r="E2340" s="15" t="str">
        <v/>
      </c>
    </row>
    <row r="2341" spans="3:5">
      <c r="C2341">
        <v>0</v>
      </c>
      <c r="E2341" s="15" t="str">
        <v/>
      </c>
    </row>
    <row r="2342" spans="3:5">
      <c r="C2342">
        <v>0</v>
      </c>
      <c r="E2342" s="15" t="str">
        <v/>
      </c>
    </row>
    <row r="2343" spans="3:5">
      <c r="C2343">
        <v>0</v>
      </c>
      <c r="E2343" s="15" t="str">
        <v/>
      </c>
    </row>
    <row r="2344" spans="3:5">
      <c r="C2344">
        <v>0</v>
      </c>
      <c r="E2344" s="15" t="str">
        <v/>
      </c>
    </row>
    <row r="2345" spans="3:5">
      <c r="C2345">
        <v>0</v>
      </c>
      <c r="E2345" s="15" t="str">
        <v/>
      </c>
    </row>
    <row r="2346" spans="3:5">
      <c r="C2346">
        <v>0</v>
      </c>
      <c r="E2346" s="15" t="str">
        <v/>
      </c>
    </row>
    <row r="2347" spans="3:5">
      <c r="C2347">
        <v>0</v>
      </c>
      <c r="E2347" s="15" t="str">
        <v/>
      </c>
    </row>
    <row r="2348" spans="3:5">
      <c r="C2348">
        <v>0</v>
      </c>
      <c r="E2348" s="15" t="str">
        <v/>
      </c>
    </row>
    <row r="2349" spans="3:5">
      <c r="C2349">
        <v>0</v>
      </c>
      <c r="E2349" s="15" t="str">
        <v/>
      </c>
    </row>
    <row r="2350" spans="3:5">
      <c r="C2350">
        <v>0</v>
      </c>
      <c r="E2350" s="15" t="str">
        <v/>
      </c>
    </row>
    <row r="2351" spans="3:5">
      <c r="C2351">
        <v>0</v>
      </c>
      <c r="E2351" s="15" t="str">
        <v/>
      </c>
    </row>
    <row r="2352" spans="3:5">
      <c r="C2352">
        <v>0</v>
      </c>
      <c r="E2352" s="15" t="str">
        <v/>
      </c>
    </row>
    <row r="2353" spans="3:5">
      <c r="C2353">
        <v>0</v>
      </c>
      <c r="E2353" s="15" t="str">
        <v/>
      </c>
    </row>
    <row r="2354" spans="3:5">
      <c r="C2354">
        <v>0</v>
      </c>
      <c r="E2354" s="15" t="str">
        <v/>
      </c>
    </row>
    <row r="2355" spans="3:5">
      <c r="C2355">
        <v>0</v>
      </c>
      <c r="E2355" s="15" t="str">
        <v/>
      </c>
    </row>
    <row r="2356" spans="3:5">
      <c r="C2356">
        <v>0</v>
      </c>
      <c r="E2356" s="15" t="str">
        <v/>
      </c>
    </row>
    <row r="2357" spans="3:5">
      <c r="C2357">
        <v>0</v>
      </c>
      <c r="E2357" s="15" t="str">
        <v/>
      </c>
    </row>
    <row r="2358" spans="3:5">
      <c r="C2358">
        <v>0</v>
      </c>
      <c r="E2358" s="15" t="str">
        <v/>
      </c>
    </row>
    <row r="2359" spans="3:5">
      <c r="C2359">
        <v>0</v>
      </c>
      <c r="E2359" s="15" t="str">
        <v/>
      </c>
    </row>
    <row r="2360" spans="3:5">
      <c r="C2360">
        <v>0</v>
      </c>
      <c r="E2360" s="15" t="str">
        <v/>
      </c>
    </row>
    <row r="2361" spans="3:5">
      <c r="C2361">
        <v>0</v>
      </c>
      <c r="E2361" s="15" t="str">
        <v/>
      </c>
    </row>
    <row r="2362" spans="3:5">
      <c r="C2362">
        <v>0</v>
      </c>
      <c r="E2362" s="15" t="str">
        <v/>
      </c>
    </row>
    <row r="2363" spans="3:5">
      <c r="C2363">
        <v>0</v>
      </c>
      <c r="E2363" s="15" t="str">
        <v/>
      </c>
    </row>
    <row r="2364" spans="3:5">
      <c r="C2364">
        <v>0</v>
      </c>
      <c r="E2364" s="15" t="str">
        <v/>
      </c>
    </row>
    <row r="2365" spans="3:5">
      <c r="C2365">
        <v>0</v>
      </c>
      <c r="E2365" s="15" t="str">
        <v/>
      </c>
    </row>
    <row r="2366" spans="3:5">
      <c r="C2366">
        <v>0</v>
      </c>
      <c r="E2366" s="15" t="str">
        <v/>
      </c>
    </row>
    <row r="2367" spans="3:5">
      <c r="C2367">
        <v>0</v>
      </c>
      <c r="E2367" s="15" t="str">
        <v/>
      </c>
    </row>
    <row r="2368" spans="3:5">
      <c r="C2368">
        <v>0</v>
      </c>
      <c r="E2368" s="15" t="str">
        <v/>
      </c>
    </row>
    <row r="2369" spans="3:5">
      <c r="C2369">
        <v>0</v>
      </c>
      <c r="E2369" s="15" t="str">
        <v/>
      </c>
    </row>
    <row r="2370" spans="3:5">
      <c r="C2370">
        <v>0</v>
      </c>
      <c r="E2370" s="15" t="str">
        <v/>
      </c>
    </row>
    <row r="2371" spans="3:5">
      <c r="C2371">
        <v>0</v>
      </c>
      <c r="E2371" s="15" t="str">
        <v/>
      </c>
    </row>
    <row r="2372" spans="3:5">
      <c r="C2372">
        <v>0</v>
      </c>
      <c r="E2372" s="15" t="str">
        <v/>
      </c>
    </row>
    <row r="2373" spans="3:5">
      <c r="C2373">
        <v>0</v>
      </c>
      <c r="E2373" s="15" t="str">
        <v/>
      </c>
    </row>
    <row r="2374" spans="3:5">
      <c r="C2374">
        <v>0</v>
      </c>
      <c r="E2374" s="15" t="str">
        <v/>
      </c>
    </row>
    <row r="2375" spans="3:5">
      <c r="C2375">
        <v>0</v>
      </c>
      <c r="E2375" s="15" t="str">
        <v/>
      </c>
    </row>
    <row r="2376" spans="3:5">
      <c r="C2376">
        <v>0</v>
      </c>
      <c r="E2376" s="15" t="str">
        <v/>
      </c>
    </row>
    <row r="2377" spans="3:5">
      <c r="C2377">
        <v>0</v>
      </c>
      <c r="E2377" s="15" t="str">
        <v/>
      </c>
    </row>
    <row r="2378" spans="3:5">
      <c r="C2378">
        <v>0</v>
      </c>
      <c r="E2378" s="15" t="str">
        <v/>
      </c>
    </row>
    <row r="2379" spans="3:5">
      <c r="C2379">
        <v>0</v>
      </c>
      <c r="E2379" s="15" t="str">
        <v/>
      </c>
    </row>
    <row r="2380" spans="3:5">
      <c r="C2380">
        <v>0</v>
      </c>
      <c r="E2380" s="15" t="str">
        <v/>
      </c>
    </row>
    <row r="2381" spans="3:5">
      <c r="C2381">
        <v>0</v>
      </c>
      <c r="E2381" s="15" t="str">
        <v/>
      </c>
    </row>
    <row r="2382" spans="3:5">
      <c r="C2382">
        <v>0</v>
      </c>
      <c r="E2382" s="15" t="str">
        <v/>
      </c>
    </row>
    <row r="2383" spans="3:5">
      <c r="C2383">
        <v>0</v>
      </c>
      <c r="E2383" s="15" t="str">
        <v/>
      </c>
    </row>
    <row r="2384" spans="3:5">
      <c r="C2384">
        <v>0</v>
      </c>
      <c r="E2384" s="15" t="str">
        <v/>
      </c>
    </row>
    <row r="2385" spans="3:5">
      <c r="C2385">
        <v>0</v>
      </c>
      <c r="E2385" s="15" t="str">
        <v/>
      </c>
    </row>
    <row r="2386" spans="3:5">
      <c r="C2386">
        <v>0</v>
      </c>
      <c r="E2386" s="15" t="str">
        <v/>
      </c>
    </row>
    <row r="2387" spans="3:5">
      <c r="C2387">
        <v>0</v>
      </c>
      <c r="E2387" s="15" t="str">
        <v/>
      </c>
    </row>
    <row r="2388" spans="3:5">
      <c r="C2388">
        <v>0</v>
      </c>
      <c r="E2388" s="15" t="str">
        <v/>
      </c>
    </row>
    <row r="2389" spans="3:5">
      <c r="C2389">
        <v>0</v>
      </c>
      <c r="E2389" s="15" t="str">
        <v/>
      </c>
    </row>
    <row r="2390" spans="3:5">
      <c r="C2390">
        <v>0</v>
      </c>
      <c r="E2390" s="15" t="str">
        <v/>
      </c>
    </row>
    <row r="2391" spans="3:5">
      <c r="C2391">
        <v>0</v>
      </c>
      <c r="E2391" s="15" t="str">
        <v/>
      </c>
    </row>
    <row r="2392" spans="3:5">
      <c r="C2392">
        <v>0</v>
      </c>
      <c r="E2392" s="15" t="str">
        <v/>
      </c>
    </row>
    <row r="2393" spans="3:5">
      <c r="C2393">
        <v>0</v>
      </c>
      <c r="E2393" s="15" t="str">
        <v/>
      </c>
    </row>
    <row r="2394" spans="3:5">
      <c r="C2394">
        <v>0</v>
      </c>
      <c r="E2394" s="15" t="str">
        <v/>
      </c>
    </row>
    <row r="2395" spans="3:5">
      <c r="C2395">
        <v>0</v>
      </c>
      <c r="E2395" s="15" t="str">
        <v/>
      </c>
    </row>
    <row r="2396" spans="3:5">
      <c r="C2396">
        <v>0</v>
      </c>
      <c r="E2396" s="15" t="str">
        <v/>
      </c>
    </row>
    <row r="2397" spans="3:5">
      <c r="C2397">
        <v>0</v>
      </c>
      <c r="E2397" s="15" t="str">
        <v/>
      </c>
    </row>
    <row r="2398" spans="3:5">
      <c r="C2398">
        <v>0</v>
      </c>
      <c r="E2398" s="15" t="str">
        <v/>
      </c>
    </row>
    <row r="2399" spans="3:5">
      <c r="C2399">
        <v>0</v>
      </c>
      <c r="E2399" s="15" t="str">
        <v/>
      </c>
    </row>
    <row r="2400" spans="3:5">
      <c r="C2400">
        <v>0</v>
      </c>
      <c r="E2400" s="15" t="str">
        <v/>
      </c>
    </row>
    <row r="2401" spans="3:5">
      <c r="C2401">
        <v>0</v>
      </c>
      <c r="E2401" s="15" t="str">
        <v/>
      </c>
    </row>
    <row r="2402" spans="3:5">
      <c r="C2402">
        <v>0</v>
      </c>
      <c r="E2402" s="15" t="str">
        <v/>
      </c>
    </row>
    <row r="2403" spans="3:5">
      <c r="C2403">
        <v>0</v>
      </c>
      <c r="E2403" s="15" t="str">
        <v/>
      </c>
    </row>
    <row r="2404" spans="3:5">
      <c r="C2404">
        <v>0</v>
      </c>
      <c r="E2404" s="15" t="str">
        <v/>
      </c>
    </row>
    <row r="2405" spans="3:5">
      <c r="C2405">
        <v>0</v>
      </c>
      <c r="E2405" s="15" t="str">
        <v/>
      </c>
    </row>
    <row r="2406" spans="3:5">
      <c r="C2406">
        <v>0</v>
      </c>
      <c r="E2406" s="15" t="str">
        <v/>
      </c>
    </row>
    <row r="2407" spans="3:5">
      <c r="C2407">
        <v>0</v>
      </c>
      <c r="E2407" s="15" t="str">
        <v/>
      </c>
    </row>
    <row r="2408" spans="3:5">
      <c r="C2408">
        <v>0</v>
      </c>
      <c r="E2408" s="15" t="str">
        <v/>
      </c>
    </row>
    <row r="2409" spans="3:5">
      <c r="C2409">
        <v>0</v>
      </c>
      <c r="E2409" s="15" t="str">
        <v/>
      </c>
    </row>
    <row r="2410" spans="3:5">
      <c r="C2410">
        <v>0</v>
      </c>
      <c r="E2410" s="15" t="str">
        <v/>
      </c>
    </row>
    <row r="2411" spans="3:5">
      <c r="C2411">
        <v>0</v>
      </c>
      <c r="E2411" s="15" t="str">
        <v/>
      </c>
    </row>
    <row r="2412" spans="3:5">
      <c r="C2412">
        <v>0</v>
      </c>
      <c r="E2412" s="15" t="str">
        <v/>
      </c>
    </row>
    <row r="2413" spans="3:5">
      <c r="C2413">
        <v>0</v>
      </c>
      <c r="E2413" s="15" t="str">
        <v/>
      </c>
    </row>
    <row r="2414" spans="3:5">
      <c r="C2414">
        <v>0</v>
      </c>
      <c r="E2414" s="15" t="str">
        <v/>
      </c>
    </row>
    <row r="2415" spans="3:5">
      <c r="C2415">
        <v>0</v>
      </c>
      <c r="E2415" s="15" t="str">
        <v/>
      </c>
    </row>
    <row r="2416" spans="3:5">
      <c r="C2416">
        <v>0</v>
      </c>
      <c r="E2416" s="15" t="str">
        <v/>
      </c>
    </row>
    <row r="2417" spans="3:5">
      <c r="C2417">
        <v>0</v>
      </c>
      <c r="E2417" s="15" t="str">
        <v/>
      </c>
    </row>
    <row r="2418" spans="3:5">
      <c r="C2418">
        <v>0</v>
      </c>
      <c r="E2418" s="15" t="str">
        <v/>
      </c>
    </row>
    <row r="2419" spans="3:5">
      <c r="C2419">
        <v>0</v>
      </c>
      <c r="E2419" s="15" t="str">
        <v/>
      </c>
    </row>
    <row r="2420" spans="3:5">
      <c r="C2420">
        <v>0</v>
      </c>
      <c r="E2420" s="15" t="str">
        <v/>
      </c>
    </row>
    <row r="2421" spans="3:5">
      <c r="C2421">
        <v>0</v>
      </c>
      <c r="E2421" s="15" t="str">
        <v/>
      </c>
    </row>
    <row r="2422" spans="3:5">
      <c r="C2422">
        <v>0</v>
      </c>
      <c r="E2422" s="15" t="str">
        <v/>
      </c>
    </row>
    <row r="2423" spans="3:5">
      <c r="C2423">
        <v>0</v>
      </c>
      <c r="E2423" s="15" t="str">
        <v/>
      </c>
    </row>
    <row r="2424" spans="3:5">
      <c r="C2424">
        <v>0</v>
      </c>
      <c r="E2424" s="15" t="str">
        <v/>
      </c>
    </row>
    <row r="2425" spans="3:5">
      <c r="C2425">
        <v>0</v>
      </c>
      <c r="E2425" s="15" t="str">
        <v/>
      </c>
    </row>
    <row r="2426" spans="3:5">
      <c r="C2426">
        <v>0</v>
      </c>
      <c r="E2426" s="15" t="str">
        <v/>
      </c>
    </row>
    <row r="2427" spans="3:5">
      <c r="C2427">
        <v>0</v>
      </c>
      <c r="E2427" s="15" t="str">
        <v/>
      </c>
    </row>
    <row r="2428" spans="3:5">
      <c r="C2428">
        <v>0</v>
      </c>
      <c r="E2428" s="15" t="str">
        <v/>
      </c>
    </row>
    <row r="2429" spans="3:5">
      <c r="C2429">
        <v>0</v>
      </c>
      <c r="E2429" s="15" t="str">
        <v/>
      </c>
    </row>
    <row r="2430" spans="3:5">
      <c r="C2430">
        <v>0</v>
      </c>
      <c r="E2430" s="15" t="str">
        <v/>
      </c>
    </row>
    <row r="2431" spans="3:5">
      <c r="C2431">
        <v>0</v>
      </c>
      <c r="E2431" s="15" t="str">
        <v/>
      </c>
    </row>
    <row r="2432" spans="3:5">
      <c r="C2432">
        <v>0</v>
      </c>
      <c r="E2432" s="15" t="str">
        <v/>
      </c>
    </row>
    <row r="2433" spans="3:5">
      <c r="C2433">
        <v>0</v>
      </c>
      <c r="E2433" s="15" t="str">
        <v/>
      </c>
    </row>
    <row r="2434" spans="3:5">
      <c r="C2434">
        <v>0</v>
      </c>
      <c r="E2434" s="15" t="str">
        <v/>
      </c>
    </row>
    <row r="2435" spans="3:5">
      <c r="C2435">
        <v>0</v>
      </c>
      <c r="E2435" s="15" t="str">
        <v/>
      </c>
    </row>
    <row r="2436" spans="3:5">
      <c r="C2436">
        <v>0</v>
      </c>
      <c r="E2436" s="15" t="str">
        <v/>
      </c>
    </row>
    <row r="2437" spans="3:5">
      <c r="C2437">
        <v>0</v>
      </c>
      <c r="E2437" s="15" t="str">
        <v/>
      </c>
    </row>
    <row r="2438" spans="3:5">
      <c r="C2438">
        <v>0</v>
      </c>
      <c r="E2438" s="15" t="str">
        <v/>
      </c>
    </row>
    <row r="2439" spans="3:5">
      <c r="C2439">
        <v>0</v>
      </c>
      <c r="E2439" s="15" t="str">
        <v/>
      </c>
    </row>
    <row r="2440" spans="3:5">
      <c r="C2440">
        <v>0</v>
      </c>
      <c r="E2440" s="15" t="str">
        <v/>
      </c>
    </row>
    <row r="2441" spans="3:5">
      <c r="C2441">
        <v>0</v>
      </c>
      <c r="E2441" s="15" t="str">
        <v/>
      </c>
    </row>
    <row r="2442" spans="3:5">
      <c r="C2442">
        <v>0</v>
      </c>
      <c r="E2442" s="15" t="str">
        <v/>
      </c>
    </row>
    <row r="2443" spans="3:5">
      <c r="C2443">
        <v>0</v>
      </c>
      <c r="E2443" s="15" t="str">
        <v/>
      </c>
    </row>
    <row r="2444" spans="3:5">
      <c r="C2444">
        <v>0</v>
      </c>
      <c r="E2444" s="15" t="str">
        <v/>
      </c>
    </row>
    <row r="2445" spans="3:5">
      <c r="C2445">
        <v>0</v>
      </c>
      <c r="E2445" s="15" t="str">
        <v/>
      </c>
    </row>
    <row r="2446" spans="3:5">
      <c r="C2446">
        <v>0</v>
      </c>
      <c r="E2446" s="15" t="str">
        <v/>
      </c>
    </row>
    <row r="2447" spans="3:5">
      <c r="C2447">
        <v>0</v>
      </c>
      <c r="E2447" s="15" t="str">
        <v/>
      </c>
    </row>
    <row r="2448" spans="3:5">
      <c r="C2448">
        <v>0</v>
      </c>
      <c r="E2448" s="15" t="str">
        <v/>
      </c>
    </row>
    <row r="2449" spans="3:5">
      <c r="C2449">
        <v>0</v>
      </c>
      <c r="E2449" s="15" t="str">
        <v/>
      </c>
    </row>
    <row r="2450" spans="3:5">
      <c r="C2450">
        <v>0</v>
      </c>
      <c r="E2450" s="15" t="str">
        <v/>
      </c>
    </row>
    <row r="2451" spans="3:5">
      <c r="C2451">
        <v>0</v>
      </c>
      <c r="E2451" s="15" t="str">
        <v/>
      </c>
    </row>
    <row r="2452" spans="3:5">
      <c r="C2452">
        <v>0</v>
      </c>
      <c r="E2452" s="15" t="str">
        <v/>
      </c>
    </row>
    <row r="2453" spans="3:5">
      <c r="C2453">
        <v>0</v>
      </c>
      <c r="E2453" s="15" t="str">
        <v/>
      </c>
    </row>
    <row r="2454" spans="3:5">
      <c r="C2454">
        <v>0</v>
      </c>
      <c r="E2454" s="15" t="str">
        <v/>
      </c>
    </row>
    <row r="2455" spans="3:5">
      <c r="C2455">
        <v>0</v>
      </c>
      <c r="E2455" s="15" t="str">
        <v/>
      </c>
    </row>
    <row r="2456" spans="3:5">
      <c r="C2456">
        <v>0</v>
      </c>
      <c r="E2456" s="15" t="str">
        <v/>
      </c>
    </row>
    <row r="2457" spans="3:5">
      <c r="C2457">
        <v>0</v>
      </c>
      <c r="E2457" s="15" t="str">
        <v/>
      </c>
    </row>
    <row r="2458" spans="3:5">
      <c r="C2458">
        <v>0</v>
      </c>
      <c r="E2458" s="15" t="str">
        <v/>
      </c>
    </row>
    <row r="2459" spans="3:5">
      <c r="C2459">
        <v>0</v>
      </c>
      <c r="E2459" s="15" t="str">
        <v/>
      </c>
    </row>
    <row r="2460" spans="3:5">
      <c r="C2460">
        <v>0</v>
      </c>
      <c r="E2460" s="15" t="str">
        <v/>
      </c>
    </row>
    <row r="2461" spans="3:5">
      <c r="C2461">
        <v>0</v>
      </c>
      <c r="E2461" s="15" t="str">
        <v/>
      </c>
    </row>
    <row r="2462" spans="3:5">
      <c r="C2462">
        <v>0</v>
      </c>
      <c r="E2462" s="15" t="str">
        <v/>
      </c>
    </row>
    <row r="2463" spans="3:5">
      <c r="C2463">
        <v>0</v>
      </c>
      <c r="E2463" s="15" t="str">
        <v/>
      </c>
    </row>
    <row r="2464" spans="3:5">
      <c r="C2464">
        <v>0</v>
      </c>
      <c r="E2464" s="15" t="str">
        <v/>
      </c>
    </row>
    <row r="2465" spans="3:5">
      <c r="C2465">
        <v>0</v>
      </c>
      <c r="E2465" s="15" t="str">
        <v/>
      </c>
    </row>
    <row r="2466" spans="3:5">
      <c r="C2466">
        <v>0</v>
      </c>
      <c r="E2466" s="15" t="str">
        <v/>
      </c>
    </row>
    <row r="2467" spans="3:5">
      <c r="C2467">
        <v>0</v>
      </c>
      <c r="E2467" s="15" t="str">
        <v/>
      </c>
    </row>
    <row r="2468" spans="3:5">
      <c r="C2468">
        <v>0</v>
      </c>
      <c r="E2468" s="15" t="str">
        <v/>
      </c>
    </row>
    <row r="2469" spans="3:5">
      <c r="C2469">
        <v>0</v>
      </c>
      <c r="E2469" s="15" t="str">
        <v/>
      </c>
    </row>
    <row r="2470" spans="3:5">
      <c r="C2470">
        <v>0</v>
      </c>
      <c r="E2470" s="15" t="str">
        <v/>
      </c>
    </row>
    <row r="2471" spans="3:5">
      <c r="C2471">
        <v>0</v>
      </c>
      <c r="E2471" s="15" t="str">
        <v/>
      </c>
    </row>
    <row r="2472" spans="3:5">
      <c r="C2472">
        <v>0</v>
      </c>
      <c r="E2472" s="15" t="str">
        <v/>
      </c>
    </row>
    <row r="2473" spans="3:5">
      <c r="C2473">
        <v>0</v>
      </c>
      <c r="E2473" s="15" t="str">
        <v/>
      </c>
    </row>
    <row r="2474" spans="3:5">
      <c r="C2474">
        <v>0</v>
      </c>
      <c r="E2474" s="15" t="str">
        <v/>
      </c>
    </row>
    <row r="2475" spans="3:5">
      <c r="C2475">
        <v>0</v>
      </c>
      <c r="E2475" s="15" t="str">
        <v/>
      </c>
    </row>
    <row r="2476" spans="3:5">
      <c r="C2476">
        <v>0</v>
      </c>
      <c r="E2476" s="15" t="str">
        <v/>
      </c>
    </row>
    <row r="2477" spans="3:5">
      <c r="C2477">
        <v>0</v>
      </c>
      <c r="E2477" s="15" t="str">
        <v/>
      </c>
    </row>
    <row r="2478" spans="3:5">
      <c r="C2478">
        <v>0</v>
      </c>
      <c r="E2478" s="15" t="str">
        <v/>
      </c>
    </row>
    <row r="2479" spans="3:5">
      <c r="C2479">
        <v>0</v>
      </c>
      <c r="E2479" s="15" t="str">
        <v/>
      </c>
    </row>
    <row r="2480" spans="3:5">
      <c r="C2480">
        <v>0</v>
      </c>
      <c r="E2480" s="15" t="str">
        <v/>
      </c>
    </row>
    <row r="2481" spans="3:5">
      <c r="C2481">
        <v>0</v>
      </c>
      <c r="E2481" s="15" t="str">
        <v/>
      </c>
    </row>
    <row r="2482" spans="3:5">
      <c r="C2482">
        <v>0</v>
      </c>
      <c r="E2482" s="15" t="str">
        <v/>
      </c>
    </row>
    <row r="2483" spans="3:5">
      <c r="C2483">
        <v>0</v>
      </c>
      <c r="E2483" s="15" t="str">
        <v/>
      </c>
    </row>
    <row r="2484" spans="3:5">
      <c r="C2484">
        <v>0</v>
      </c>
      <c r="E2484" s="15" t="str">
        <v/>
      </c>
    </row>
    <row r="2485" spans="3:5">
      <c r="C2485">
        <v>0</v>
      </c>
      <c r="E2485" s="15" t="str">
        <v/>
      </c>
    </row>
    <row r="2486" spans="3:5">
      <c r="C2486">
        <v>0</v>
      </c>
      <c r="E2486" s="15" t="str">
        <v/>
      </c>
    </row>
    <row r="2487" spans="3:5">
      <c r="C2487">
        <v>0</v>
      </c>
      <c r="E2487" s="15" t="str">
        <v/>
      </c>
    </row>
    <row r="2488" spans="3:5">
      <c r="C2488">
        <v>0</v>
      </c>
      <c r="E2488" s="15" t="str">
        <v/>
      </c>
    </row>
    <row r="2489" spans="3:5">
      <c r="C2489">
        <v>0</v>
      </c>
      <c r="E2489" s="15" t="str">
        <v/>
      </c>
    </row>
    <row r="2490" spans="3:5">
      <c r="C2490">
        <v>0</v>
      </c>
      <c r="E2490" s="15" t="str">
        <v/>
      </c>
    </row>
    <row r="2491" spans="3:5">
      <c r="C2491">
        <v>0</v>
      </c>
      <c r="E2491" s="15" t="str">
        <v/>
      </c>
    </row>
    <row r="2492" spans="3:5">
      <c r="C2492">
        <v>0</v>
      </c>
      <c r="E2492" s="15" t="str">
        <v/>
      </c>
    </row>
    <row r="2493" spans="3:5">
      <c r="C2493">
        <v>0</v>
      </c>
      <c r="E2493" s="15" t="str">
        <v/>
      </c>
    </row>
    <row r="2494" spans="3:5">
      <c r="C2494">
        <v>0</v>
      </c>
      <c r="E2494" s="15" t="str">
        <v/>
      </c>
    </row>
    <row r="2495" spans="3:5">
      <c r="C2495">
        <v>0</v>
      </c>
      <c r="E2495" s="15" t="str">
        <v/>
      </c>
    </row>
    <row r="2496" spans="3:5">
      <c r="C2496">
        <v>0</v>
      </c>
      <c r="E2496" s="15" t="str">
        <v/>
      </c>
    </row>
    <row r="2497" spans="3:5">
      <c r="C2497">
        <v>0</v>
      </c>
      <c r="E2497" s="15" t="str">
        <v/>
      </c>
    </row>
    <row r="2498" spans="3:5">
      <c r="C2498">
        <v>0</v>
      </c>
      <c r="E2498" s="15" t="str">
        <v/>
      </c>
    </row>
    <row r="2499" spans="3:5">
      <c r="C2499">
        <v>0</v>
      </c>
      <c r="E2499" s="15" t="str">
        <v/>
      </c>
    </row>
    <row r="2500" spans="3:5">
      <c r="C2500">
        <v>0</v>
      </c>
      <c r="E2500" s="15" t="str">
        <v/>
      </c>
    </row>
    <row r="2501" spans="3:5">
      <c r="C2501">
        <v>0</v>
      </c>
      <c r="E2501" s="15" t="str">
        <v/>
      </c>
    </row>
    <row r="2502" spans="3:5">
      <c r="C2502">
        <v>0</v>
      </c>
      <c r="E2502" s="15" t="str">
        <v/>
      </c>
    </row>
    <row r="2503" spans="3:5">
      <c r="C2503">
        <v>0</v>
      </c>
      <c r="E2503" s="15" t="str">
        <v/>
      </c>
    </row>
    <row r="2504" spans="3:5">
      <c r="C2504">
        <v>0</v>
      </c>
      <c r="E2504" s="15" t="str">
        <v/>
      </c>
    </row>
    <row r="2505" spans="3:5">
      <c r="C2505">
        <v>0</v>
      </c>
      <c r="E2505" s="15" t="str">
        <v/>
      </c>
    </row>
    <row r="2506" spans="3:5">
      <c r="C2506">
        <v>0</v>
      </c>
      <c r="E2506" s="15" t="str">
        <v/>
      </c>
    </row>
    <row r="2507" spans="3:5">
      <c r="C2507">
        <v>0</v>
      </c>
      <c r="E2507" s="15" t="str">
        <v/>
      </c>
    </row>
    <row r="2508" spans="3:5">
      <c r="C2508">
        <v>0</v>
      </c>
      <c r="E2508" s="15" t="str">
        <v/>
      </c>
    </row>
    <row r="2509" spans="3:5">
      <c r="C2509">
        <v>0</v>
      </c>
      <c r="E2509" s="15" t="str">
        <v/>
      </c>
    </row>
    <row r="2510" spans="3:5">
      <c r="C2510">
        <v>0</v>
      </c>
      <c r="E2510" s="15" t="str">
        <v/>
      </c>
    </row>
    <row r="2511" spans="3:5">
      <c r="C2511">
        <v>0</v>
      </c>
      <c r="E2511" s="15" t="str">
        <v/>
      </c>
    </row>
    <row r="2512" spans="3:5">
      <c r="C2512">
        <v>0</v>
      </c>
      <c r="E2512" s="15" t="str">
        <v/>
      </c>
    </row>
    <row r="2513" spans="3:5">
      <c r="C2513">
        <v>0</v>
      </c>
      <c r="E2513" s="15" t="str">
        <v/>
      </c>
    </row>
    <row r="2514" spans="3:5">
      <c r="C2514">
        <v>0</v>
      </c>
      <c r="E2514" s="15" t="str">
        <v/>
      </c>
    </row>
    <row r="2515" spans="3:5">
      <c r="C2515">
        <v>0</v>
      </c>
      <c r="E2515" s="15" t="str">
        <v/>
      </c>
    </row>
    <row r="2516" spans="3:5">
      <c r="C2516">
        <v>0</v>
      </c>
      <c r="E2516" s="15" t="str">
        <v/>
      </c>
    </row>
    <row r="2517" spans="3:5">
      <c r="C2517">
        <v>0</v>
      </c>
      <c r="E2517" s="15" t="str">
        <v/>
      </c>
    </row>
    <row r="2518" spans="3:5">
      <c r="C2518">
        <v>0</v>
      </c>
      <c r="E2518" s="15" t="str">
        <v/>
      </c>
    </row>
    <row r="2519" spans="3:5">
      <c r="C2519">
        <v>0</v>
      </c>
      <c r="E2519" s="15" t="str">
        <v/>
      </c>
    </row>
    <row r="2520" spans="3:5">
      <c r="C2520">
        <v>0</v>
      </c>
      <c r="E2520" s="15" t="str">
        <v/>
      </c>
    </row>
    <row r="2521" spans="3:5">
      <c r="C2521">
        <v>0</v>
      </c>
      <c r="E2521" s="15" t="str">
        <v/>
      </c>
    </row>
    <row r="2522" spans="3:5">
      <c r="C2522">
        <v>0</v>
      </c>
      <c r="E2522" s="15" t="str">
        <v/>
      </c>
    </row>
    <row r="2523" spans="3:5">
      <c r="C2523">
        <v>0</v>
      </c>
      <c r="E2523" s="15" t="str">
        <v/>
      </c>
    </row>
    <row r="2524" spans="3:5">
      <c r="C2524">
        <v>0</v>
      </c>
      <c r="E2524" s="15" t="str">
        <v/>
      </c>
    </row>
    <row r="2525" spans="3:5">
      <c r="C2525">
        <v>0</v>
      </c>
      <c r="E2525" s="15" t="str">
        <v/>
      </c>
    </row>
    <row r="2526" spans="3:5">
      <c r="C2526">
        <v>0</v>
      </c>
      <c r="E2526" s="15" t="str">
        <v/>
      </c>
    </row>
    <row r="2527" spans="3:5">
      <c r="C2527">
        <v>0</v>
      </c>
      <c r="E2527" s="15" t="str">
        <v/>
      </c>
    </row>
    <row r="2528" spans="3:5">
      <c r="C2528">
        <v>0</v>
      </c>
      <c r="E2528" s="15" t="str">
        <v/>
      </c>
    </row>
    <row r="2529" spans="3:5">
      <c r="C2529">
        <v>0</v>
      </c>
      <c r="E2529" s="15" t="str">
        <v/>
      </c>
    </row>
    <row r="2530" spans="3:5">
      <c r="C2530">
        <v>0</v>
      </c>
      <c r="E2530" s="15" t="str">
        <v/>
      </c>
    </row>
    <row r="2531" spans="3:5">
      <c r="C2531">
        <v>0</v>
      </c>
      <c r="E2531" s="15" t="str">
        <v/>
      </c>
    </row>
    <row r="2532" spans="3:5">
      <c r="C2532">
        <v>0</v>
      </c>
      <c r="E2532" s="15" t="str">
        <v/>
      </c>
    </row>
    <row r="2533" spans="3:5">
      <c r="C2533">
        <v>0</v>
      </c>
      <c r="E2533" s="15" t="str">
        <v/>
      </c>
    </row>
    <row r="2534" spans="3:5">
      <c r="C2534">
        <v>0</v>
      </c>
      <c r="E2534" s="15" t="str">
        <v/>
      </c>
    </row>
    <row r="2535" spans="3:5">
      <c r="C2535">
        <v>0</v>
      </c>
      <c r="E2535" s="15" t="str">
        <v/>
      </c>
    </row>
    <row r="2536" spans="3:5">
      <c r="C2536">
        <v>0</v>
      </c>
      <c r="E2536" s="15" t="str">
        <v/>
      </c>
    </row>
    <row r="2537" spans="3:5">
      <c r="C2537">
        <v>0</v>
      </c>
      <c r="E2537" s="15" t="str">
        <v/>
      </c>
    </row>
    <row r="2538" spans="3:5">
      <c r="C2538">
        <v>0</v>
      </c>
      <c r="E2538" s="15" t="str">
        <v/>
      </c>
    </row>
    <row r="2539" spans="3:5">
      <c r="C2539">
        <v>0</v>
      </c>
      <c r="E2539" s="15" t="str">
        <v/>
      </c>
    </row>
    <row r="2540" spans="3:5">
      <c r="C2540">
        <v>0</v>
      </c>
      <c r="E2540" s="15" t="str">
        <v/>
      </c>
    </row>
    <row r="2541" spans="3:5">
      <c r="C2541">
        <v>0</v>
      </c>
      <c r="E2541" s="15" t="str">
        <v/>
      </c>
    </row>
    <row r="2542" spans="3:5">
      <c r="C2542">
        <v>0</v>
      </c>
      <c r="E2542" s="15" t="str">
        <v/>
      </c>
    </row>
    <row r="2543" spans="3:5">
      <c r="C2543">
        <v>0</v>
      </c>
      <c r="E2543" s="15" t="str">
        <v/>
      </c>
    </row>
    <row r="2544" spans="3:5">
      <c r="C2544">
        <v>0</v>
      </c>
      <c r="E2544" s="15" t="str">
        <v/>
      </c>
    </row>
    <row r="2545" spans="3:5">
      <c r="C2545">
        <v>0</v>
      </c>
      <c r="E2545" s="15" t="str">
        <v/>
      </c>
    </row>
    <row r="2546" spans="3:5">
      <c r="C2546">
        <v>0</v>
      </c>
      <c r="E2546" s="15" t="str">
        <v/>
      </c>
    </row>
    <row r="2547" spans="3:5">
      <c r="C2547">
        <v>0</v>
      </c>
      <c r="E2547" s="15" t="str">
        <v/>
      </c>
    </row>
    <row r="2548" spans="3:5">
      <c r="C2548">
        <v>0</v>
      </c>
      <c r="E2548" s="15" t="str">
        <v/>
      </c>
    </row>
    <row r="2549" spans="3:5">
      <c r="C2549">
        <v>0</v>
      </c>
      <c r="E2549" s="15" t="str">
        <v/>
      </c>
    </row>
    <row r="2550" spans="3:5">
      <c r="C2550">
        <v>0</v>
      </c>
      <c r="E2550" s="15" t="str">
        <v/>
      </c>
    </row>
    <row r="2551" spans="3:5">
      <c r="C2551">
        <v>0</v>
      </c>
      <c r="E2551" s="15" t="str">
        <v/>
      </c>
    </row>
    <row r="2552" spans="3:5">
      <c r="C2552">
        <v>0</v>
      </c>
      <c r="E2552" s="15" t="str">
        <v/>
      </c>
    </row>
    <row r="2553" spans="3:5">
      <c r="C2553">
        <v>0</v>
      </c>
      <c r="E2553" s="15" t="str">
        <v/>
      </c>
    </row>
    <row r="2554" spans="3:5">
      <c r="C2554">
        <v>0</v>
      </c>
      <c r="E2554" s="15" t="str">
        <v/>
      </c>
    </row>
    <row r="2555" spans="3:5">
      <c r="C2555">
        <v>0</v>
      </c>
      <c r="E2555" s="15" t="str">
        <v/>
      </c>
    </row>
    <row r="2556" spans="3:5">
      <c r="C2556">
        <v>0</v>
      </c>
      <c r="E2556" s="15" t="str">
        <v/>
      </c>
    </row>
    <row r="2557" spans="3:5">
      <c r="C2557">
        <v>0</v>
      </c>
      <c r="E2557" s="15" t="str">
        <v/>
      </c>
    </row>
    <row r="2558" spans="3:5">
      <c r="C2558">
        <v>0</v>
      </c>
      <c r="E2558" s="15" t="str">
        <v/>
      </c>
    </row>
    <row r="2559" spans="3:5">
      <c r="C2559">
        <v>0</v>
      </c>
      <c r="E2559" s="15" t="str">
        <v/>
      </c>
    </row>
    <row r="2560" spans="3:5">
      <c r="C2560">
        <v>0</v>
      </c>
      <c r="E2560" s="15" t="str">
        <v/>
      </c>
    </row>
    <row r="2561" spans="3:5">
      <c r="C2561">
        <v>0</v>
      </c>
      <c r="E2561" s="15" t="str">
        <v/>
      </c>
    </row>
    <row r="2562" spans="3:5">
      <c r="C2562">
        <v>0</v>
      </c>
      <c r="E2562" s="15" t="str">
        <v/>
      </c>
    </row>
    <row r="2563" spans="3:5">
      <c r="C2563">
        <v>0</v>
      </c>
      <c r="E2563" s="15" t="str">
        <v/>
      </c>
    </row>
    <row r="2564" spans="3:5">
      <c r="C2564">
        <v>0</v>
      </c>
      <c r="E2564" s="15" t="str">
        <v/>
      </c>
    </row>
    <row r="2565" spans="3:5">
      <c r="C2565">
        <v>0</v>
      </c>
      <c r="E2565" s="15" t="str">
        <v/>
      </c>
    </row>
    <row r="2566" spans="3:5">
      <c r="C2566">
        <v>0</v>
      </c>
      <c r="E2566" s="15" t="str">
        <v/>
      </c>
    </row>
    <row r="2567" spans="3:5">
      <c r="C2567">
        <v>0</v>
      </c>
      <c r="E2567" s="15" t="str">
        <v/>
      </c>
    </row>
    <row r="2568" spans="3:5">
      <c r="C2568">
        <v>0</v>
      </c>
      <c r="E2568" s="15" t="str">
        <v/>
      </c>
    </row>
    <row r="2569" spans="3:5">
      <c r="C2569">
        <v>0</v>
      </c>
      <c r="E2569" s="15" t="str">
        <v/>
      </c>
    </row>
    <row r="2570" spans="3:5">
      <c r="C2570">
        <v>0</v>
      </c>
      <c r="E2570" s="15" t="str">
        <v/>
      </c>
    </row>
    <row r="2571" spans="3:5">
      <c r="C2571">
        <v>0</v>
      </c>
      <c r="E2571" s="15" t="str">
        <v/>
      </c>
    </row>
    <row r="2572" spans="3:5">
      <c r="C2572">
        <v>0</v>
      </c>
      <c r="E2572" s="15" t="str">
        <v/>
      </c>
    </row>
    <row r="2573" spans="3:5">
      <c r="C2573">
        <v>0</v>
      </c>
      <c r="E2573" s="15" t="str">
        <v/>
      </c>
    </row>
    <row r="2574" spans="3:5">
      <c r="C2574">
        <v>0</v>
      </c>
      <c r="E2574" s="15" t="str">
        <v/>
      </c>
    </row>
    <row r="2575" spans="3:5">
      <c r="C2575">
        <v>0</v>
      </c>
      <c r="E2575" s="15" t="str">
        <v/>
      </c>
    </row>
    <row r="2576" spans="3:5">
      <c r="C2576">
        <v>0</v>
      </c>
      <c r="E2576" s="15" t="str">
        <v/>
      </c>
    </row>
    <row r="2577" spans="3:5">
      <c r="C2577">
        <v>0</v>
      </c>
      <c r="E2577" s="15" t="str">
        <v/>
      </c>
    </row>
    <row r="2578" spans="3:5">
      <c r="C2578">
        <v>0</v>
      </c>
      <c r="E2578" s="15" t="str">
        <v/>
      </c>
    </row>
    <row r="2579" spans="3:5">
      <c r="C2579">
        <v>0</v>
      </c>
      <c r="E2579" s="15" t="str">
        <v/>
      </c>
    </row>
    <row r="2580" spans="3:5">
      <c r="C2580">
        <v>0</v>
      </c>
      <c r="E2580" s="15" t="str">
        <v/>
      </c>
    </row>
    <row r="2581" spans="3:5">
      <c r="C2581">
        <v>0</v>
      </c>
      <c r="E2581" s="15" t="str">
        <v/>
      </c>
    </row>
    <row r="2582" spans="3:5">
      <c r="C2582">
        <v>0</v>
      </c>
      <c r="E2582" s="15" t="str">
        <v/>
      </c>
    </row>
    <row r="2583" spans="3:5">
      <c r="C2583">
        <v>0</v>
      </c>
      <c r="E2583" s="15" t="str">
        <v/>
      </c>
    </row>
    <row r="2584" spans="3:5">
      <c r="C2584">
        <v>0</v>
      </c>
      <c r="E2584" s="15" t="str">
        <v/>
      </c>
    </row>
    <row r="2585" spans="3:5">
      <c r="C2585">
        <v>0</v>
      </c>
      <c r="E2585" s="15" t="str">
        <v/>
      </c>
    </row>
    <row r="2586" spans="3:5">
      <c r="C2586">
        <v>0</v>
      </c>
      <c r="E2586" s="15" t="str">
        <v/>
      </c>
    </row>
    <row r="2587" spans="3:5">
      <c r="C2587">
        <v>0</v>
      </c>
      <c r="E2587" s="15" t="str">
        <v/>
      </c>
    </row>
    <row r="2588" spans="3:5">
      <c r="C2588">
        <v>0</v>
      </c>
      <c r="E2588" s="15" t="str">
        <v/>
      </c>
    </row>
    <row r="2589" spans="3:5">
      <c r="C2589">
        <v>0</v>
      </c>
      <c r="E2589" s="15" t="str">
        <v/>
      </c>
    </row>
    <row r="2590" spans="3:5">
      <c r="C2590">
        <v>0</v>
      </c>
      <c r="E2590" s="15" t="str">
        <v/>
      </c>
    </row>
    <row r="2591" spans="3:5">
      <c r="C2591">
        <v>0</v>
      </c>
      <c r="E2591" s="15" t="str">
        <v/>
      </c>
    </row>
    <row r="2592" spans="3:5">
      <c r="C2592">
        <v>0</v>
      </c>
      <c r="E2592" s="15" t="str">
        <v/>
      </c>
    </row>
    <row r="2593" spans="3:5">
      <c r="C2593">
        <v>0</v>
      </c>
      <c r="E2593" s="15" t="str">
        <v/>
      </c>
    </row>
    <row r="2594" spans="3:5">
      <c r="C2594">
        <v>0</v>
      </c>
      <c r="E2594" s="15" t="str">
        <v/>
      </c>
    </row>
    <row r="2595" spans="3:5">
      <c r="C2595">
        <v>0</v>
      </c>
      <c r="E2595" s="15" t="str">
        <v/>
      </c>
    </row>
    <row r="2596" spans="3:5">
      <c r="C2596">
        <v>0</v>
      </c>
      <c r="E2596" s="15" t="str">
        <v/>
      </c>
    </row>
    <row r="2597" spans="3:5">
      <c r="C2597">
        <v>0</v>
      </c>
      <c r="E2597" s="15" t="str">
        <v/>
      </c>
    </row>
    <row r="2598" spans="3:5">
      <c r="C2598">
        <v>0</v>
      </c>
      <c r="E2598" s="15" t="str">
        <v/>
      </c>
    </row>
    <row r="2599" spans="3:5">
      <c r="C2599">
        <v>0</v>
      </c>
      <c r="E2599" s="15" t="str">
        <v/>
      </c>
    </row>
    <row r="2600" spans="3:5">
      <c r="C2600">
        <v>0</v>
      </c>
      <c r="E2600" s="15" t="str">
        <v/>
      </c>
    </row>
    <row r="2601" spans="3:5">
      <c r="C2601">
        <v>0</v>
      </c>
      <c r="E2601" s="15" t="str">
        <v/>
      </c>
    </row>
    <row r="2602" spans="3:5">
      <c r="C2602">
        <v>0</v>
      </c>
      <c r="E2602" s="15" t="str">
        <v/>
      </c>
    </row>
    <row r="2603" spans="3:5">
      <c r="C2603">
        <v>0</v>
      </c>
      <c r="E2603" s="15" t="str">
        <v/>
      </c>
    </row>
    <row r="2604" spans="3:5">
      <c r="C2604">
        <v>0</v>
      </c>
      <c r="E2604" s="15" t="str">
        <v/>
      </c>
    </row>
    <row r="2605" spans="3:5">
      <c r="C2605">
        <v>0</v>
      </c>
      <c r="E2605" s="15" t="str">
        <v/>
      </c>
    </row>
    <row r="2606" spans="3:5">
      <c r="C2606">
        <v>0</v>
      </c>
      <c r="E2606" s="15" t="str">
        <v/>
      </c>
    </row>
    <row r="2607" spans="3:5">
      <c r="C2607">
        <v>0</v>
      </c>
      <c r="E2607" s="15" t="str">
        <v/>
      </c>
    </row>
    <row r="2608" spans="3:5">
      <c r="C2608">
        <v>0</v>
      </c>
      <c r="E2608" s="15" t="str">
        <v/>
      </c>
    </row>
    <row r="2609" spans="3:5">
      <c r="C2609">
        <v>0</v>
      </c>
      <c r="E2609" s="15" t="str">
        <v/>
      </c>
    </row>
    <row r="2610" spans="3:5">
      <c r="C2610">
        <v>0</v>
      </c>
      <c r="E2610" s="15" t="str">
        <v/>
      </c>
    </row>
    <row r="2611" spans="3:5">
      <c r="C2611">
        <v>0</v>
      </c>
      <c r="E2611" s="15" t="str">
        <v/>
      </c>
    </row>
    <row r="2612" spans="3:5">
      <c r="C2612">
        <v>0</v>
      </c>
      <c r="E2612" s="15" t="str">
        <v/>
      </c>
    </row>
    <row r="2613" spans="3:5">
      <c r="C2613">
        <v>0</v>
      </c>
      <c r="E2613" s="15" t="str">
        <v/>
      </c>
    </row>
    <row r="2614" spans="3:5">
      <c r="C2614">
        <v>0</v>
      </c>
      <c r="E2614" s="15" t="str">
        <v/>
      </c>
    </row>
    <row r="2615" spans="3:5">
      <c r="C2615">
        <v>0</v>
      </c>
      <c r="E2615" s="15" t="str">
        <v/>
      </c>
    </row>
    <row r="2616" spans="3:5">
      <c r="C2616">
        <v>0</v>
      </c>
      <c r="E2616" s="15" t="str">
        <v/>
      </c>
    </row>
    <row r="2617" spans="3:5">
      <c r="C2617">
        <v>0</v>
      </c>
      <c r="E2617" s="15" t="str">
        <v/>
      </c>
    </row>
    <row r="2618" spans="3:5">
      <c r="C2618">
        <v>0</v>
      </c>
      <c r="E2618" s="15" t="str">
        <v/>
      </c>
    </row>
    <row r="2619" spans="3:5">
      <c r="C2619">
        <v>0</v>
      </c>
      <c r="E2619" s="15" t="str">
        <v/>
      </c>
    </row>
    <row r="2620" spans="3:5">
      <c r="C2620">
        <v>0</v>
      </c>
      <c r="E2620" s="15" t="str">
        <v/>
      </c>
    </row>
    <row r="2621" spans="3:5">
      <c r="C2621">
        <v>0</v>
      </c>
      <c r="E2621" s="15" t="str">
        <v/>
      </c>
    </row>
    <row r="2622" spans="3:5">
      <c r="C2622">
        <v>0</v>
      </c>
      <c r="E2622" s="15" t="str">
        <v/>
      </c>
    </row>
    <row r="2623" spans="3:5">
      <c r="C2623">
        <v>0</v>
      </c>
      <c r="E2623" s="15" t="str">
        <v/>
      </c>
    </row>
    <row r="2624" spans="3:5">
      <c r="C2624">
        <v>0</v>
      </c>
      <c r="E2624" s="15" t="str">
        <v/>
      </c>
    </row>
    <row r="2625" spans="3:5">
      <c r="C2625">
        <v>0</v>
      </c>
      <c r="E2625" s="15" t="str">
        <v/>
      </c>
    </row>
    <row r="2626" spans="3:5">
      <c r="C2626">
        <v>0</v>
      </c>
      <c r="E2626" s="15" t="str">
        <v/>
      </c>
    </row>
    <row r="2627" spans="3:5">
      <c r="C2627">
        <v>0</v>
      </c>
      <c r="E2627" s="15" t="str">
        <v/>
      </c>
    </row>
    <row r="2628" spans="3:5">
      <c r="C2628">
        <v>0</v>
      </c>
      <c r="E2628" s="15" t="str">
        <v/>
      </c>
    </row>
    <row r="2629" spans="3:5">
      <c r="C2629">
        <v>0</v>
      </c>
      <c r="E2629" s="15" t="str">
        <v/>
      </c>
    </row>
    <row r="2630" spans="3:5">
      <c r="C2630">
        <v>0</v>
      </c>
      <c r="E2630" s="15" t="str">
        <v/>
      </c>
    </row>
    <row r="2631" spans="3:5">
      <c r="C2631">
        <v>0</v>
      </c>
      <c r="E2631" s="15" t="str">
        <v/>
      </c>
    </row>
    <row r="2632" spans="3:5">
      <c r="C2632">
        <v>0</v>
      </c>
      <c r="E2632" s="15" t="str">
        <v/>
      </c>
    </row>
    <row r="2633" spans="3:5">
      <c r="C2633">
        <v>0</v>
      </c>
      <c r="E2633" s="15" t="str">
        <v/>
      </c>
    </row>
    <row r="2634" spans="3:5">
      <c r="C2634">
        <v>0</v>
      </c>
      <c r="E2634" s="15" t="str">
        <v/>
      </c>
    </row>
    <row r="2635" spans="3:5">
      <c r="C2635">
        <v>0</v>
      </c>
      <c r="E2635" s="15" t="str">
        <v/>
      </c>
    </row>
    <row r="2636" spans="3:5">
      <c r="C2636">
        <v>0</v>
      </c>
      <c r="E2636" s="15" t="str">
        <v/>
      </c>
    </row>
    <row r="2637" spans="3:5">
      <c r="C2637">
        <v>0</v>
      </c>
      <c r="E2637" s="15" t="str">
        <v/>
      </c>
    </row>
    <row r="2638" spans="3:5">
      <c r="C2638">
        <v>0</v>
      </c>
      <c r="E2638" s="15" t="str">
        <v/>
      </c>
    </row>
    <row r="2639" spans="3:5">
      <c r="C2639">
        <v>0</v>
      </c>
      <c r="E2639" s="15" t="str">
        <v/>
      </c>
    </row>
    <row r="2640" spans="3:5">
      <c r="C2640">
        <v>0</v>
      </c>
      <c r="E2640" s="15" t="str">
        <v/>
      </c>
    </row>
    <row r="2641" spans="3:5">
      <c r="C2641">
        <v>0</v>
      </c>
      <c r="E2641" s="15" t="str">
        <v/>
      </c>
    </row>
    <row r="2642" spans="3:5">
      <c r="C2642">
        <v>0</v>
      </c>
      <c r="E2642" s="15" t="str">
        <v/>
      </c>
    </row>
    <row r="2643" spans="3:5">
      <c r="C2643">
        <v>0</v>
      </c>
      <c r="E2643" s="15" t="str">
        <v/>
      </c>
    </row>
    <row r="2644" spans="3:5">
      <c r="C2644">
        <v>0</v>
      </c>
      <c r="E2644" s="15" t="str">
        <v/>
      </c>
    </row>
    <row r="2645" spans="3:5">
      <c r="C2645">
        <v>0</v>
      </c>
      <c r="E2645" s="15" t="str">
        <v/>
      </c>
    </row>
    <row r="2646" spans="3:5">
      <c r="C2646">
        <v>0</v>
      </c>
      <c r="E2646" s="15" t="str">
        <v/>
      </c>
    </row>
    <row r="2647" spans="3:5">
      <c r="C2647">
        <v>0</v>
      </c>
      <c r="E2647" s="15" t="str">
        <v/>
      </c>
    </row>
    <row r="2648" spans="3:5">
      <c r="C2648">
        <v>0</v>
      </c>
      <c r="E2648" s="15" t="str">
        <v/>
      </c>
    </row>
    <row r="2649" spans="3:5">
      <c r="C2649">
        <v>0</v>
      </c>
      <c r="E2649" s="15" t="str">
        <v/>
      </c>
    </row>
    <row r="2650" spans="3:5">
      <c r="C2650">
        <v>0</v>
      </c>
      <c r="E2650" s="15" t="str">
        <v/>
      </c>
    </row>
    <row r="2651" spans="3:5">
      <c r="C2651">
        <v>0</v>
      </c>
      <c r="E2651" s="15" t="str">
        <v/>
      </c>
    </row>
    <row r="2652" spans="3:5">
      <c r="C2652">
        <v>0</v>
      </c>
      <c r="E2652" s="15" t="str">
        <v/>
      </c>
    </row>
    <row r="2653" spans="3:5">
      <c r="C2653">
        <v>0</v>
      </c>
      <c r="E2653" s="15" t="str">
        <v/>
      </c>
    </row>
    <row r="2654" spans="3:5">
      <c r="C2654">
        <v>0</v>
      </c>
      <c r="E2654" s="15" t="str">
        <v/>
      </c>
    </row>
    <row r="2655" spans="3:5">
      <c r="C2655">
        <v>0</v>
      </c>
      <c r="E2655" s="15" t="str">
        <v/>
      </c>
    </row>
    <row r="2656" spans="3:5">
      <c r="C2656">
        <v>0</v>
      </c>
      <c r="E2656" s="15" t="str">
        <v/>
      </c>
    </row>
    <row r="2657" spans="3:5">
      <c r="C2657">
        <v>0</v>
      </c>
      <c r="E2657" s="15" t="str">
        <v/>
      </c>
    </row>
    <row r="2658" spans="3:5">
      <c r="C2658">
        <v>0</v>
      </c>
      <c r="E2658" s="15" t="str">
        <v/>
      </c>
    </row>
    <row r="2659" spans="3:5">
      <c r="C2659">
        <v>0</v>
      </c>
      <c r="E2659" s="15" t="str">
        <v/>
      </c>
    </row>
    <row r="2660" spans="3:5">
      <c r="C2660">
        <v>0</v>
      </c>
      <c r="E2660" s="15" t="str">
        <v/>
      </c>
    </row>
    <row r="2661" spans="3:5">
      <c r="C2661">
        <v>0</v>
      </c>
      <c r="E2661" s="15" t="str">
        <v/>
      </c>
    </row>
    <row r="2662" spans="3:5">
      <c r="C2662">
        <v>0</v>
      </c>
      <c r="E2662" s="15" t="str">
        <v/>
      </c>
    </row>
    <row r="2663" spans="3:5">
      <c r="C2663">
        <v>0</v>
      </c>
      <c r="E2663" s="15" t="str">
        <v/>
      </c>
    </row>
    <row r="2664" spans="3:5">
      <c r="C2664">
        <v>0</v>
      </c>
      <c r="E2664" s="15" t="str">
        <v/>
      </c>
    </row>
    <row r="2665" spans="3:5">
      <c r="C2665">
        <v>0</v>
      </c>
      <c r="E2665" s="15" t="str">
        <v/>
      </c>
    </row>
    <row r="2666" spans="3:5">
      <c r="C2666">
        <v>0</v>
      </c>
      <c r="E2666" s="15" t="str">
        <v/>
      </c>
    </row>
    <row r="2667" spans="3:5">
      <c r="C2667">
        <v>0</v>
      </c>
      <c r="E2667" s="15" t="str">
        <v/>
      </c>
    </row>
    <row r="2668" spans="3:5">
      <c r="C2668">
        <v>0</v>
      </c>
      <c r="E2668" s="15" t="str">
        <v/>
      </c>
    </row>
    <row r="2669" spans="3:5">
      <c r="C2669">
        <v>0</v>
      </c>
      <c r="E2669" s="15" t="str">
        <v/>
      </c>
    </row>
    <row r="2670" spans="3:5">
      <c r="C2670">
        <v>0</v>
      </c>
      <c r="E2670" s="15" t="str">
        <v/>
      </c>
    </row>
    <row r="2671" spans="3:5">
      <c r="C2671">
        <v>0</v>
      </c>
      <c r="E2671" s="15" t="str">
        <v/>
      </c>
    </row>
    <row r="2672" spans="3:5">
      <c r="C2672">
        <v>0</v>
      </c>
      <c r="E2672" s="15" t="str">
        <v/>
      </c>
    </row>
    <row r="2673" spans="3:5">
      <c r="C2673">
        <v>0</v>
      </c>
      <c r="E2673" s="15" t="str">
        <v/>
      </c>
    </row>
    <row r="2674" spans="3:5">
      <c r="C2674">
        <v>0</v>
      </c>
      <c r="E2674" s="15" t="str">
        <v/>
      </c>
    </row>
    <row r="2675" spans="3:5">
      <c r="C2675">
        <v>0</v>
      </c>
      <c r="E2675" s="15" t="str">
        <v/>
      </c>
    </row>
    <row r="2676" spans="3:5">
      <c r="C2676">
        <v>0</v>
      </c>
      <c r="E2676" s="15" t="str">
        <v/>
      </c>
    </row>
    <row r="2677" spans="3:5">
      <c r="C2677">
        <v>0</v>
      </c>
      <c r="E2677" s="15" t="str">
        <v/>
      </c>
    </row>
    <row r="2678" spans="3:5">
      <c r="C2678">
        <v>0</v>
      </c>
      <c r="E2678" s="15" t="str">
        <v/>
      </c>
    </row>
    <row r="2679" spans="3:5">
      <c r="C2679">
        <v>0</v>
      </c>
      <c r="E2679" s="15" t="str">
        <v/>
      </c>
    </row>
    <row r="2680" spans="3:5">
      <c r="C2680">
        <v>0</v>
      </c>
      <c r="E2680" s="15" t="str">
        <v/>
      </c>
    </row>
    <row r="2681" spans="3:5">
      <c r="C2681">
        <v>0</v>
      </c>
      <c r="E2681" s="15" t="str">
        <v/>
      </c>
    </row>
    <row r="2682" spans="3:5">
      <c r="C2682">
        <v>0</v>
      </c>
      <c r="E2682" s="15" t="str">
        <v/>
      </c>
    </row>
    <row r="2683" spans="3:5">
      <c r="C2683">
        <v>0</v>
      </c>
      <c r="E2683" s="15" t="str">
        <v/>
      </c>
    </row>
    <row r="2684" spans="3:5">
      <c r="C2684">
        <v>0</v>
      </c>
      <c r="E2684" s="15" t="str">
        <v/>
      </c>
    </row>
    <row r="2685" spans="3:5">
      <c r="C2685">
        <v>0</v>
      </c>
      <c r="E2685" s="15" t="str">
        <v/>
      </c>
    </row>
    <row r="2686" spans="3:5">
      <c r="C2686">
        <v>0</v>
      </c>
      <c r="E2686" s="15" t="str">
        <v/>
      </c>
    </row>
    <row r="2687" spans="3:5">
      <c r="C2687">
        <v>0</v>
      </c>
      <c r="E2687" s="15" t="str">
        <v/>
      </c>
    </row>
    <row r="2688" spans="3:5">
      <c r="C2688">
        <v>0</v>
      </c>
      <c r="E2688" s="15" t="str">
        <v/>
      </c>
    </row>
    <row r="2689" spans="3:5">
      <c r="C2689">
        <v>0</v>
      </c>
      <c r="E2689" s="15" t="str">
        <v/>
      </c>
    </row>
    <row r="2690" spans="3:5">
      <c r="C2690">
        <v>0</v>
      </c>
      <c r="E2690" s="15" t="str">
        <v/>
      </c>
    </row>
    <row r="2691" spans="3:5">
      <c r="C2691">
        <v>0</v>
      </c>
      <c r="E2691" s="15" t="str">
        <v/>
      </c>
    </row>
    <row r="2692" spans="3:5">
      <c r="C2692">
        <v>0</v>
      </c>
      <c r="E2692" s="15" t="str">
        <v/>
      </c>
    </row>
    <row r="2693" spans="3:5">
      <c r="C2693">
        <v>0</v>
      </c>
      <c r="E2693" s="15" t="str">
        <v/>
      </c>
    </row>
    <row r="2694" spans="3:5">
      <c r="C2694">
        <v>0</v>
      </c>
      <c r="E2694" s="15" t="str">
        <v/>
      </c>
    </row>
    <row r="2695" spans="3:5">
      <c r="C2695">
        <v>0</v>
      </c>
      <c r="E2695" s="15" t="str">
        <v/>
      </c>
    </row>
    <row r="2696" spans="3:5">
      <c r="C2696">
        <v>0</v>
      </c>
      <c r="E2696" s="15" t="str">
        <v/>
      </c>
    </row>
    <row r="2697" spans="3:5">
      <c r="C2697">
        <v>0</v>
      </c>
      <c r="E2697" s="15" t="str">
        <v/>
      </c>
    </row>
    <row r="2698" spans="3:5">
      <c r="C2698">
        <v>0</v>
      </c>
      <c r="E2698" s="15" t="str">
        <v/>
      </c>
    </row>
    <row r="2699" spans="3:5">
      <c r="C2699">
        <v>0</v>
      </c>
      <c r="E2699" s="15" t="str">
        <v/>
      </c>
    </row>
    <row r="2700" spans="3:5">
      <c r="C2700">
        <v>0</v>
      </c>
      <c r="E2700" s="15" t="str">
        <v/>
      </c>
    </row>
    <row r="2701" spans="3:5">
      <c r="C2701">
        <v>0</v>
      </c>
      <c r="E2701" s="15" t="str">
        <v/>
      </c>
    </row>
    <row r="2702" spans="3:5">
      <c r="C2702">
        <v>0</v>
      </c>
      <c r="E2702" s="15" t="str">
        <v/>
      </c>
    </row>
    <row r="2703" spans="3:5">
      <c r="C2703">
        <v>0</v>
      </c>
      <c r="E2703" s="15" t="str">
        <v/>
      </c>
    </row>
    <row r="2704" spans="3:5">
      <c r="C2704">
        <v>0</v>
      </c>
      <c r="E2704" s="15" t="str">
        <v/>
      </c>
    </row>
    <row r="2705" spans="3:5">
      <c r="C2705">
        <v>0</v>
      </c>
      <c r="E2705" s="15" t="str">
        <v/>
      </c>
    </row>
    <row r="2706" spans="3:5">
      <c r="C2706">
        <v>0</v>
      </c>
      <c r="E2706" s="15" t="str">
        <v/>
      </c>
    </row>
    <row r="2707" spans="3:5">
      <c r="C2707">
        <v>0</v>
      </c>
      <c r="E2707" s="15" t="str">
        <v/>
      </c>
    </row>
    <row r="2708" spans="3:5">
      <c r="C2708">
        <v>0</v>
      </c>
      <c r="E2708" s="15" t="str">
        <v/>
      </c>
    </row>
    <row r="2709" spans="3:5">
      <c r="C2709">
        <v>0</v>
      </c>
      <c r="E2709" s="15" t="str">
        <v/>
      </c>
    </row>
    <row r="2710" spans="3:5">
      <c r="C2710">
        <v>0</v>
      </c>
      <c r="E2710" s="15" t="str">
        <v/>
      </c>
    </row>
    <row r="2711" spans="3:5">
      <c r="C2711">
        <v>0</v>
      </c>
      <c r="E2711" s="15" t="str">
        <v/>
      </c>
    </row>
    <row r="2712" spans="3:5">
      <c r="C2712">
        <v>0</v>
      </c>
      <c r="E2712" s="15" t="str">
        <v/>
      </c>
    </row>
    <row r="2713" spans="3:5">
      <c r="C2713">
        <v>0</v>
      </c>
      <c r="E2713" s="15" t="str">
        <v/>
      </c>
    </row>
    <row r="2714" spans="3:5">
      <c r="C2714">
        <v>0</v>
      </c>
      <c r="E2714" s="15" t="str">
        <v/>
      </c>
    </row>
    <row r="2715" spans="3:5">
      <c r="C2715">
        <v>0</v>
      </c>
      <c r="E2715" s="15" t="str">
        <v/>
      </c>
    </row>
    <row r="2716" spans="3:5">
      <c r="C2716">
        <v>0</v>
      </c>
      <c r="E2716" s="15" t="str">
        <v/>
      </c>
    </row>
    <row r="2717" spans="3:5">
      <c r="C2717">
        <v>0</v>
      </c>
      <c r="E2717" s="15" t="str">
        <v/>
      </c>
    </row>
    <row r="2718" spans="3:5">
      <c r="C2718">
        <v>0</v>
      </c>
      <c r="E2718" s="15" t="str">
        <v/>
      </c>
    </row>
    <row r="2719" spans="3:5">
      <c r="C2719">
        <v>0</v>
      </c>
      <c r="E2719" s="15" t="str">
        <v/>
      </c>
    </row>
    <row r="2720" spans="3:5">
      <c r="C2720">
        <v>0</v>
      </c>
      <c r="E2720" s="15" t="str">
        <v/>
      </c>
    </row>
    <row r="2721" spans="3:5">
      <c r="C2721">
        <v>0</v>
      </c>
      <c r="E2721" s="15" t="str">
        <v/>
      </c>
    </row>
    <row r="2722" spans="3:5">
      <c r="C2722">
        <v>0</v>
      </c>
      <c r="E2722" s="15" t="str">
        <v/>
      </c>
    </row>
    <row r="2723" spans="3:5">
      <c r="C2723">
        <v>0</v>
      </c>
      <c r="E2723" s="15" t="str">
        <v/>
      </c>
    </row>
    <row r="2724" spans="3:5">
      <c r="C2724">
        <v>0</v>
      </c>
      <c r="E2724" s="15" t="str">
        <v/>
      </c>
    </row>
    <row r="2725" spans="3:5">
      <c r="C2725">
        <v>0</v>
      </c>
      <c r="E2725" s="15" t="str">
        <v/>
      </c>
    </row>
    <row r="2726" spans="3:5">
      <c r="C2726">
        <v>0</v>
      </c>
      <c r="E2726" s="15" t="str">
        <v/>
      </c>
    </row>
    <row r="2727" spans="3:5">
      <c r="C2727">
        <v>0</v>
      </c>
      <c r="E2727" s="15" t="str">
        <v/>
      </c>
    </row>
    <row r="2728" spans="3:5">
      <c r="C2728">
        <v>0</v>
      </c>
      <c r="E2728" s="15" t="str">
        <v/>
      </c>
    </row>
    <row r="2729" spans="3:5">
      <c r="C2729">
        <v>0</v>
      </c>
      <c r="E2729" s="15" t="str">
        <v/>
      </c>
    </row>
    <row r="2730" spans="3:5">
      <c r="C2730">
        <v>0</v>
      </c>
      <c r="E2730" s="15" t="str">
        <v/>
      </c>
    </row>
    <row r="2731" spans="3:5">
      <c r="C2731">
        <v>0</v>
      </c>
      <c r="E2731" s="15" t="str">
        <v/>
      </c>
    </row>
    <row r="2732" spans="3:5">
      <c r="C2732">
        <v>0</v>
      </c>
      <c r="E2732" s="15" t="str">
        <v/>
      </c>
    </row>
    <row r="2733" spans="3:5">
      <c r="C2733">
        <v>0</v>
      </c>
      <c r="E2733" s="15" t="str">
        <v/>
      </c>
    </row>
    <row r="2734" spans="3:5">
      <c r="C2734">
        <v>0</v>
      </c>
      <c r="E2734" s="15" t="str">
        <v/>
      </c>
    </row>
    <row r="2735" spans="3:5">
      <c r="C2735">
        <v>0</v>
      </c>
      <c r="E2735" s="15" t="str">
        <v/>
      </c>
    </row>
    <row r="2736" spans="3:5">
      <c r="C2736">
        <v>0</v>
      </c>
      <c r="E2736" s="15" t="str">
        <v/>
      </c>
    </row>
    <row r="2737" spans="3:5">
      <c r="C2737">
        <v>0</v>
      </c>
      <c r="E2737" s="15" t="str">
        <v/>
      </c>
    </row>
    <row r="2738" spans="3:5">
      <c r="C2738">
        <v>0</v>
      </c>
      <c r="E2738" s="15" t="str">
        <v/>
      </c>
    </row>
    <row r="2739" spans="3:5">
      <c r="C2739">
        <v>0</v>
      </c>
      <c r="E2739" s="15" t="str">
        <v/>
      </c>
    </row>
    <row r="2740" spans="3:5">
      <c r="C2740">
        <v>0</v>
      </c>
      <c r="E2740" s="15" t="str">
        <v/>
      </c>
    </row>
    <row r="2741" spans="3:5">
      <c r="C2741">
        <v>0</v>
      </c>
      <c r="E2741" s="15" t="str">
        <v/>
      </c>
    </row>
    <row r="2742" spans="3:5">
      <c r="C2742">
        <v>0</v>
      </c>
      <c r="E2742" s="15" t="str">
        <v/>
      </c>
    </row>
    <row r="2743" spans="3:5">
      <c r="C2743">
        <v>0</v>
      </c>
      <c r="E2743" s="15" t="str">
        <v/>
      </c>
    </row>
    <row r="2744" spans="3:5">
      <c r="C2744">
        <v>0</v>
      </c>
      <c r="E2744" s="15" t="str">
        <v/>
      </c>
    </row>
    <row r="2745" spans="3:5">
      <c r="C2745">
        <v>0</v>
      </c>
      <c r="E2745" s="15" t="str">
        <v/>
      </c>
    </row>
    <row r="2746" spans="3:5">
      <c r="C2746">
        <v>0</v>
      </c>
      <c r="E2746" s="15" t="str">
        <v/>
      </c>
    </row>
    <row r="2747" spans="3:5">
      <c r="C2747">
        <v>0</v>
      </c>
      <c r="E2747" s="15" t="str">
        <v/>
      </c>
    </row>
    <row r="2748" spans="3:5">
      <c r="C2748">
        <v>0</v>
      </c>
      <c r="E2748" s="15" t="str">
        <v/>
      </c>
    </row>
    <row r="2749" spans="3:5">
      <c r="C2749">
        <v>0</v>
      </c>
      <c r="E2749" s="15" t="str">
        <v/>
      </c>
    </row>
    <row r="2750" spans="3:5">
      <c r="C2750">
        <v>0</v>
      </c>
      <c r="E2750" s="15" t="str">
        <v/>
      </c>
    </row>
    <row r="2751" spans="3:5">
      <c r="C2751">
        <v>0</v>
      </c>
      <c r="E2751" s="15" t="str">
        <v/>
      </c>
    </row>
    <row r="2752" spans="3:5">
      <c r="C2752">
        <v>0</v>
      </c>
      <c r="E2752" s="15" t="str">
        <v/>
      </c>
    </row>
    <row r="2753" spans="3:5">
      <c r="C2753">
        <v>0</v>
      </c>
      <c r="E2753" s="15" t="str">
        <v/>
      </c>
    </row>
    <row r="2754" spans="3:5">
      <c r="C2754">
        <v>0</v>
      </c>
      <c r="E2754" s="15" t="str">
        <v/>
      </c>
    </row>
    <row r="2755" spans="3:5">
      <c r="C2755">
        <v>0</v>
      </c>
      <c r="E2755" s="15" t="str">
        <v/>
      </c>
    </row>
    <row r="2756" spans="3:5">
      <c r="C2756">
        <v>0</v>
      </c>
      <c r="E2756" s="15" t="str">
        <v/>
      </c>
    </row>
    <row r="2757" spans="3:5">
      <c r="C2757">
        <v>0</v>
      </c>
      <c r="E2757" s="15" t="str">
        <v/>
      </c>
    </row>
    <row r="2758" spans="3:5">
      <c r="C2758">
        <v>0</v>
      </c>
      <c r="E2758" s="15" t="str">
        <v/>
      </c>
    </row>
    <row r="2759" spans="3:5">
      <c r="C2759">
        <v>0</v>
      </c>
      <c r="E2759" s="15" t="str">
        <v/>
      </c>
    </row>
    <row r="2760" spans="3:5">
      <c r="C2760">
        <v>0</v>
      </c>
      <c r="E2760" s="15" t="str">
        <v/>
      </c>
    </row>
    <row r="2761" spans="3:5">
      <c r="C2761">
        <v>0</v>
      </c>
      <c r="E2761" s="15" t="str">
        <v/>
      </c>
    </row>
    <row r="2762" spans="3:5">
      <c r="C2762">
        <v>0</v>
      </c>
      <c r="E2762" s="15" t="str">
        <v/>
      </c>
    </row>
    <row r="2763" spans="3:5">
      <c r="C2763">
        <v>0</v>
      </c>
      <c r="E2763" s="15" t="str">
        <v/>
      </c>
    </row>
    <row r="2764" spans="3:5">
      <c r="C2764">
        <v>0</v>
      </c>
      <c r="E2764" s="15" t="str">
        <v/>
      </c>
    </row>
    <row r="2765" spans="3:5">
      <c r="C2765">
        <v>0</v>
      </c>
      <c r="E2765" s="15" t="str">
        <v/>
      </c>
    </row>
    <row r="2766" spans="3:5">
      <c r="C2766">
        <v>0</v>
      </c>
      <c r="E2766" s="15" t="str">
        <v/>
      </c>
    </row>
    <row r="2767" spans="3:5">
      <c r="C2767">
        <v>0</v>
      </c>
      <c r="E2767" s="15" t="str">
        <v/>
      </c>
    </row>
    <row r="2768" spans="3:5">
      <c r="C2768">
        <v>0</v>
      </c>
      <c r="E2768" s="15" t="str">
        <v/>
      </c>
    </row>
    <row r="2769" spans="3:5">
      <c r="C2769">
        <v>0</v>
      </c>
      <c r="E2769" s="15" t="str">
        <v/>
      </c>
    </row>
    <row r="2770" spans="3:5">
      <c r="C2770">
        <v>0</v>
      </c>
      <c r="E2770" s="15" t="str">
        <v/>
      </c>
    </row>
    <row r="2771" spans="3:5">
      <c r="C2771">
        <v>0</v>
      </c>
      <c r="E2771" s="15" t="str">
        <v/>
      </c>
    </row>
    <row r="2772" spans="3:5">
      <c r="C2772">
        <v>0</v>
      </c>
      <c r="E2772" s="15" t="str">
        <v/>
      </c>
    </row>
    <row r="2773" spans="3:5">
      <c r="C2773">
        <v>0</v>
      </c>
      <c r="E2773" s="15" t="str">
        <v/>
      </c>
    </row>
    <row r="2774" spans="3:5">
      <c r="C2774">
        <v>0</v>
      </c>
      <c r="E2774" s="15" t="str">
        <v/>
      </c>
    </row>
    <row r="2775" spans="3:5">
      <c r="C2775">
        <v>0</v>
      </c>
      <c r="E2775" s="15" t="str">
        <v/>
      </c>
    </row>
    <row r="2776" spans="3:5">
      <c r="C2776">
        <v>0</v>
      </c>
      <c r="E2776" s="15" t="str">
        <v/>
      </c>
    </row>
    <row r="2777" spans="3:5">
      <c r="C2777">
        <v>0</v>
      </c>
      <c r="E2777" s="15" t="str">
        <v/>
      </c>
    </row>
    <row r="2778" spans="3:5">
      <c r="C2778">
        <v>0</v>
      </c>
      <c r="E2778" s="15" t="str">
        <v/>
      </c>
    </row>
    <row r="2779" spans="3:5">
      <c r="C2779">
        <v>0</v>
      </c>
      <c r="E2779" s="15" t="str">
        <v/>
      </c>
    </row>
    <row r="2780" spans="3:5">
      <c r="C2780">
        <v>0</v>
      </c>
      <c r="E2780" s="15" t="str">
        <v/>
      </c>
    </row>
    <row r="2781" spans="3:5">
      <c r="C2781">
        <v>0</v>
      </c>
      <c r="E2781" s="15" t="str">
        <v/>
      </c>
    </row>
    <row r="2782" spans="3:5">
      <c r="C2782">
        <v>0</v>
      </c>
      <c r="E2782" s="15" t="str">
        <v/>
      </c>
    </row>
    <row r="2783" spans="3:5">
      <c r="C2783">
        <v>0</v>
      </c>
      <c r="E2783" s="15" t="str">
        <v/>
      </c>
    </row>
    <row r="2784" spans="3:5">
      <c r="C2784">
        <v>0</v>
      </c>
      <c r="E2784" s="15" t="str">
        <v/>
      </c>
    </row>
    <row r="2785" spans="3:5">
      <c r="C2785">
        <v>0</v>
      </c>
      <c r="E2785" s="15" t="str">
        <v/>
      </c>
    </row>
    <row r="2786" spans="3:5">
      <c r="C2786">
        <v>0</v>
      </c>
      <c r="E2786" s="15" t="str">
        <v/>
      </c>
    </row>
    <row r="2787" spans="3:5">
      <c r="C2787">
        <v>0</v>
      </c>
      <c r="E2787" s="15" t="str">
        <v/>
      </c>
    </row>
    <row r="2788" spans="3:5">
      <c r="C2788">
        <v>0</v>
      </c>
      <c r="E2788" s="15" t="str">
        <v/>
      </c>
    </row>
    <row r="2789" spans="3:5">
      <c r="C2789">
        <v>0</v>
      </c>
      <c r="E2789" s="15" t="str">
        <v/>
      </c>
    </row>
    <row r="2790" spans="3:5">
      <c r="C2790">
        <v>0</v>
      </c>
      <c r="E2790" s="15" t="str">
        <v/>
      </c>
    </row>
    <row r="2791" spans="3:5">
      <c r="C2791">
        <v>0</v>
      </c>
      <c r="E2791" s="15" t="str">
        <v/>
      </c>
    </row>
    <row r="2792" spans="3:5">
      <c r="C2792">
        <v>0</v>
      </c>
      <c r="E2792" s="15" t="str">
        <v/>
      </c>
    </row>
    <row r="2793" spans="3:5">
      <c r="C2793">
        <v>0</v>
      </c>
      <c r="E2793" s="15" t="str">
        <v/>
      </c>
    </row>
    <row r="2794" spans="3:5">
      <c r="C2794">
        <v>0</v>
      </c>
      <c r="E2794" s="15" t="str">
        <v/>
      </c>
    </row>
    <row r="2795" spans="3:5">
      <c r="C2795">
        <v>0</v>
      </c>
      <c r="E2795" s="15" t="str">
        <v/>
      </c>
    </row>
    <row r="2796" spans="3:5">
      <c r="C2796">
        <v>0</v>
      </c>
      <c r="E2796" s="15" t="str">
        <v/>
      </c>
    </row>
    <row r="2797" spans="3:5">
      <c r="C2797">
        <v>0</v>
      </c>
      <c r="E2797" s="15" t="str">
        <v/>
      </c>
    </row>
    <row r="2798" spans="3:5">
      <c r="C2798">
        <v>0</v>
      </c>
      <c r="E2798" s="15" t="str">
        <v/>
      </c>
    </row>
    <row r="2799" spans="3:5">
      <c r="C2799">
        <v>0</v>
      </c>
      <c r="E2799" s="15" t="str">
        <v/>
      </c>
    </row>
    <row r="2800" spans="3:5">
      <c r="C2800">
        <v>0</v>
      </c>
      <c r="E2800" s="15" t="str">
        <v/>
      </c>
    </row>
    <row r="2801" spans="3:5">
      <c r="C2801">
        <v>0</v>
      </c>
      <c r="E2801" s="15" t="str">
        <v/>
      </c>
    </row>
    <row r="2802" spans="3:5">
      <c r="C2802">
        <v>0</v>
      </c>
      <c r="E2802" s="15" t="str">
        <v/>
      </c>
    </row>
    <row r="2803" spans="3:5">
      <c r="C2803">
        <v>0</v>
      </c>
      <c r="E2803" s="15" t="str">
        <v/>
      </c>
    </row>
    <row r="2804" spans="3:5">
      <c r="C2804">
        <v>0</v>
      </c>
      <c r="E2804" s="15" t="str">
        <v/>
      </c>
    </row>
    <row r="2805" spans="3:5">
      <c r="C2805">
        <v>0</v>
      </c>
      <c r="E2805" s="15" t="str">
        <v/>
      </c>
    </row>
    <row r="2806" spans="3:5">
      <c r="C2806">
        <v>0</v>
      </c>
      <c r="E2806" s="15" t="str">
        <v/>
      </c>
    </row>
    <row r="2807" spans="3:5">
      <c r="C2807">
        <v>0</v>
      </c>
      <c r="E2807" s="15" t="str">
        <v/>
      </c>
    </row>
    <row r="2808" spans="3:5">
      <c r="C2808">
        <v>0</v>
      </c>
      <c r="E2808" s="15" t="str">
        <v/>
      </c>
    </row>
    <row r="2809" spans="3:5">
      <c r="C2809">
        <v>0</v>
      </c>
      <c r="E2809" s="15" t="str">
        <v/>
      </c>
    </row>
    <row r="2810" spans="3:5">
      <c r="C2810">
        <v>0</v>
      </c>
      <c r="E2810" s="15" t="str">
        <v/>
      </c>
    </row>
    <row r="2811" spans="3:5">
      <c r="C2811">
        <v>0</v>
      </c>
      <c r="E2811" s="15" t="str">
        <v/>
      </c>
    </row>
    <row r="2812" spans="3:5">
      <c r="C2812">
        <v>0</v>
      </c>
      <c r="E2812" s="15" t="str">
        <v/>
      </c>
    </row>
    <row r="2813" spans="3:5">
      <c r="C2813">
        <v>0</v>
      </c>
      <c r="E2813" s="15" t="str">
        <v/>
      </c>
    </row>
    <row r="2814" spans="3:5">
      <c r="C2814">
        <v>0</v>
      </c>
      <c r="E2814" s="15" t="str">
        <v/>
      </c>
    </row>
    <row r="2815" spans="3:5">
      <c r="C2815">
        <v>0</v>
      </c>
      <c r="E2815" s="15" t="str">
        <v/>
      </c>
    </row>
    <row r="2816" spans="3:5">
      <c r="C2816">
        <v>0</v>
      </c>
      <c r="E2816" s="15" t="str">
        <v/>
      </c>
    </row>
    <row r="2817" spans="3:5">
      <c r="C2817">
        <v>0</v>
      </c>
      <c r="E2817" s="15" t="str">
        <v/>
      </c>
    </row>
    <row r="2818" spans="3:5">
      <c r="C2818">
        <v>0</v>
      </c>
      <c r="E2818" s="15" t="str">
        <v/>
      </c>
    </row>
    <row r="2819" spans="3:5">
      <c r="C2819">
        <v>0</v>
      </c>
      <c r="E2819" s="15" t="str">
        <v/>
      </c>
    </row>
    <row r="2820" spans="3:5">
      <c r="C2820">
        <v>0</v>
      </c>
      <c r="E2820" s="15" t="str">
        <v/>
      </c>
    </row>
    <row r="2821" spans="3:5">
      <c r="C2821">
        <v>0</v>
      </c>
      <c r="E2821" s="15" t="str">
        <v/>
      </c>
    </row>
    <row r="2822" spans="3:5">
      <c r="C2822">
        <v>0</v>
      </c>
      <c r="E2822" s="15" t="str">
        <v/>
      </c>
    </row>
    <row r="2823" spans="3:5">
      <c r="C2823">
        <v>0</v>
      </c>
      <c r="E2823" s="15" t="str">
        <v/>
      </c>
    </row>
    <row r="2824" spans="3:5">
      <c r="C2824">
        <v>0</v>
      </c>
      <c r="E2824" s="15" t="str">
        <v/>
      </c>
    </row>
    <row r="2825" spans="3:5">
      <c r="C2825">
        <v>0</v>
      </c>
      <c r="E2825" s="15" t="str">
        <v/>
      </c>
    </row>
    <row r="2826" spans="3:5">
      <c r="C2826">
        <v>0</v>
      </c>
      <c r="E2826" s="15" t="str">
        <v/>
      </c>
    </row>
    <row r="2827" spans="3:5">
      <c r="C2827">
        <v>0</v>
      </c>
      <c r="E2827" s="15" t="str">
        <v/>
      </c>
    </row>
    <row r="2828" spans="3:5">
      <c r="C2828">
        <v>0</v>
      </c>
      <c r="E2828" s="15" t="str">
        <v/>
      </c>
    </row>
    <row r="2829" spans="3:5">
      <c r="C2829">
        <v>0</v>
      </c>
      <c r="E2829" s="15" t="str">
        <v/>
      </c>
    </row>
    <row r="2830" spans="3:5">
      <c r="C2830">
        <v>0</v>
      </c>
      <c r="E2830" s="15" t="str">
        <v/>
      </c>
    </row>
    <row r="2831" spans="3:5">
      <c r="C2831">
        <v>0</v>
      </c>
      <c r="E2831" s="15" t="str">
        <v/>
      </c>
    </row>
    <row r="2832" spans="3:5">
      <c r="C2832">
        <v>0</v>
      </c>
      <c r="E2832" s="15" t="str">
        <v/>
      </c>
    </row>
    <row r="2833" spans="3:5">
      <c r="C2833">
        <v>0</v>
      </c>
      <c r="E2833" s="15" t="str">
        <v/>
      </c>
    </row>
    <row r="2834" spans="3:5">
      <c r="C2834">
        <v>0</v>
      </c>
      <c r="E2834" s="15" t="str">
        <v/>
      </c>
    </row>
    <row r="2835" spans="3:5">
      <c r="C2835">
        <v>0</v>
      </c>
      <c r="E2835" s="15" t="str">
        <v/>
      </c>
    </row>
    <row r="2836" spans="3:5">
      <c r="C2836">
        <v>0</v>
      </c>
      <c r="E2836" s="15" t="str">
        <v/>
      </c>
    </row>
    <row r="2837" spans="3:5">
      <c r="C2837">
        <v>0</v>
      </c>
      <c r="E2837" s="15" t="str">
        <v/>
      </c>
    </row>
    <row r="2838" spans="3:5">
      <c r="C2838">
        <v>0</v>
      </c>
      <c r="E2838" s="15" t="str">
        <v/>
      </c>
    </row>
    <row r="2839" spans="3:5">
      <c r="C2839">
        <v>0</v>
      </c>
      <c r="E2839" s="15" t="str">
        <v/>
      </c>
    </row>
    <row r="2840" spans="3:5">
      <c r="C2840">
        <v>0</v>
      </c>
      <c r="E2840" s="15" t="str">
        <v/>
      </c>
    </row>
    <row r="2841" spans="3:5">
      <c r="C2841">
        <v>0</v>
      </c>
      <c r="E2841" s="15" t="str">
        <v/>
      </c>
    </row>
    <row r="2842" spans="3:5">
      <c r="C2842">
        <v>0</v>
      </c>
      <c r="E2842" s="15" t="str">
        <v/>
      </c>
    </row>
    <row r="2843" spans="3:5">
      <c r="C2843">
        <v>0</v>
      </c>
      <c r="E2843" s="15" t="str">
        <v/>
      </c>
    </row>
    <row r="2844" spans="3:5">
      <c r="C2844">
        <v>0</v>
      </c>
      <c r="E2844" s="15" t="str">
        <v/>
      </c>
    </row>
    <row r="2845" spans="3:5">
      <c r="C2845">
        <v>0</v>
      </c>
      <c r="E2845" s="15" t="str">
        <v/>
      </c>
    </row>
    <row r="2846" spans="3:5">
      <c r="C2846">
        <v>0</v>
      </c>
      <c r="E2846" s="15" t="str">
        <v/>
      </c>
    </row>
    <row r="2847" spans="3:5">
      <c r="C2847">
        <v>0</v>
      </c>
      <c r="E2847" s="15" t="str">
        <v/>
      </c>
    </row>
    <row r="2848" spans="3:5">
      <c r="C2848">
        <v>0</v>
      </c>
      <c r="E2848" s="15" t="str">
        <v/>
      </c>
    </row>
    <row r="2849" spans="3:5">
      <c r="C2849">
        <v>0</v>
      </c>
      <c r="E2849" s="15" t="str">
        <v/>
      </c>
    </row>
    <row r="2850" spans="3:5">
      <c r="C2850">
        <v>0</v>
      </c>
      <c r="E2850" s="15" t="str">
        <v/>
      </c>
    </row>
    <row r="2851" spans="3:5">
      <c r="C2851">
        <v>0</v>
      </c>
      <c r="E2851" s="15" t="str">
        <v/>
      </c>
    </row>
    <row r="2852" spans="3:5">
      <c r="C2852">
        <v>0</v>
      </c>
      <c r="E2852" s="15" t="str">
        <v/>
      </c>
    </row>
    <row r="2853" spans="3:5">
      <c r="C2853">
        <v>0</v>
      </c>
      <c r="E2853" s="15" t="str">
        <v/>
      </c>
    </row>
    <row r="2854" spans="3:5">
      <c r="C2854">
        <v>0</v>
      </c>
      <c r="E2854" s="15" t="str">
        <v/>
      </c>
    </row>
    <row r="2855" spans="3:5">
      <c r="C2855">
        <v>0</v>
      </c>
      <c r="E2855" s="15" t="str">
        <v/>
      </c>
    </row>
    <row r="2856" spans="3:5">
      <c r="C2856">
        <v>0</v>
      </c>
      <c r="E2856" s="15" t="str">
        <v/>
      </c>
    </row>
    <row r="2857" spans="3:5">
      <c r="C2857">
        <v>0</v>
      </c>
      <c r="E2857" s="15" t="str">
        <v/>
      </c>
    </row>
    <row r="2858" spans="3:5">
      <c r="C2858">
        <v>0</v>
      </c>
      <c r="E2858" s="15" t="str">
        <v/>
      </c>
    </row>
    <row r="2859" spans="3:5">
      <c r="C2859">
        <v>0</v>
      </c>
      <c r="E2859" s="15" t="str">
        <v/>
      </c>
    </row>
    <row r="2860" spans="3:5">
      <c r="C2860">
        <v>0</v>
      </c>
      <c r="E2860" s="15" t="str">
        <v/>
      </c>
    </row>
    <row r="2861" spans="3:5">
      <c r="C2861">
        <v>0</v>
      </c>
      <c r="E2861" s="15" t="str">
        <v/>
      </c>
    </row>
    <row r="2862" spans="3:5">
      <c r="C2862">
        <v>0</v>
      </c>
      <c r="E2862" s="15" t="str">
        <v/>
      </c>
    </row>
    <row r="2863" spans="3:5">
      <c r="C2863">
        <v>0</v>
      </c>
      <c r="E2863" s="15" t="str">
        <v/>
      </c>
    </row>
    <row r="2864" spans="3:5">
      <c r="C2864">
        <v>0</v>
      </c>
      <c r="E2864" s="15" t="str">
        <v/>
      </c>
    </row>
    <row r="2865" spans="3:5">
      <c r="C2865">
        <v>0</v>
      </c>
      <c r="E2865" s="15" t="str">
        <v/>
      </c>
    </row>
    <row r="2866" spans="3:5">
      <c r="C2866">
        <v>0</v>
      </c>
      <c r="E2866" s="15" t="str">
        <v/>
      </c>
    </row>
    <row r="2867" spans="3:5">
      <c r="C2867">
        <v>0</v>
      </c>
      <c r="E2867" s="15" t="str">
        <v/>
      </c>
    </row>
    <row r="2868" spans="3:5">
      <c r="C2868">
        <v>0</v>
      </c>
      <c r="E2868" s="15" t="str">
        <v/>
      </c>
    </row>
    <row r="2869" spans="3:5">
      <c r="C2869">
        <v>0</v>
      </c>
      <c r="E2869" s="15" t="str">
        <v/>
      </c>
    </row>
    <row r="2870" spans="3:5">
      <c r="C2870">
        <v>0</v>
      </c>
      <c r="E2870" s="15" t="str">
        <v/>
      </c>
    </row>
    <row r="2871" spans="3:5">
      <c r="C2871">
        <v>0</v>
      </c>
      <c r="E2871" s="15" t="str">
        <v/>
      </c>
    </row>
    <row r="2872" spans="3:5">
      <c r="C2872">
        <v>0</v>
      </c>
      <c r="E2872" s="15" t="str">
        <v/>
      </c>
    </row>
    <row r="2873" spans="3:5">
      <c r="C2873">
        <v>0</v>
      </c>
      <c r="E2873" s="15" t="str">
        <v/>
      </c>
    </row>
    <row r="2874" spans="3:5">
      <c r="C2874">
        <v>0</v>
      </c>
      <c r="E2874" s="15" t="str">
        <v/>
      </c>
    </row>
    <row r="2875" spans="3:5">
      <c r="C2875">
        <v>0</v>
      </c>
      <c r="E2875" s="15" t="str">
        <v/>
      </c>
    </row>
    <row r="2876" spans="3:5">
      <c r="C2876">
        <v>0</v>
      </c>
      <c r="E2876" s="15" t="str">
        <v/>
      </c>
    </row>
    <row r="2877" spans="3:5">
      <c r="C2877">
        <v>0</v>
      </c>
      <c r="E2877" s="15" t="str">
        <v/>
      </c>
    </row>
    <row r="2878" spans="3:5">
      <c r="C2878">
        <v>0</v>
      </c>
      <c r="E2878" s="15" t="str">
        <v/>
      </c>
    </row>
    <row r="2879" spans="3:5">
      <c r="C2879">
        <v>0</v>
      </c>
      <c r="E2879" s="15" t="str">
        <v/>
      </c>
    </row>
    <row r="2880" spans="3:5">
      <c r="C2880">
        <v>0</v>
      </c>
      <c r="E2880" s="15" t="str">
        <v/>
      </c>
    </row>
    <row r="2881" spans="3:5">
      <c r="C2881">
        <v>0</v>
      </c>
      <c r="E2881" s="15" t="str">
        <v/>
      </c>
    </row>
    <row r="2882" spans="3:5">
      <c r="C2882">
        <v>0</v>
      </c>
      <c r="E2882" s="15" t="str">
        <v/>
      </c>
    </row>
    <row r="2883" spans="3:5">
      <c r="C2883">
        <v>0</v>
      </c>
      <c r="E2883" s="15" t="str">
        <v/>
      </c>
    </row>
    <row r="2884" spans="3:5">
      <c r="C2884">
        <v>0</v>
      </c>
      <c r="E2884" s="15" t="str">
        <v/>
      </c>
    </row>
    <row r="2885" spans="3:5">
      <c r="C2885">
        <v>0</v>
      </c>
      <c r="E2885" s="15" t="str">
        <v/>
      </c>
    </row>
    <row r="2886" spans="3:5">
      <c r="C2886">
        <v>0</v>
      </c>
      <c r="E2886" s="15" t="str">
        <v/>
      </c>
    </row>
    <row r="2887" spans="3:5">
      <c r="C2887">
        <v>0</v>
      </c>
      <c r="E2887" s="15" t="str">
        <v/>
      </c>
    </row>
    <row r="2888" spans="3:5">
      <c r="C2888">
        <v>0</v>
      </c>
      <c r="E2888" s="15" t="str">
        <v/>
      </c>
    </row>
    <row r="2889" spans="3:5">
      <c r="C2889">
        <v>0</v>
      </c>
      <c r="E2889" s="15" t="str">
        <v/>
      </c>
    </row>
    <row r="2890" spans="3:5">
      <c r="C2890">
        <v>0</v>
      </c>
      <c r="E2890" s="15" t="str">
        <v/>
      </c>
    </row>
    <row r="2891" spans="3:5">
      <c r="C2891">
        <v>0</v>
      </c>
      <c r="E2891" s="15" t="str">
        <v/>
      </c>
    </row>
    <row r="2892" spans="3:5">
      <c r="C2892">
        <v>0</v>
      </c>
      <c r="E2892" s="15" t="str">
        <v/>
      </c>
    </row>
    <row r="2893" spans="3:5">
      <c r="C2893">
        <v>0</v>
      </c>
      <c r="E2893" s="15" t="str">
        <v/>
      </c>
    </row>
    <row r="2894" spans="3:5">
      <c r="C2894">
        <v>0</v>
      </c>
      <c r="E2894" s="15" t="str">
        <v/>
      </c>
    </row>
    <row r="2895" spans="3:5">
      <c r="C2895">
        <v>0</v>
      </c>
      <c r="E2895" s="15" t="str">
        <v/>
      </c>
    </row>
    <row r="2896" spans="3:5">
      <c r="C2896">
        <v>0</v>
      </c>
      <c r="E2896" s="15" t="str">
        <v/>
      </c>
    </row>
    <row r="2897" spans="3:5">
      <c r="C2897">
        <v>0</v>
      </c>
      <c r="E2897" s="15" t="str">
        <v/>
      </c>
    </row>
    <row r="2898" spans="3:5">
      <c r="C2898">
        <v>0</v>
      </c>
      <c r="E2898" s="15" t="str">
        <v/>
      </c>
    </row>
    <row r="2899" spans="3:5">
      <c r="C2899">
        <v>0</v>
      </c>
      <c r="E2899" s="15" t="str">
        <v/>
      </c>
    </row>
    <row r="2900" spans="3:5">
      <c r="C2900">
        <v>0</v>
      </c>
      <c r="E2900" s="15" t="str">
        <v/>
      </c>
    </row>
    <row r="2901" spans="3:5">
      <c r="C2901">
        <v>0</v>
      </c>
      <c r="E2901" s="15" t="str">
        <v/>
      </c>
    </row>
    <row r="2902" spans="3:5">
      <c r="C2902">
        <v>0</v>
      </c>
      <c r="E2902" s="15" t="str">
        <v/>
      </c>
    </row>
    <row r="2903" spans="3:5">
      <c r="C2903">
        <v>0</v>
      </c>
      <c r="E2903" s="15" t="str">
        <v/>
      </c>
    </row>
    <row r="2904" spans="3:5">
      <c r="C2904">
        <v>0</v>
      </c>
      <c r="E2904" s="15" t="str">
        <v/>
      </c>
    </row>
    <row r="2905" spans="3:5">
      <c r="C2905">
        <v>0</v>
      </c>
      <c r="E2905" s="15" t="str">
        <v/>
      </c>
    </row>
    <row r="2906" spans="3:5">
      <c r="C2906">
        <v>0</v>
      </c>
      <c r="E2906" s="15" t="str">
        <v/>
      </c>
    </row>
    <row r="2907" spans="3:5">
      <c r="C2907">
        <v>0</v>
      </c>
      <c r="E2907" s="15" t="str">
        <v/>
      </c>
    </row>
    <row r="2908" spans="3:5">
      <c r="C2908">
        <v>0</v>
      </c>
      <c r="E2908" s="15" t="str">
        <v/>
      </c>
    </row>
    <row r="2909" spans="3:5">
      <c r="C2909">
        <v>0</v>
      </c>
      <c r="E2909" s="15" t="str">
        <v/>
      </c>
    </row>
    <row r="2910" spans="3:5">
      <c r="C2910">
        <v>0</v>
      </c>
      <c r="E2910" s="15" t="str">
        <v/>
      </c>
    </row>
    <row r="2911" spans="3:5">
      <c r="C2911">
        <v>0</v>
      </c>
      <c r="E2911" s="15" t="str">
        <v/>
      </c>
    </row>
    <row r="2912" spans="3:5">
      <c r="C2912">
        <v>0</v>
      </c>
      <c r="E2912" s="15" t="str">
        <v/>
      </c>
    </row>
    <row r="2913" spans="3:5">
      <c r="C2913">
        <v>0</v>
      </c>
      <c r="E2913" s="15" t="str">
        <v/>
      </c>
    </row>
    <row r="2914" spans="3:5">
      <c r="C2914">
        <v>0</v>
      </c>
      <c r="E2914" s="15" t="str">
        <v/>
      </c>
    </row>
    <row r="2915" spans="3:5">
      <c r="C2915">
        <v>0</v>
      </c>
      <c r="E2915" s="15" t="str">
        <v/>
      </c>
    </row>
    <row r="2916" spans="3:5">
      <c r="C2916">
        <v>0</v>
      </c>
      <c r="E2916" s="15" t="str">
        <v/>
      </c>
    </row>
    <row r="2917" spans="3:5">
      <c r="C2917">
        <v>0</v>
      </c>
      <c r="E2917" s="15" t="str">
        <v/>
      </c>
    </row>
    <row r="2918" spans="3:5">
      <c r="C2918">
        <v>0</v>
      </c>
      <c r="E2918" s="15" t="str">
        <v/>
      </c>
    </row>
    <row r="2919" spans="3:5">
      <c r="C2919">
        <v>0</v>
      </c>
      <c r="E2919" s="15" t="str">
        <v/>
      </c>
    </row>
    <row r="2920" spans="3:5">
      <c r="C2920">
        <v>0</v>
      </c>
      <c r="E2920" s="15" t="str">
        <v/>
      </c>
    </row>
    <row r="2921" spans="3:5">
      <c r="C2921">
        <v>0</v>
      </c>
      <c r="E2921" s="15" t="str">
        <v/>
      </c>
    </row>
    <row r="2922" spans="3:5">
      <c r="C2922">
        <v>0</v>
      </c>
      <c r="E2922" s="15" t="str">
        <v/>
      </c>
    </row>
    <row r="2923" spans="3:5">
      <c r="C2923">
        <v>0</v>
      </c>
      <c r="E2923" s="15" t="str">
        <v/>
      </c>
    </row>
    <row r="2924" spans="3:5">
      <c r="C2924">
        <v>0</v>
      </c>
      <c r="E2924" s="15" t="str">
        <v/>
      </c>
    </row>
    <row r="2925" spans="3:5">
      <c r="C2925">
        <v>0</v>
      </c>
      <c r="E2925" s="15" t="str">
        <v/>
      </c>
    </row>
    <row r="2926" spans="3:5">
      <c r="C2926">
        <v>0</v>
      </c>
      <c r="E2926" s="15" t="str">
        <v/>
      </c>
    </row>
    <row r="2927" spans="3:5">
      <c r="C2927">
        <v>0</v>
      </c>
      <c r="E2927" s="15" t="str">
        <v/>
      </c>
    </row>
    <row r="2928" spans="3:5">
      <c r="C2928">
        <v>0</v>
      </c>
      <c r="E2928" s="15" t="str">
        <v/>
      </c>
    </row>
    <row r="2929" spans="3:5">
      <c r="C2929">
        <v>0</v>
      </c>
      <c r="E2929" s="15" t="str">
        <v/>
      </c>
    </row>
    <row r="2930" spans="3:5">
      <c r="C2930">
        <v>0</v>
      </c>
      <c r="E2930" s="15" t="str">
        <v/>
      </c>
    </row>
    <row r="2931" spans="3:5">
      <c r="C2931">
        <v>0</v>
      </c>
      <c r="E2931" s="15" t="str">
        <v/>
      </c>
    </row>
    <row r="2932" spans="3:5">
      <c r="C2932">
        <v>0</v>
      </c>
      <c r="E2932" s="15" t="str">
        <v/>
      </c>
    </row>
    <row r="2933" spans="3:5">
      <c r="C2933">
        <v>0</v>
      </c>
      <c r="E2933" s="15" t="str">
        <v/>
      </c>
    </row>
    <row r="2934" spans="3:5">
      <c r="C2934">
        <v>0</v>
      </c>
      <c r="E2934" s="15" t="str">
        <v/>
      </c>
    </row>
    <row r="2935" spans="3:5">
      <c r="C2935">
        <v>0</v>
      </c>
      <c r="E2935" s="15" t="str">
        <v/>
      </c>
    </row>
    <row r="2936" spans="3:5">
      <c r="C2936">
        <v>0</v>
      </c>
      <c r="E2936" s="15" t="str">
        <v/>
      </c>
    </row>
    <row r="2937" spans="3:5">
      <c r="C2937">
        <v>0</v>
      </c>
      <c r="E2937" s="15" t="str">
        <v/>
      </c>
    </row>
    <row r="2938" spans="3:5">
      <c r="C2938">
        <v>0</v>
      </c>
      <c r="E2938" s="15" t="str">
        <v/>
      </c>
    </row>
    <row r="2939" spans="3:5">
      <c r="C2939">
        <v>0</v>
      </c>
      <c r="E2939" s="15" t="str">
        <v/>
      </c>
    </row>
    <row r="2940" spans="3:5">
      <c r="C2940">
        <v>0</v>
      </c>
      <c r="E2940" s="15" t="str">
        <v/>
      </c>
    </row>
    <row r="2941" spans="3:5">
      <c r="C2941">
        <v>0</v>
      </c>
      <c r="E2941" s="15" t="str">
        <v/>
      </c>
    </row>
    <row r="2942" spans="3:5">
      <c r="C2942">
        <v>0</v>
      </c>
      <c r="E2942" s="15" t="str">
        <v/>
      </c>
    </row>
    <row r="2943" spans="3:5">
      <c r="C2943">
        <v>0</v>
      </c>
      <c r="E2943" s="15" t="str">
        <v/>
      </c>
    </row>
    <row r="2944" spans="3:5">
      <c r="C2944">
        <v>0</v>
      </c>
      <c r="E2944" s="15" t="str">
        <v/>
      </c>
    </row>
    <row r="2945" spans="3:5">
      <c r="C2945">
        <v>0</v>
      </c>
      <c r="E2945" s="15" t="str">
        <v/>
      </c>
    </row>
    <row r="2946" spans="3:5">
      <c r="C2946">
        <v>0</v>
      </c>
      <c r="E2946" s="15" t="str">
        <v/>
      </c>
    </row>
    <row r="2947" spans="3:5">
      <c r="C2947">
        <v>0</v>
      </c>
      <c r="E2947" s="15" t="str">
        <v/>
      </c>
    </row>
    <row r="2948" spans="3:5">
      <c r="C2948">
        <v>0</v>
      </c>
      <c r="E2948" s="15" t="str">
        <v/>
      </c>
    </row>
    <row r="2949" spans="3:5">
      <c r="C2949">
        <v>0</v>
      </c>
      <c r="E2949" s="15" t="str">
        <v/>
      </c>
    </row>
    <row r="2950" spans="3:5">
      <c r="C2950">
        <v>0</v>
      </c>
      <c r="E2950" s="15" t="str">
        <v/>
      </c>
    </row>
    <row r="2951" spans="3:5">
      <c r="C2951">
        <v>0</v>
      </c>
      <c r="E2951" s="15" t="str">
        <v/>
      </c>
    </row>
    <row r="2952" spans="3:5">
      <c r="C2952">
        <v>0</v>
      </c>
      <c r="E2952" s="15" t="str">
        <v/>
      </c>
    </row>
    <row r="2953" spans="3:5">
      <c r="C2953">
        <v>0</v>
      </c>
      <c r="E2953" s="15" t="str">
        <v/>
      </c>
    </row>
    <row r="2954" spans="3:5">
      <c r="C2954">
        <v>0</v>
      </c>
      <c r="E2954" s="15" t="str">
        <v/>
      </c>
    </row>
    <row r="2955" spans="3:5">
      <c r="C2955">
        <v>0</v>
      </c>
      <c r="E2955" s="15" t="str">
        <v/>
      </c>
    </row>
    <row r="2956" spans="3:5">
      <c r="C2956">
        <v>0</v>
      </c>
      <c r="E2956" s="15" t="str">
        <v/>
      </c>
    </row>
    <row r="2957" spans="3:5">
      <c r="C2957">
        <v>0</v>
      </c>
      <c r="E2957" s="15" t="str">
        <v/>
      </c>
    </row>
    <row r="2958" spans="3:5">
      <c r="C2958">
        <v>0</v>
      </c>
      <c r="E2958" s="15" t="str">
        <v/>
      </c>
    </row>
    <row r="2959" spans="3:5">
      <c r="C2959">
        <v>0</v>
      </c>
      <c r="E2959" s="15" t="str">
        <v/>
      </c>
    </row>
    <row r="2960" spans="3:5">
      <c r="C2960">
        <v>0</v>
      </c>
      <c r="E2960" s="15" t="str">
        <v/>
      </c>
    </row>
    <row r="2961" spans="3:5">
      <c r="C2961">
        <v>0</v>
      </c>
      <c r="E2961" s="15" t="str">
        <v/>
      </c>
    </row>
    <row r="2962" spans="3:5">
      <c r="C2962">
        <v>0</v>
      </c>
      <c r="E2962" s="15" t="str">
        <v/>
      </c>
    </row>
    <row r="2963" spans="3:5">
      <c r="C2963">
        <v>0</v>
      </c>
      <c r="E2963" s="15" t="str">
        <v/>
      </c>
    </row>
    <row r="2964" spans="3:5">
      <c r="C2964">
        <v>0</v>
      </c>
      <c r="E2964" s="15" t="str">
        <v/>
      </c>
    </row>
    <row r="2965" spans="3:5">
      <c r="C2965">
        <v>0</v>
      </c>
      <c r="E2965" s="15" t="str">
        <v/>
      </c>
    </row>
    <row r="2966" spans="3:5">
      <c r="C2966">
        <v>0</v>
      </c>
      <c r="E2966" s="15" t="str">
        <v/>
      </c>
    </row>
    <row r="2967" spans="3:5">
      <c r="C2967">
        <v>0</v>
      </c>
      <c r="E2967" s="15" t="str">
        <v/>
      </c>
    </row>
    <row r="2968" spans="3:5">
      <c r="C2968">
        <v>0</v>
      </c>
      <c r="E2968" s="15" t="str">
        <v/>
      </c>
    </row>
    <row r="2969" spans="3:5">
      <c r="C2969">
        <v>0</v>
      </c>
      <c r="E2969" s="15" t="str">
        <v/>
      </c>
    </row>
    <row r="2970" spans="3:5">
      <c r="C2970">
        <v>0</v>
      </c>
      <c r="E2970" s="15" t="str">
        <v/>
      </c>
    </row>
    <row r="2971" spans="3:5">
      <c r="C2971">
        <v>0</v>
      </c>
      <c r="E2971" s="15" t="str">
        <v/>
      </c>
    </row>
    <row r="2972" spans="3:5">
      <c r="C2972">
        <v>0</v>
      </c>
      <c r="E2972" s="15" t="str">
        <v/>
      </c>
    </row>
    <row r="2973" spans="3:5">
      <c r="C2973">
        <v>0</v>
      </c>
      <c r="E2973" s="15" t="str">
        <v/>
      </c>
    </row>
    <row r="2974" spans="3:5">
      <c r="C2974">
        <v>0</v>
      </c>
      <c r="E2974" s="15" t="str">
        <v/>
      </c>
    </row>
    <row r="2975" spans="3:5">
      <c r="C2975">
        <v>0</v>
      </c>
      <c r="E2975" s="15" t="str">
        <v/>
      </c>
    </row>
    <row r="2976" spans="3:5">
      <c r="C2976">
        <v>0</v>
      </c>
      <c r="E2976" s="15" t="str">
        <v/>
      </c>
    </row>
    <row r="2977" spans="3:5">
      <c r="C2977">
        <v>0</v>
      </c>
      <c r="E2977" s="15" t="str">
        <v/>
      </c>
    </row>
    <row r="2978" spans="3:5">
      <c r="C2978">
        <v>0</v>
      </c>
      <c r="E2978" s="15" t="str">
        <v/>
      </c>
    </row>
    <row r="2979" spans="3:5">
      <c r="C2979">
        <v>0</v>
      </c>
      <c r="E2979" s="15" t="str">
        <v/>
      </c>
    </row>
    <row r="2980" spans="3:5">
      <c r="C2980">
        <v>0</v>
      </c>
      <c r="E2980" s="15" t="str">
        <v/>
      </c>
    </row>
    <row r="2981" spans="3:5">
      <c r="C2981">
        <v>0</v>
      </c>
      <c r="E2981" s="15" t="str">
        <v/>
      </c>
    </row>
    <row r="2982" spans="3:5">
      <c r="C2982">
        <v>0</v>
      </c>
      <c r="E2982" s="15" t="str">
        <v/>
      </c>
    </row>
    <row r="2983" spans="3:5">
      <c r="C2983">
        <v>0</v>
      </c>
      <c r="E2983" s="15" t="str">
        <v/>
      </c>
    </row>
    <row r="2984" spans="3:5">
      <c r="C2984">
        <v>0</v>
      </c>
      <c r="E2984" s="15" t="str">
        <v/>
      </c>
    </row>
    <row r="2985" spans="3:5">
      <c r="C2985">
        <v>0</v>
      </c>
      <c r="E2985" s="15" t="str">
        <v/>
      </c>
    </row>
    <row r="2986" spans="3:5">
      <c r="C2986">
        <v>0</v>
      </c>
      <c r="E2986" s="15" t="str">
        <v/>
      </c>
    </row>
    <row r="2987" spans="3:5">
      <c r="C2987">
        <v>0</v>
      </c>
      <c r="E2987" s="15" t="str">
        <v/>
      </c>
    </row>
    <row r="2988" spans="3:5">
      <c r="C2988">
        <v>0</v>
      </c>
      <c r="E2988" s="15" t="str">
        <v/>
      </c>
    </row>
    <row r="2989" spans="3:5">
      <c r="C2989">
        <v>0</v>
      </c>
      <c r="E2989" s="15" t="str">
        <v/>
      </c>
    </row>
    <row r="2990" spans="3:5">
      <c r="C2990">
        <v>0</v>
      </c>
      <c r="E2990" s="15" t="str">
        <v/>
      </c>
    </row>
    <row r="2991" spans="3:5">
      <c r="C2991">
        <v>0</v>
      </c>
      <c r="E2991" s="15" t="str">
        <v/>
      </c>
    </row>
    <row r="2992" spans="3:5">
      <c r="C2992">
        <v>0</v>
      </c>
      <c r="E2992" s="15" t="str">
        <v/>
      </c>
    </row>
  </sheetData>
  <autoFilter ref="A1:O1992" xr:uid="{1D608075-CD9B-4BE9-89D7-CD3AED1E5CC7}"/>
  <mergeCells count="9">
    <mergeCell ref="U10:W10"/>
    <mergeCell ref="M27:Q27"/>
    <mergeCell ref="M30:Q30"/>
    <mergeCell ref="M23:P23"/>
    <mergeCell ref="N43:P43"/>
    <mergeCell ref="N31:P31"/>
    <mergeCell ref="R24:V24"/>
    <mergeCell ref="R21:V21"/>
    <mergeCell ref="U17:W17"/>
  </mergeCells>
  <phoneticPr fontId="4" type="noConversion"/>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D74F-3047-4696-9559-FA4C8A5AA7E2}">
  <sheetPr codeName="Hoja2"/>
  <dimension ref="A1:Z2000"/>
  <sheetViews>
    <sheetView showGridLines="0" zoomScale="85" zoomScaleNormal="85" workbookViewId="0">
      <pane ySplit="11" topLeftCell="A12" activePane="bottomLeft" state="frozen"/>
      <selection pane="bottomLeft"/>
    </sheetView>
  </sheetViews>
  <sheetFormatPr baseColWidth="10" defaultRowHeight="15"/>
  <cols>
    <col min="1" max="1" width="23.28515625" style="15" bestFit="1" customWidth="1"/>
    <col min="2" max="2" width="54.7109375" style="15" customWidth="1"/>
    <col min="3" max="3" width="10.85546875" style="58" customWidth="1"/>
    <col min="4" max="4" width="54.5703125" style="15" customWidth="1"/>
    <col min="5" max="5" width="11.42578125" style="58" bestFit="1" customWidth="1"/>
    <col min="6" max="6" width="6.28515625" style="58" customWidth="1"/>
    <col min="7" max="7" width="10.85546875" style="58"/>
    <col min="8" max="8" width="21.28515625" style="58" bestFit="1" customWidth="1"/>
    <col min="9" max="10" width="10.85546875" style="58"/>
    <col min="11" max="11" width="14.5703125" style="58" bestFit="1" customWidth="1"/>
    <col min="12" max="12" width="17.5703125" style="58" bestFit="1" customWidth="1"/>
    <col min="13" max="13" width="10.85546875" style="58"/>
    <col min="14" max="14" width="16.28515625" style="58" bestFit="1" customWidth="1"/>
    <col min="15" max="15" width="20" style="15" bestFit="1" customWidth="1"/>
    <col min="16" max="16" width="11.7109375" style="15" bestFit="1" customWidth="1"/>
    <col min="17" max="17" width="10.85546875" style="58"/>
    <col min="18" max="18" width="33.42578125" style="58" bestFit="1" customWidth="1"/>
    <col min="19" max="19" width="22.85546875" style="58" bestFit="1" customWidth="1"/>
    <col min="20" max="20" width="22" style="58" bestFit="1" customWidth="1"/>
    <col min="21" max="21" width="16.85546875" style="15" bestFit="1" customWidth="1"/>
    <col min="22" max="22" width="13.42578125" style="15" bestFit="1" customWidth="1"/>
    <col min="23" max="23" width="19.42578125" style="58" bestFit="1" customWidth="1"/>
    <col min="24" max="24" width="21.28515625" style="58" bestFit="1" customWidth="1"/>
    <col min="25" max="25" width="28.85546875" style="15" bestFit="1" customWidth="1"/>
    <col min="26" max="26" width="18.140625" style="15" bestFit="1" customWidth="1"/>
  </cols>
  <sheetData>
    <row r="1" spans="1:26">
      <c r="A1"/>
      <c r="B1"/>
      <c r="C1"/>
      <c r="D1"/>
      <c r="E1"/>
      <c r="F1"/>
      <c r="G1"/>
      <c r="H1"/>
      <c r="I1"/>
      <c r="J1"/>
      <c r="K1"/>
      <c r="L1"/>
      <c r="M1"/>
      <c r="N1"/>
      <c r="O1"/>
      <c r="P1"/>
      <c r="Q1"/>
      <c r="R1"/>
      <c r="S1"/>
      <c r="T1"/>
      <c r="U1"/>
      <c r="V1"/>
      <c r="W1"/>
      <c r="X1"/>
      <c r="Y1"/>
      <c r="Z1"/>
    </row>
    <row r="2" spans="1:26">
      <c r="A2"/>
      <c r="B2"/>
      <c r="C2"/>
      <c r="D2"/>
      <c r="E2"/>
      <c r="F2"/>
      <c r="G2"/>
      <c r="H2"/>
      <c r="I2"/>
      <c r="J2"/>
      <c r="K2"/>
      <c r="L2"/>
      <c r="M2"/>
      <c r="N2"/>
      <c r="O2"/>
      <c r="P2"/>
      <c r="Q2"/>
      <c r="R2"/>
      <c r="S2"/>
      <c r="T2"/>
      <c r="U2"/>
      <c r="V2"/>
      <c r="W2"/>
      <c r="X2"/>
      <c r="Y2"/>
      <c r="Z2"/>
    </row>
    <row r="3" spans="1:26">
      <c r="A3"/>
      <c r="B3"/>
      <c r="C3"/>
      <c r="D3"/>
      <c r="E3"/>
      <c r="F3"/>
      <c r="G3"/>
      <c r="H3"/>
      <c r="I3"/>
      <c r="J3"/>
      <c r="K3"/>
      <c r="L3"/>
      <c r="M3"/>
      <c r="N3"/>
      <c r="O3"/>
      <c r="P3"/>
      <c r="Q3"/>
      <c r="R3"/>
      <c r="S3"/>
      <c r="T3"/>
      <c r="U3"/>
      <c r="V3"/>
      <c r="W3"/>
      <c r="X3"/>
      <c r="Y3"/>
      <c r="Z3"/>
    </row>
    <row r="4" spans="1:26">
      <c r="A4"/>
      <c r="B4"/>
      <c r="C4"/>
      <c r="D4"/>
      <c r="E4" s="66" t="s">
        <v>4983</v>
      </c>
      <c r="F4" s="66"/>
      <c r="G4" s="66"/>
      <c r="H4"/>
      <c r="I4"/>
      <c r="J4"/>
      <c r="K4"/>
      <c r="L4"/>
      <c r="M4"/>
      <c r="N4"/>
      <c r="O4"/>
      <c r="P4"/>
      <c r="Q4"/>
      <c r="R4"/>
      <c r="S4"/>
      <c r="T4"/>
      <c r="U4"/>
      <c r="V4"/>
      <c r="W4"/>
      <c r="X4"/>
      <c r="Y4"/>
      <c r="Z4"/>
    </row>
    <row r="5" spans="1:26">
      <c r="A5"/>
      <c r="B5"/>
      <c r="C5"/>
      <c r="D5"/>
      <c r="E5" s="67" t="str">
        <f>IF(A12="","",IF(A12="No hay resultados","0 series encontradas",IF(ROWS(_xlfn.ANCHORARRAY(A12))=1,"1 serie encontrada",ROWS(_xlfn.ANCHORARRAY(A12))&amp;" series encontradas")))</f>
        <v/>
      </c>
      <c r="F5" s="67"/>
      <c r="G5" s="67"/>
      <c r="H5"/>
      <c r="I5"/>
      <c r="J5"/>
      <c r="K5"/>
      <c r="L5"/>
      <c r="M5"/>
      <c r="N5"/>
      <c r="O5"/>
      <c r="P5"/>
      <c r="Q5"/>
      <c r="R5"/>
      <c r="S5"/>
      <c r="T5"/>
      <c r="U5"/>
      <c r="V5"/>
      <c r="W5"/>
      <c r="X5"/>
      <c r="Y5"/>
      <c r="Z5"/>
    </row>
    <row r="6" spans="1:26" ht="24" customHeight="1">
      <c r="A6"/>
      <c r="B6"/>
      <c r="C6"/>
      <c r="D6"/>
      <c r="E6"/>
      <c r="F6"/>
      <c r="G6"/>
      <c r="H6"/>
      <c r="I6"/>
      <c r="J6"/>
      <c r="K6"/>
      <c r="L6"/>
      <c r="M6"/>
      <c r="N6"/>
      <c r="O6"/>
      <c r="P6"/>
      <c r="Q6"/>
      <c r="R6"/>
      <c r="S6"/>
      <c r="T6"/>
      <c r="U6"/>
      <c r="V6"/>
      <c r="W6"/>
      <c r="X6"/>
      <c r="Y6"/>
      <c r="Z6"/>
    </row>
    <row r="7" spans="1:26" ht="21">
      <c r="A7"/>
      <c r="B7" s="7" t="s">
        <v>4752</v>
      </c>
      <c r="C7"/>
      <c r="D7" s="7" t="s">
        <v>4753</v>
      </c>
      <c r="E7"/>
      <c r="F7" s="71" t="s">
        <v>4988</v>
      </c>
      <c r="G7" s="71"/>
      <c r="H7" s="71"/>
      <c r="I7" s="71"/>
      <c r="J7" s="71"/>
      <c r="K7"/>
      <c r="L7"/>
      <c r="M7"/>
      <c r="N7"/>
      <c r="O7"/>
      <c r="P7"/>
      <c r="Q7"/>
      <c r="R7"/>
      <c r="S7"/>
      <c r="T7"/>
      <c r="U7"/>
      <c r="V7"/>
      <c r="W7"/>
      <c r="X7"/>
      <c r="Y7"/>
      <c r="Z7"/>
    </row>
    <row r="8" spans="1:26" ht="6.95" customHeight="1" thickBot="1">
      <c r="A8"/>
      <c r="B8"/>
      <c r="C8"/>
      <c r="D8"/>
      <c r="E8"/>
      <c r="F8"/>
      <c r="G8"/>
      <c r="H8"/>
      <c r="I8"/>
      <c r="J8"/>
      <c r="K8"/>
      <c r="L8"/>
      <c r="M8"/>
      <c r="N8"/>
      <c r="O8"/>
      <c r="P8"/>
      <c r="Q8"/>
      <c r="R8"/>
      <c r="S8"/>
      <c r="T8"/>
      <c r="U8"/>
      <c r="V8"/>
      <c r="W8"/>
      <c r="X8"/>
      <c r="Y8"/>
      <c r="Z8"/>
    </row>
    <row r="9" spans="1:26" ht="45" customHeight="1" thickBot="1">
      <c r="A9"/>
      <c r="B9" s="6"/>
      <c r="C9"/>
      <c r="D9" s="6"/>
      <c r="E9"/>
      <c r="F9" s="68"/>
      <c r="G9" s="69"/>
      <c r="H9" s="69"/>
      <c r="I9" s="69"/>
      <c r="J9" s="70"/>
      <c r="K9"/>
      <c r="L9"/>
      <c r="M9"/>
      <c r="N9"/>
      <c r="O9"/>
      <c r="P9"/>
      <c r="Q9"/>
      <c r="R9"/>
      <c r="S9"/>
      <c r="T9"/>
      <c r="U9"/>
      <c r="V9"/>
      <c r="W9"/>
      <c r="X9"/>
      <c r="Y9"/>
      <c r="Z9"/>
    </row>
    <row r="10" spans="1:26">
      <c r="A10"/>
      <c r="B10"/>
      <c r="C10"/>
      <c r="D10"/>
      <c r="E10"/>
      <c r="F10"/>
      <c r="G10"/>
      <c r="H10"/>
      <c r="I10"/>
      <c r="J10"/>
      <c r="K10"/>
      <c r="L10"/>
      <c r="M10"/>
      <c r="N10"/>
      <c r="O10"/>
      <c r="P10"/>
      <c r="Q10"/>
      <c r="R10"/>
      <c r="S10"/>
      <c r="T10"/>
      <c r="U10"/>
      <c r="V10"/>
      <c r="W10"/>
      <c r="X10"/>
      <c r="Y10"/>
      <c r="Z10"/>
    </row>
    <row r="11" spans="1:26" ht="15.75">
      <c r="A11" s="8" t="s">
        <v>10</v>
      </c>
      <c r="B11" s="8" t="s">
        <v>11</v>
      </c>
      <c r="C11" s="8" t="s">
        <v>12</v>
      </c>
      <c r="D11" s="8" t="s">
        <v>13</v>
      </c>
      <c r="E11" s="8" t="s">
        <v>14</v>
      </c>
      <c r="F11" s="8" t="s">
        <v>15</v>
      </c>
      <c r="G11" s="8" t="s">
        <v>16</v>
      </c>
      <c r="H11" s="8" t="s">
        <v>17</v>
      </c>
      <c r="I11" s="8" t="s">
        <v>19</v>
      </c>
      <c r="J11" s="8" t="s">
        <v>18</v>
      </c>
      <c r="K11" s="8" t="s">
        <v>20</v>
      </c>
      <c r="L11" s="8" t="s">
        <v>21</v>
      </c>
      <c r="M11" s="8" t="s">
        <v>22</v>
      </c>
      <c r="N11" s="8" t="s">
        <v>23</v>
      </c>
      <c r="O11" s="8" t="s">
        <v>24</v>
      </c>
      <c r="P11" s="8" t="s">
        <v>25</v>
      </c>
      <c r="Q11" s="8" t="s">
        <v>26</v>
      </c>
      <c r="R11" s="8" t="s">
        <v>27</v>
      </c>
      <c r="S11" s="8" t="s">
        <v>28</v>
      </c>
      <c r="T11" s="8" t="s">
        <v>29</v>
      </c>
      <c r="U11" s="8" t="s">
        <v>30</v>
      </c>
      <c r="V11" s="8" t="s">
        <v>31</v>
      </c>
      <c r="W11" s="8" t="s">
        <v>32</v>
      </c>
      <c r="X11" s="8" t="s">
        <v>33</v>
      </c>
      <c r="Y11" s="8" t="s">
        <v>35</v>
      </c>
      <c r="Z11" s="8" t="s">
        <v>34</v>
      </c>
    </row>
    <row r="12" spans="1:26" s="14" customFormat="1" ht="75" customHeight="1">
      <c r="A12" s="14" t="str" cm="1">
        <f t="array" ref="A12">IF(AND(B9="", D9="", F9=""), "", _xlfn.LET(
    _xlpm.rango_datos, Series!$A$10:$Z$3000,
    _xlpm.rango_prod, Series!$B$10:$B$3000,
    _xlpm.rango_dir3, Series!$C$10:$C$3000,
    _xlpm.rango_dict, Series!$Q$10:$Q$3000,
    _xlpm.cond_prod, IF(B9="", 1, ISNUMBER(SEARCH(B9, _xlpm.rango_prod))),
    _xlpm.cond_dir3, IF(D9="", 1, _xlpm.rango_dir3=D9),
    _xlpm.cond_dict, IF(F9="", 1,
      _xlfn.SWITCH(F9,
        "Series dictaminadas: todas", (_xlpm.rango_dict="ET")+(_xlpm.rango_dict="CP")+(_xlpm.rango_dict="EP"),
        "Series dictaminadas: eliminación total (ET)", (_xlpm.rango_dict="ET"),
        "Series dictaminadas: eliminación parcial (EP)", (_xlpm.rango_dict="EP"),
        "Series dictaminadas: conservación permanente (CP)", (_xlpm.rango_dict="CP"),
        "Series pendientes de dictamen (PD)", (_xlpm.rango_dict="PD")+(_xlpm.rango_dict=""),
        0
      )
    ),
    _xlfn._xlws.FILTER(_xlpm.rango_datos, _xlpm.cond_prod * _xlpm.cond_dir3 * _xlpm.cond_dict, "No hay resultados")
))</f>
        <v/>
      </c>
      <c r="C12" s="57"/>
      <c r="E12" s="57"/>
      <c r="F12" s="57"/>
      <c r="G12" s="57"/>
      <c r="H12" s="57"/>
      <c r="I12" s="57"/>
      <c r="J12" s="57"/>
      <c r="K12" s="57"/>
      <c r="L12" s="57"/>
      <c r="M12" s="57"/>
      <c r="N12" s="57"/>
      <c r="Q12" s="57"/>
      <c r="R12" s="57"/>
      <c r="S12" s="57"/>
      <c r="T12" s="57"/>
      <c r="W12" s="57"/>
      <c r="X12" s="57"/>
    </row>
    <row r="13" spans="1:26" s="14" customFormat="1" ht="75" customHeight="1">
      <c r="C13" s="57"/>
      <c r="E13" s="57"/>
      <c r="F13" s="57"/>
      <c r="G13" s="57"/>
      <c r="H13" s="57"/>
      <c r="I13" s="57"/>
      <c r="J13" s="57"/>
      <c r="K13" s="57"/>
      <c r="L13" s="57"/>
      <c r="M13" s="57"/>
      <c r="N13" s="57"/>
      <c r="Q13" s="57"/>
      <c r="R13" s="57"/>
      <c r="S13" s="57"/>
      <c r="T13" s="57"/>
      <c r="W13" s="57"/>
      <c r="X13" s="57"/>
    </row>
    <row r="14" spans="1:26" s="14" customFormat="1" ht="75" customHeight="1">
      <c r="C14" s="57"/>
      <c r="E14" s="57"/>
      <c r="F14" s="57"/>
      <c r="G14" s="57"/>
      <c r="H14" s="57"/>
      <c r="I14" s="57"/>
      <c r="J14" s="57"/>
      <c r="K14" s="57"/>
      <c r="L14" s="57"/>
      <c r="M14" s="57"/>
      <c r="N14" s="57"/>
      <c r="Q14" s="57"/>
      <c r="R14" s="57"/>
      <c r="S14" s="57"/>
      <c r="T14" s="57"/>
      <c r="W14" s="57"/>
      <c r="X14" s="57"/>
    </row>
    <row r="15" spans="1:26" s="14" customFormat="1" ht="75" customHeight="1">
      <c r="C15" s="57"/>
      <c r="E15" s="57"/>
      <c r="F15" s="57"/>
      <c r="G15" s="57"/>
      <c r="H15" s="57"/>
      <c r="I15" s="57"/>
      <c r="J15" s="57"/>
      <c r="K15" s="57"/>
      <c r="L15" s="57"/>
      <c r="M15" s="57"/>
      <c r="N15" s="57"/>
      <c r="Q15" s="57"/>
      <c r="R15" s="57"/>
      <c r="S15" s="57"/>
      <c r="T15" s="57"/>
      <c r="W15" s="57"/>
      <c r="X15" s="57"/>
    </row>
    <row r="16" spans="1:26" s="14" customFormat="1" ht="75" customHeight="1">
      <c r="C16" s="57"/>
      <c r="E16" s="57"/>
      <c r="F16" s="57"/>
      <c r="G16" s="57"/>
      <c r="H16" s="57"/>
      <c r="I16" s="57"/>
      <c r="J16" s="57"/>
      <c r="K16" s="57"/>
      <c r="L16" s="57"/>
      <c r="M16" s="57"/>
      <c r="N16" s="57"/>
      <c r="Q16" s="57"/>
      <c r="R16" s="57"/>
      <c r="S16" s="57"/>
      <c r="T16" s="57"/>
      <c r="W16" s="57"/>
      <c r="X16" s="57"/>
    </row>
    <row r="17" spans="3:24" s="14" customFormat="1" ht="75" customHeight="1">
      <c r="C17" s="57"/>
      <c r="E17" s="57"/>
      <c r="F17" s="57"/>
      <c r="G17" s="57"/>
      <c r="H17" s="57"/>
      <c r="I17" s="57"/>
      <c r="J17" s="57"/>
      <c r="K17" s="57"/>
      <c r="L17" s="57"/>
      <c r="M17" s="57"/>
      <c r="N17" s="57"/>
      <c r="Q17" s="57"/>
      <c r="R17" s="57"/>
      <c r="S17" s="57"/>
      <c r="T17" s="57"/>
      <c r="W17" s="57"/>
      <c r="X17" s="57"/>
    </row>
    <row r="18" spans="3:24" s="14" customFormat="1" ht="75" customHeight="1">
      <c r="C18" s="57"/>
      <c r="E18" s="57"/>
      <c r="F18" s="57"/>
      <c r="G18" s="57"/>
      <c r="H18" s="57"/>
      <c r="I18" s="57"/>
      <c r="J18" s="57"/>
      <c r="K18" s="57"/>
      <c r="L18" s="57"/>
      <c r="M18" s="57"/>
      <c r="N18" s="57"/>
      <c r="Q18" s="57"/>
      <c r="R18" s="57"/>
      <c r="S18" s="57"/>
      <c r="T18" s="57"/>
      <c r="W18" s="57"/>
      <c r="X18" s="57"/>
    </row>
    <row r="19" spans="3:24" s="14" customFormat="1" ht="75" customHeight="1">
      <c r="C19" s="57"/>
      <c r="E19" s="57"/>
      <c r="F19" s="57"/>
      <c r="G19" s="57"/>
      <c r="H19" s="57"/>
      <c r="I19" s="57"/>
      <c r="J19" s="57"/>
      <c r="K19" s="57"/>
      <c r="L19" s="57"/>
      <c r="M19" s="57"/>
      <c r="N19" s="57"/>
      <c r="Q19" s="57"/>
      <c r="R19" s="57"/>
      <c r="S19" s="57"/>
      <c r="T19" s="57"/>
      <c r="W19" s="57"/>
      <c r="X19" s="57"/>
    </row>
    <row r="20" spans="3:24" s="14" customFormat="1" ht="75" customHeight="1">
      <c r="C20" s="57"/>
      <c r="E20" s="57"/>
      <c r="F20" s="57"/>
      <c r="G20" s="57"/>
      <c r="H20" s="57"/>
      <c r="I20" s="57"/>
      <c r="J20" s="57"/>
      <c r="K20" s="57"/>
      <c r="L20" s="57"/>
      <c r="M20" s="57"/>
      <c r="N20" s="57"/>
      <c r="Q20" s="57"/>
      <c r="R20" s="57"/>
      <c r="S20" s="57"/>
      <c r="T20" s="57"/>
      <c r="W20" s="57"/>
      <c r="X20" s="57"/>
    </row>
    <row r="21" spans="3:24" s="14" customFormat="1" ht="75" customHeight="1">
      <c r="C21" s="57"/>
      <c r="E21" s="57"/>
      <c r="F21" s="57"/>
      <c r="G21" s="57"/>
      <c r="H21" s="57"/>
      <c r="I21" s="57"/>
      <c r="J21" s="57"/>
      <c r="K21" s="57"/>
      <c r="L21" s="57"/>
      <c r="M21" s="57"/>
      <c r="N21" s="57"/>
      <c r="Q21" s="57"/>
      <c r="R21" s="57"/>
      <c r="S21" s="57"/>
      <c r="T21" s="57"/>
      <c r="W21" s="57"/>
      <c r="X21" s="57"/>
    </row>
    <row r="22" spans="3:24" s="14" customFormat="1" ht="75" customHeight="1">
      <c r="C22" s="57"/>
      <c r="E22" s="57"/>
      <c r="F22" s="57"/>
      <c r="G22" s="57"/>
      <c r="H22" s="57"/>
      <c r="I22" s="57"/>
      <c r="J22" s="57"/>
      <c r="K22" s="57"/>
      <c r="L22" s="57"/>
      <c r="M22" s="57"/>
      <c r="N22" s="57"/>
      <c r="Q22" s="57"/>
      <c r="R22" s="57"/>
      <c r="S22" s="57"/>
      <c r="T22" s="57"/>
      <c r="W22" s="57"/>
      <c r="X22" s="57"/>
    </row>
    <row r="23" spans="3:24" s="14" customFormat="1" ht="75" customHeight="1">
      <c r="C23" s="57"/>
      <c r="E23" s="57"/>
      <c r="F23" s="57"/>
      <c r="G23" s="57"/>
      <c r="H23" s="57"/>
      <c r="I23" s="57"/>
      <c r="J23" s="57"/>
      <c r="K23" s="57"/>
      <c r="L23" s="57"/>
      <c r="M23" s="57"/>
      <c r="N23" s="57"/>
      <c r="Q23" s="57"/>
      <c r="R23" s="57"/>
      <c r="S23" s="57"/>
      <c r="T23" s="57"/>
      <c r="W23" s="57"/>
      <c r="X23" s="57"/>
    </row>
    <row r="24" spans="3:24" s="14" customFormat="1" ht="75" customHeight="1">
      <c r="C24" s="57"/>
      <c r="E24" s="57"/>
      <c r="F24" s="57"/>
      <c r="G24" s="57"/>
      <c r="H24" s="57"/>
      <c r="I24" s="57"/>
      <c r="J24" s="57"/>
      <c r="K24" s="57"/>
      <c r="L24" s="57"/>
      <c r="M24" s="57"/>
      <c r="N24" s="57"/>
      <c r="Q24" s="57"/>
      <c r="R24" s="57"/>
      <c r="S24" s="57"/>
      <c r="T24" s="57"/>
      <c r="W24" s="57"/>
      <c r="X24" s="57"/>
    </row>
    <row r="25" spans="3:24" s="14" customFormat="1" ht="75" customHeight="1">
      <c r="C25" s="57"/>
      <c r="E25" s="57"/>
      <c r="F25" s="57"/>
      <c r="G25" s="57"/>
      <c r="H25" s="57"/>
      <c r="I25" s="57"/>
      <c r="J25" s="57"/>
      <c r="K25" s="57"/>
      <c r="L25" s="57"/>
      <c r="M25" s="57"/>
      <c r="N25" s="57"/>
      <c r="Q25" s="57"/>
      <c r="R25" s="57"/>
      <c r="S25" s="57"/>
      <c r="T25" s="57"/>
      <c r="W25" s="57"/>
      <c r="X25" s="57"/>
    </row>
    <row r="26" spans="3:24" s="14" customFormat="1" ht="75" customHeight="1">
      <c r="C26" s="57"/>
      <c r="E26" s="57"/>
      <c r="F26" s="57"/>
      <c r="G26" s="57"/>
      <c r="H26" s="57"/>
      <c r="I26" s="57"/>
      <c r="J26" s="57"/>
      <c r="K26" s="57"/>
      <c r="L26" s="57"/>
      <c r="M26" s="57"/>
      <c r="N26" s="57"/>
      <c r="Q26" s="57"/>
      <c r="R26" s="57"/>
      <c r="S26" s="57"/>
      <c r="T26" s="57"/>
      <c r="W26" s="57"/>
      <c r="X26" s="57"/>
    </row>
    <row r="27" spans="3:24" s="14" customFormat="1" ht="75" customHeight="1">
      <c r="C27" s="57"/>
      <c r="E27" s="57"/>
      <c r="F27" s="57"/>
      <c r="G27" s="57"/>
      <c r="H27" s="57"/>
      <c r="I27" s="57"/>
      <c r="J27" s="57"/>
      <c r="K27" s="57"/>
      <c r="L27" s="57"/>
      <c r="M27" s="57"/>
      <c r="N27" s="57"/>
      <c r="Q27" s="57"/>
      <c r="R27" s="57"/>
      <c r="S27" s="57"/>
      <c r="T27" s="57"/>
      <c r="W27" s="57"/>
      <c r="X27" s="57"/>
    </row>
    <row r="28" spans="3:24" s="14" customFormat="1" ht="75" customHeight="1">
      <c r="C28" s="57"/>
      <c r="E28" s="57"/>
      <c r="F28" s="57"/>
      <c r="G28" s="57"/>
      <c r="H28" s="57"/>
      <c r="I28" s="57"/>
      <c r="J28" s="57"/>
      <c r="K28" s="57"/>
      <c r="L28" s="57"/>
      <c r="M28" s="57"/>
      <c r="N28" s="57"/>
      <c r="Q28" s="57"/>
      <c r="R28" s="57"/>
      <c r="S28" s="57"/>
      <c r="T28" s="57"/>
      <c r="W28" s="57"/>
      <c r="X28" s="57"/>
    </row>
    <row r="29" spans="3:24" s="14" customFormat="1" ht="75" customHeight="1">
      <c r="C29" s="57"/>
      <c r="E29" s="57"/>
      <c r="F29" s="57"/>
      <c r="G29" s="57"/>
      <c r="H29" s="57"/>
      <c r="I29" s="57"/>
      <c r="J29" s="57"/>
      <c r="K29" s="57"/>
      <c r="L29" s="57"/>
      <c r="M29" s="57"/>
      <c r="N29" s="57"/>
      <c r="Q29" s="57"/>
      <c r="R29" s="57"/>
      <c r="S29" s="57"/>
      <c r="T29" s="57"/>
      <c r="W29" s="57"/>
      <c r="X29" s="57"/>
    </row>
    <row r="30" spans="3:24" s="14" customFormat="1" ht="75" customHeight="1">
      <c r="C30" s="57"/>
      <c r="E30" s="57"/>
      <c r="F30" s="57"/>
      <c r="G30" s="57"/>
      <c r="H30" s="57"/>
      <c r="I30" s="57"/>
      <c r="J30" s="57"/>
      <c r="K30" s="57"/>
      <c r="L30" s="57"/>
      <c r="M30" s="57"/>
      <c r="N30" s="57"/>
      <c r="Q30" s="57"/>
      <c r="R30" s="57"/>
      <c r="S30" s="57"/>
      <c r="T30" s="57"/>
      <c r="W30" s="57"/>
      <c r="X30" s="57"/>
    </row>
    <row r="31" spans="3:24" s="14" customFormat="1" ht="75" customHeight="1">
      <c r="C31" s="57"/>
      <c r="E31" s="57"/>
      <c r="F31" s="57"/>
      <c r="G31" s="57"/>
      <c r="H31" s="57"/>
      <c r="I31" s="57"/>
      <c r="J31" s="57"/>
      <c r="K31" s="57"/>
      <c r="L31" s="57"/>
      <c r="M31" s="57"/>
      <c r="N31" s="57"/>
      <c r="Q31" s="57"/>
      <c r="R31" s="57"/>
      <c r="S31" s="57"/>
      <c r="T31" s="57"/>
      <c r="W31" s="57"/>
      <c r="X31" s="57"/>
    </row>
    <row r="32" spans="3:24" s="14" customFormat="1" ht="75" customHeight="1">
      <c r="C32" s="57"/>
      <c r="E32" s="57"/>
      <c r="F32" s="57"/>
      <c r="G32" s="57"/>
      <c r="H32" s="57"/>
      <c r="I32" s="57"/>
      <c r="J32" s="57"/>
      <c r="K32" s="57"/>
      <c r="L32" s="57"/>
      <c r="M32" s="57"/>
      <c r="N32" s="57"/>
      <c r="Q32" s="57"/>
      <c r="R32" s="57"/>
      <c r="S32" s="57"/>
      <c r="T32" s="57"/>
      <c r="W32" s="57"/>
      <c r="X32" s="57"/>
    </row>
    <row r="33" spans="3:24" s="14" customFormat="1" ht="75" customHeight="1">
      <c r="C33" s="57"/>
      <c r="E33" s="57"/>
      <c r="F33" s="57"/>
      <c r="G33" s="57"/>
      <c r="H33" s="57"/>
      <c r="I33" s="57"/>
      <c r="J33" s="57"/>
      <c r="K33" s="57"/>
      <c r="L33" s="57"/>
      <c r="M33" s="57"/>
      <c r="N33" s="57"/>
      <c r="Q33" s="57"/>
      <c r="R33" s="57"/>
      <c r="S33" s="57"/>
      <c r="T33" s="57"/>
      <c r="W33" s="57"/>
      <c r="X33" s="57"/>
    </row>
    <row r="34" spans="3:24" s="14" customFormat="1" ht="75" customHeight="1">
      <c r="C34" s="57"/>
      <c r="E34" s="57"/>
      <c r="F34" s="57"/>
      <c r="G34" s="57"/>
      <c r="H34" s="57"/>
      <c r="I34" s="57"/>
      <c r="J34" s="57"/>
      <c r="K34" s="57"/>
      <c r="L34" s="57"/>
      <c r="M34" s="57"/>
      <c r="N34" s="57"/>
      <c r="Q34" s="57"/>
      <c r="R34" s="57"/>
      <c r="S34" s="57"/>
      <c r="T34" s="57"/>
      <c r="W34" s="57"/>
      <c r="X34" s="57"/>
    </row>
    <row r="35" spans="3:24" s="14" customFormat="1" ht="75" customHeight="1">
      <c r="C35" s="57"/>
      <c r="E35" s="57"/>
      <c r="F35" s="57"/>
      <c r="G35" s="57"/>
      <c r="H35" s="57"/>
      <c r="I35" s="57"/>
      <c r="J35" s="57"/>
      <c r="K35" s="57"/>
      <c r="L35" s="57"/>
      <c r="M35" s="57"/>
      <c r="N35" s="57"/>
      <c r="Q35" s="57"/>
      <c r="R35" s="57"/>
      <c r="S35" s="57"/>
      <c r="T35" s="57"/>
      <c r="W35" s="57"/>
      <c r="X35" s="57"/>
    </row>
    <row r="36" spans="3:24" s="14" customFormat="1" ht="75" customHeight="1">
      <c r="C36" s="57"/>
      <c r="E36" s="57"/>
      <c r="F36" s="57"/>
      <c r="G36" s="57"/>
      <c r="H36" s="57"/>
      <c r="I36" s="57"/>
      <c r="J36" s="57"/>
      <c r="K36" s="57"/>
      <c r="L36" s="57"/>
      <c r="M36" s="57"/>
      <c r="N36" s="57"/>
      <c r="Q36" s="57"/>
      <c r="R36" s="57"/>
      <c r="S36" s="57"/>
      <c r="T36" s="57"/>
      <c r="W36" s="57"/>
      <c r="X36" s="57"/>
    </row>
    <row r="37" spans="3:24" s="14" customFormat="1" ht="75" customHeight="1">
      <c r="C37" s="57"/>
      <c r="E37" s="57"/>
      <c r="F37" s="57"/>
      <c r="G37" s="57"/>
      <c r="H37" s="57"/>
      <c r="I37" s="57"/>
      <c r="J37" s="57"/>
      <c r="K37" s="57"/>
      <c r="L37" s="57"/>
      <c r="M37" s="57"/>
      <c r="N37" s="57"/>
      <c r="Q37" s="57"/>
      <c r="R37" s="57"/>
      <c r="S37" s="57"/>
      <c r="T37" s="57"/>
      <c r="W37" s="57"/>
      <c r="X37" s="57"/>
    </row>
    <row r="38" spans="3:24" s="14" customFormat="1" ht="75" customHeight="1">
      <c r="C38" s="57"/>
      <c r="E38" s="57"/>
      <c r="F38" s="57"/>
      <c r="G38" s="57"/>
      <c r="H38" s="57"/>
      <c r="I38" s="57"/>
      <c r="J38" s="57"/>
      <c r="K38" s="57"/>
      <c r="L38" s="57"/>
      <c r="M38" s="57"/>
      <c r="N38" s="57"/>
      <c r="Q38" s="57"/>
      <c r="R38" s="57"/>
      <c r="S38" s="57"/>
      <c r="T38" s="57"/>
      <c r="W38" s="57"/>
      <c r="X38" s="57"/>
    </row>
    <row r="39" spans="3:24" s="14" customFormat="1" ht="75" customHeight="1">
      <c r="C39" s="57"/>
      <c r="E39" s="57"/>
      <c r="F39" s="57"/>
      <c r="G39" s="57"/>
      <c r="H39" s="57"/>
      <c r="I39" s="57"/>
      <c r="J39" s="57"/>
      <c r="K39" s="57"/>
      <c r="L39" s="57"/>
      <c r="M39" s="57"/>
      <c r="N39" s="57"/>
      <c r="Q39" s="57"/>
      <c r="R39" s="57"/>
      <c r="S39" s="57"/>
      <c r="T39" s="57"/>
      <c r="W39" s="57"/>
      <c r="X39" s="57"/>
    </row>
    <row r="40" spans="3:24" s="14" customFormat="1" ht="75" customHeight="1">
      <c r="C40" s="57"/>
      <c r="E40" s="57"/>
      <c r="F40" s="57"/>
      <c r="G40" s="57"/>
      <c r="H40" s="57"/>
      <c r="I40" s="57"/>
      <c r="J40" s="57"/>
      <c r="K40" s="57"/>
      <c r="L40" s="57"/>
      <c r="M40" s="57"/>
      <c r="N40" s="57"/>
      <c r="Q40" s="57"/>
      <c r="R40" s="57"/>
      <c r="S40" s="57"/>
      <c r="T40" s="57"/>
      <c r="W40" s="57"/>
      <c r="X40" s="57"/>
    </row>
    <row r="41" spans="3:24" s="14" customFormat="1" ht="75" customHeight="1">
      <c r="C41" s="57"/>
      <c r="E41" s="57"/>
      <c r="F41" s="57"/>
      <c r="G41" s="57"/>
      <c r="H41" s="57"/>
      <c r="I41" s="57"/>
      <c r="J41" s="57"/>
      <c r="K41" s="57"/>
      <c r="L41" s="57"/>
      <c r="M41" s="57"/>
      <c r="N41" s="57"/>
      <c r="Q41" s="57"/>
      <c r="R41" s="57"/>
      <c r="S41" s="57"/>
      <c r="T41" s="57"/>
      <c r="W41" s="57"/>
      <c r="X41" s="57"/>
    </row>
    <row r="42" spans="3:24" s="14" customFormat="1" ht="75" customHeight="1">
      <c r="C42" s="57"/>
      <c r="E42" s="57"/>
      <c r="F42" s="57"/>
      <c r="G42" s="57"/>
      <c r="H42" s="57"/>
      <c r="I42" s="57"/>
      <c r="J42" s="57"/>
      <c r="K42" s="57"/>
      <c r="L42" s="57"/>
      <c r="M42" s="57"/>
      <c r="N42" s="57"/>
      <c r="Q42" s="57"/>
      <c r="R42" s="57"/>
      <c r="S42" s="57"/>
      <c r="T42" s="57"/>
      <c r="W42" s="57"/>
      <c r="X42" s="57"/>
    </row>
    <row r="43" spans="3:24" s="14" customFormat="1" ht="75" customHeight="1">
      <c r="C43" s="57"/>
      <c r="E43" s="57"/>
      <c r="F43" s="57"/>
      <c r="G43" s="57"/>
      <c r="H43" s="57"/>
      <c r="I43" s="57"/>
      <c r="J43" s="57"/>
      <c r="K43" s="57"/>
      <c r="L43" s="57"/>
      <c r="M43" s="57"/>
      <c r="N43" s="57"/>
      <c r="Q43" s="57"/>
      <c r="R43" s="57"/>
      <c r="S43" s="57"/>
      <c r="T43" s="57"/>
      <c r="W43" s="57"/>
      <c r="X43" s="57"/>
    </row>
    <row r="44" spans="3:24" s="14" customFormat="1" ht="75" customHeight="1">
      <c r="C44" s="57"/>
      <c r="E44" s="57"/>
      <c r="F44" s="57"/>
      <c r="G44" s="57"/>
      <c r="H44" s="57"/>
      <c r="I44" s="57"/>
      <c r="J44" s="57"/>
      <c r="K44" s="57"/>
      <c r="L44" s="57"/>
      <c r="M44" s="57"/>
      <c r="N44" s="57"/>
      <c r="Q44" s="57"/>
      <c r="R44" s="57"/>
      <c r="S44" s="57"/>
      <c r="T44" s="57"/>
      <c r="W44" s="57"/>
      <c r="X44" s="57"/>
    </row>
    <row r="45" spans="3:24" s="14" customFormat="1" ht="75" customHeight="1">
      <c r="C45" s="57"/>
      <c r="E45" s="57"/>
      <c r="F45" s="57"/>
      <c r="G45" s="57"/>
      <c r="H45" s="57"/>
      <c r="I45" s="57"/>
      <c r="J45" s="57"/>
      <c r="K45" s="57"/>
      <c r="L45" s="57"/>
      <c r="M45" s="57"/>
      <c r="N45" s="57"/>
      <c r="Q45" s="57"/>
      <c r="R45" s="57"/>
      <c r="S45" s="57"/>
      <c r="T45" s="57"/>
      <c r="W45" s="57"/>
      <c r="X45" s="57"/>
    </row>
    <row r="46" spans="3:24" s="14" customFormat="1" ht="75" customHeight="1">
      <c r="C46" s="57"/>
      <c r="E46" s="57"/>
      <c r="F46" s="57"/>
      <c r="G46" s="57"/>
      <c r="H46" s="57"/>
      <c r="I46" s="57"/>
      <c r="J46" s="57"/>
      <c r="K46" s="57"/>
      <c r="L46" s="57"/>
      <c r="M46" s="57"/>
      <c r="N46" s="57"/>
      <c r="Q46" s="57"/>
      <c r="R46" s="57"/>
      <c r="S46" s="57"/>
      <c r="T46" s="57"/>
      <c r="W46" s="57"/>
      <c r="X46" s="57"/>
    </row>
    <row r="47" spans="3:24" s="14" customFormat="1" ht="75" customHeight="1">
      <c r="C47" s="57"/>
      <c r="E47" s="57"/>
      <c r="F47" s="57"/>
      <c r="G47" s="57"/>
      <c r="H47" s="57"/>
      <c r="I47" s="57"/>
      <c r="J47" s="57"/>
      <c r="K47" s="57"/>
      <c r="L47" s="57"/>
      <c r="M47" s="57"/>
      <c r="N47" s="57"/>
      <c r="Q47" s="57"/>
      <c r="R47" s="57"/>
      <c r="S47" s="57"/>
      <c r="T47" s="57"/>
      <c r="W47" s="57"/>
      <c r="X47" s="57"/>
    </row>
    <row r="48" spans="3:24" s="14" customFormat="1" ht="75" customHeight="1">
      <c r="C48" s="57"/>
      <c r="E48" s="57"/>
      <c r="F48" s="57"/>
      <c r="G48" s="57"/>
      <c r="H48" s="57"/>
      <c r="I48" s="57"/>
      <c r="J48" s="57"/>
      <c r="K48" s="57"/>
      <c r="L48" s="57"/>
      <c r="M48" s="57"/>
      <c r="N48" s="57"/>
      <c r="Q48" s="57"/>
      <c r="R48" s="57"/>
      <c r="S48" s="57"/>
      <c r="T48" s="57"/>
      <c r="W48" s="57"/>
      <c r="X48" s="57"/>
    </row>
    <row r="49" spans="3:24" s="14" customFormat="1" ht="75" customHeight="1">
      <c r="C49" s="57"/>
      <c r="E49" s="57"/>
      <c r="F49" s="57"/>
      <c r="G49" s="57"/>
      <c r="H49" s="57"/>
      <c r="I49" s="57"/>
      <c r="J49" s="57"/>
      <c r="K49" s="57"/>
      <c r="L49" s="57"/>
      <c r="M49" s="57"/>
      <c r="N49" s="57"/>
      <c r="Q49" s="57"/>
      <c r="R49" s="57"/>
      <c r="S49" s="57"/>
      <c r="T49" s="57"/>
      <c r="W49" s="57"/>
      <c r="X49" s="57"/>
    </row>
    <row r="50" spans="3:24" s="14" customFormat="1" ht="75" customHeight="1">
      <c r="C50" s="57"/>
      <c r="E50" s="57"/>
      <c r="F50" s="57"/>
      <c r="G50" s="57"/>
      <c r="H50" s="57"/>
      <c r="I50" s="57"/>
      <c r="J50" s="57"/>
      <c r="K50" s="57"/>
      <c r="L50" s="57"/>
      <c r="M50" s="57"/>
      <c r="N50" s="57"/>
      <c r="Q50" s="57"/>
      <c r="R50" s="57"/>
      <c r="S50" s="57"/>
      <c r="T50" s="57"/>
      <c r="W50" s="57"/>
      <c r="X50" s="57"/>
    </row>
    <row r="51" spans="3:24" s="14" customFormat="1" ht="75" customHeight="1">
      <c r="C51" s="57"/>
      <c r="E51" s="57"/>
      <c r="F51" s="57"/>
      <c r="G51" s="57"/>
      <c r="H51" s="57"/>
      <c r="I51" s="57"/>
      <c r="J51" s="57"/>
      <c r="K51" s="57"/>
      <c r="L51" s="57"/>
      <c r="M51" s="57"/>
      <c r="N51" s="57"/>
      <c r="Q51" s="57"/>
      <c r="R51" s="57"/>
      <c r="S51" s="57"/>
      <c r="T51" s="57"/>
      <c r="W51" s="57"/>
      <c r="X51" s="57"/>
    </row>
    <row r="52" spans="3:24" s="14" customFormat="1" ht="75" customHeight="1">
      <c r="C52" s="57"/>
      <c r="E52" s="57"/>
      <c r="F52" s="57"/>
      <c r="G52" s="57"/>
      <c r="H52" s="57"/>
      <c r="I52" s="57"/>
      <c r="J52" s="57"/>
      <c r="K52" s="57"/>
      <c r="L52" s="57"/>
      <c r="M52" s="57"/>
      <c r="N52" s="57"/>
      <c r="Q52" s="57"/>
      <c r="R52" s="57"/>
      <c r="S52" s="57"/>
      <c r="T52" s="57"/>
      <c r="W52" s="57"/>
      <c r="X52" s="57"/>
    </row>
    <row r="53" spans="3:24" s="14" customFormat="1" ht="75" customHeight="1">
      <c r="C53" s="57"/>
      <c r="E53" s="57"/>
      <c r="F53" s="57"/>
      <c r="G53" s="57"/>
      <c r="H53" s="57"/>
      <c r="I53" s="57"/>
      <c r="J53" s="57"/>
      <c r="K53" s="57"/>
      <c r="L53" s="57"/>
      <c r="M53" s="57"/>
      <c r="N53" s="57"/>
      <c r="Q53" s="57"/>
      <c r="R53" s="57"/>
      <c r="S53" s="57"/>
      <c r="T53" s="57"/>
      <c r="W53" s="57"/>
      <c r="X53" s="57"/>
    </row>
    <row r="54" spans="3:24" s="14" customFormat="1" ht="75" customHeight="1">
      <c r="C54" s="57"/>
      <c r="E54" s="57"/>
      <c r="F54" s="57"/>
      <c r="G54" s="57"/>
      <c r="H54" s="57"/>
      <c r="I54" s="57"/>
      <c r="J54" s="57"/>
      <c r="K54" s="57"/>
      <c r="L54" s="57"/>
      <c r="M54" s="57"/>
      <c r="N54" s="57"/>
      <c r="Q54" s="57"/>
      <c r="R54" s="57"/>
      <c r="S54" s="57"/>
      <c r="T54" s="57"/>
      <c r="W54" s="57"/>
      <c r="X54" s="57"/>
    </row>
    <row r="55" spans="3:24" s="14" customFormat="1" ht="75" customHeight="1">
      <c r="C55" s="57"/>
      <c r="E55" s="57"/>
      <c r="F55" s="57"/>
      <c r="G55" s="57"/>
      <c r="H55" s="57"/>
      <c r="I55" s="57"/>
      <c r="J55" s="57"/>
      <c r="K55" s="57"/>
      <c r="L55" s="57"/>
      <c r="M55" s="57"/>
      <c r="N55" s="57"/>
      <c r="Q55" s="57"/>
      <c r="R55" s="57"/>
      <c r="S55" s="57"/>
      <c r="T55" s="57"/>
      <c r="W55" s="57"/>
      <c r="X55" s="57"/>
    </row>
    <row r="56" spans="3:24" s="14" customFormat="1" ht="75" customHeight="1">
      <c r="C56" s="57"/>
      <c r="E56" s="57"/>
      <c r="F56" s="57"/>
      <c r="G56" s="57"/>
      <c r="H56" s="57"/>
      <c r="I56" s="57"/>
      <c r="J56" s="57"/>
      <c r="K56" s="57"/>
      <c r="L56" s="57"/>
      <c r="M56" s="57"/>
      <c r="N56" s="57"/>
      <c r="Q56" s="57"/>
      <c r="R56" s="57"/>
      <c r="S56" s="57"/>
      <c r="T56" s="57"/>
      <c r="W56" s="57"/>
      <c r="X56" s="57"/>
    </row>
    <row r="57" spans="3:24" s="14" customFormat="1" ht="75" customHeight="1">
      <c r="C57" s="57"/>
      <c r="E57" s="57"/>
      <c r="F57" s="57"/>
      <c r="G57" s="57"/>
      <c r="H57" s="57"/>
      <c r="I57" s="57"/>
      <c r="J57" s="57"/>
      <c r="K57" s="57"/>
      <c r="L57" s="57"/>
      <c r="M57" s="57"/>
      <c r="N57" s="57"/>
      <c r="Q57" s="57"/>
      <c r="R57" s="57"/>
      <c r="S57" s="57"/>
      <c r="T57" s="57"/>
      <c r="W57" s="57"/>
      <c r="X57" s="57"/>
    </row>
    <row r="58" spans="3:24" s="14" customFormat="1" ht="75" customHeight="1">
      <c r="C58" s="57"/>
      <c r="E58" s="57"/>
      <c r="F58" s="57"/>
      <c r="G58" s="57"/>
      <c r="H58" s="57"/>
      <c r="I58" s="57"/>
      <c r="J58" s="57"/>
      <c r="K58" s="57"/>
      <c r="L58" s="57"/>
      <c r="M58" s="57"/>
      <c r="N58" s="57"/>
      <c r="Q58" s="57"/>
      <c r="R58" s="57"/>
      <c r="S58" s="57"/>
      <c r="T58" s="57"/>
      <c r="W58" s="57"/>
      <c r="X58" s="57"/>
    </row>
    <row r="59" spans="3:24" s="14" customFormat="1" ht="75" customHeight="1">
      <c r="C59" s="57"/>
      <c r="E59" s="57"/>
      <c r="F59" s="57"/>
      <c r="G59" s="57"/>
      <c r="H59" s="57"/>
      <c r="I59" s="57"/>
      <c r="J59" s="57"/>
      <c r="K59" s="57"/>
      <c r="L59" s="57"/>
      <c r="M59" s="57"/>
      <c r="N59" s="57"/>
      <c r="Q59" s="57"/>
      <c r="R59" s="57"/>
      <c r="S59" s="57"/>
      <c r="T59" s="57"/>
      <c r="W59" s="57"/>
      <c r="X59" s="57"/>
    </row>
    <row r="60" spans="3:24" s="14" customFormat="1" ht="75" customHeight="1">
      <c r="C60" s="57"/>
      <c r="E60" s="57"/>
      <c r="F60" s="57"/>
      <c r="G60" s="57"/>
      <c r="H60" s="57"/>
      <c r="I60" s="57"/>
      <c r="J60" s="57"/>
      <c r="K60" s="57"/>
      <c r="L60" s="57"/>
      <c r="M60" s="57"/>
      <c r="N60" s="57"/>
      <c r="Q60" s="57"/>
      <c r="R60" s="57"/>
      <c r="S60" s="57"/>
      <c r="T60" s="57"/>
      <c r="W60" s="57"/>
      <c r="X60" s="57"/>
    </row>
    <row r="61" spans="3:24" s="14" customFormat="1" ht="75" customHeight="1">
      <c r="C61" s="57"/>
      <c r="E61" s="57"/>
      <c r="F61" s="57"/>
      <c r="G61" s="57"/>
      <c r="H61" s="57"/>
      <c r="I61" s="57"/>
      <c r="J61" s="57"/>
      <c r="K61" s="57"/>
      <c r="L61" s="57"/>
      <c r="M61" s="57"/>
      <c r="N61" s="57"/>
      <c r="Q61" s="57"/>
      <c r="R61" s="57"/>
      <c r="S61" s="57"/>
      <c r="T61" s="57"/>
      <c r="W61" s="57"/>
      <c r="X61" s="57"/>
    </row>
    <row r="62" spans="3:24" s="14" customFormat="1" ht="75" customHeight="1">
      <c r="C62" s="57"/>
      <c r="E62" s="57"/>
      <c r="F62" s="57"/>
      <c r="G62" s="57"/>
      <c r="H62" s="57"/>
      <c r="I62" s="57"/>
      <c r="J62" s="57"/>
      <c r="K62" s="57"/>
      <c r="L62" s="57"/>
      <c r="M62" s="57"/>
      <c r="N62" s="57"/>
      <c r="Q62" s="57"/>
      <c r="R62" s="57"/>
      <c r="S62" s="57"/>
      <c r="T62" s="57"/>
      <c r="W62" s="57"/>
      <c r="X62" s="57"/>
    </row>
    <row r="63" spans="3:24" s="14" customFormat="1" ht="75" customHeight="1">
      <c r="C63" s="57"/>
      <c r="E63" s="57"/>
      <c r="F63" s="57"/>
      <c r="G63" s="57"/>
      <c r="H63" s="57"/>
      <c r="I63" s="57"/>
      <c r="J63" s="57"/>
      <c r="K63" s="57"/>
      <c r="L63" s="57"/>
      <c r="M63" s="57"/>
      <c r="N63" s="57"/>
      <c r="Q63" s="57"/>
      <c r="R63" s="57"/>
      <c r="S63" s="57"/>
      <c r="T63" s="57"/>
      <c r="W63" s="57"/>
      <c r="X63" s="57"/>
    </row>
    <row r="64" spans="3:24" s="14" customFormat="1" ht="75" customHeight="1">
      <c r="C64" s="57"/>
      <c r="E64" s="57"/>
      <c r="F64" s="57"/>
      <c r="G64" s="57"/>
      <c r="H64" s="57"/>
      <c r="I64" s="57"/>
      <c r="J64" s="57"/>
      <c r="K64" s="57"/>
      <c r="L64" s="57"/>
      <c r="M64" s="57"/>
      <c r="N64" s="57"/>
      <c r="Q64" s="57"/>
      <c r="R64" s="57"/>
      <c r="S64" s="57"/>
      <c r="T64" s="57"/>
      <c r="W64" s="57"/>
      <c r="X64" s="57"/>
    </row>
    <row r="65" spans="3:24" s="14" customFormat="1" ht="75" customHeight="1">
      <c r="C65" s="57"/>
      <c r="E65" s="57"/>
      <c r="F65" s="57"/>
      <c r="G65" s="57"/>
      <c r="H65" s="57"/>
      <c r="I65" s="57"/>
      <c r="J65" s="57"/>
      <c r="K65" s="57"/>
      <c r="L65" s="57"/>
      <c r="M65" s="57"/>
      <c r="N65" s="57"/>
      <c r="Q65" s="57"/>
      <c r="R65" s="57"/>
      <c r="S65" s="57"/>
      <c r="T65" s="57"/>
      <c r="W65" s="57"/>
      <c r="X65" s="57"/>
    </row>
    <row r="66" spans="3:24" s="14" customFormat="1" ht="75" customHeight="1">
      <c r="C66" s="57"/>
      <c r="E66" s="57"/>
      <c r="F66" s="57"/>
      <c r="G66" s="57"/>
      <c r="H66" s="57"/>
      <c r="I66" s="57"/>
      <c r="J66" s="57"/>
      <c r="K66" s="57"/>
      <c r="L66" s="57"/>
      <c r="M66" s="57"/>
      <c r="N66" s="57"/>
      <c r="Q66" s="57"/>
      <c r="R66" s="57"/>
      <c r="S66" s="57"/>
      <c r="T66" s="57"/>
      <c r="W66" s="57"/>
      <c r="X66" s="57"/>
    </row>
    <row r="67" spans="3:24" s="14" customFormat="1" ht="75" customHeight="1">
      <c r="C67" s="57"/>
      <c r="E67" s="57"/>
      <c r="F67" s="57"/>
      <c r="G67" s="57"/>
      <c r="H67" s="57"/>
      <c r="I67" s="57"/>
      <c r="J67" s="57"/>
      <c r="K67" s="57"/>
      <c r="L67" s="57"/>
      <c r="M67" s="57"/>
      <c r="N67" s="57"/>
      <c r="Q67" s="57"/>
      <c r="R67" s="57"/>
      <c r="S67" s="57"/>
      <c r="T67" s="57"/>
      <c r="W67" s="57"/>
      <c r="X67" s="57"/>
    </row>
    <row r="68" spans="3:24" s="14" customFormat="1" ht="75" customHeight="1">
      <c r="C68" s="57"/>
      <c r="E68" s="57"/>
      <c r="F68" s="57"/>
      <c r="G68" s="57"/>
      <c r="H68" s="57"/>
      <c r="I68" s="57"/>
      <c r="J68" s="57"/>
      <c r="K68" s="57"/>
      <c r="L68" s="57"/>
      <c r="M68" s="57"/>
      <c r="N68" s="57"/>
      <c r="Q68" s="57"/>
      <c r="R68" s="57"/>
      <c r="S68" s="57"/>
      <c r="T68" s="57"/>
      <c r="W68" s="57"/>
      <c r="X68" s="57"/>
    </row>
    <row r="69" spans="3:24" s="14" customFormat="1" ht="75" customHeight="1">
      <c r="C69" s="57"/>
      <c r="E69" s="57"/>
      <c r="F69" s="57"/>
      <c r="G69" s="57"/>
      <c r="H69" s="57"/>
      <c r="I69" s="57"/>
      <c r="J69" s="57"/>
      <c r="K69" s="57"/>
      <c r="L69" s="57"/>
      <c r="M69" s="57"/>
      <c r="N69" s="57"/>
      <c r="Q69" s="57"/>
      <c r="R69" s="57"/>
      <c r="S69" s="57"/>
      <c r="T69" s="57"/>
      <c r="W69" s="57"/>
      <c r="X69" s="57"/>
    </row>
    <row r="70" spans="3:24" s="14" customFormat="1" ht="75" customHeight="1">
      <c r="C70" s="57"/>
      <c r="E70" s="57"/>
      <c r="F70" s="57"/>
      <c r="G70" s="57"/>
      <c r="H70" s="57"/>
      <c r="I70" s="57"/>
      <c r="J70" s="57"/>
      <c r="K70" s="57"/>
      <c r="L70" s="57"/>
      <c r="M70" s="57"/>
      <c r="N70" s="57"/>
      <c r="Q70" s="57"/>
      <c r="R70" s="57"/>
      <c r="S70" s="57"/>
      <c r="T70" s="57"/>
      <c r="W70" s="57"/>
      <c r="X70" s="57"/>
    </row>
    <row r="71" spans="3:24" s="14" customFormat="1" ht="75" customHeight="1">
      <c r="C71" s="57"/>
      <c r="E71" s="57"/>
      <c r="F71" s="57"/>
      <c r="G71" s="57"/>
      <c r="H71" s="57"/>
      <c r="I71" s="57"/>
      <c r="J71" s="57"/>
      <c r="K71" s="57"/>
      <c r="L71" s="57"/>
      <c r="M71" s="57"/>
      <c r="N71" s="57"/>
      <c r="Q71" s="57"/>
      <c r="R71" s="57"/>
      <c r="S71" s="57"/>
      <c r="T71" s="57"/>
      <c r="W71" s="57"/>
      <c r="X71" s="57"/>
    </row>
    <row r="72" spans="3:24" s="14" customFormat="1" ht="75" customHeight="1">
      <c r="C72" s="57"/>
      <c r="E72" s="57"/>
      <c r="F72" s="57"/>
      <c r="G72" s="57"/>
      <c r="H72" s="57"/>
      <c r="I72" s="57"/>
      <c r="J72" s="57"/>
      <c r="K72" s="57"/>
      <c r="L72" s="57"/>
      <c r="M72" s="57"/>
      <c r="N72" s="57"/>
      <c r="Q72" s="57"/>
      <c r="R72" s="57"/>
      <c r="S72" s="57"/>
      <c r="T72" s="57"/>
      <c r="W72" s="57"/>
      <c r="X72" s="57"/>
    </row>
    <row r="73" spans="3:24" s="14" customFormat="1" ht="75" customHeight="1">
      <c r="C73" s="57"/>
      <c r="E73" s="57"/>
      <c r="F73" s="57"/>
      <c r="G73" s="57"/>
      <c r="H73" s="57"/>
      <c r="I73" s="57"/>
      <c r="J73" s="57"/>
      <c r="K73" s="57"/>
      <c r="L73" s="57"/>
      <c r="M73" s="57"/>
      <c r="N73" s="57"/>
      <c r="Q73" s="57"/>
      <c r="R73" s="57"/>
      <c r="S73" s="57"/>
      <c r="T73" s="57"/>
      <c r="W73" s="57"/>
      <c r="X73" s="57"/>
    </row>
    <row r="74" spans="3:24" s="14" customFormat="1" ht="75" customHeight="1">
      <c r="C74" s="57"/>
      <c r="E74" s="57"/>
      <c r="F74" s="57"/>
      <c r="G74" s="57"/>
      <c r="H74" s="57"/>
      <c r="I74" s="57"/>
      <c r="J74" s="57"/>
      <c r="K74" s="57"/>
      <c r="L74" s="57"/>
      <c r="M74" s="57"/>
      <c r="N74" s="57"/>
      <c r="Q74" s="57"/>
      <c r="R74" s="57"/>
      <c r="S74" s="57"/>
      <c r="T74" s="57"/>
      <c r="W74" s="57"/>
      <c r="X74" s="57"/>
    </row>
    <row r="75" spans="3:24" s="14" customFormat="1" ht="75" customHeight="1">
      <c r="C75" s="57"/>
      <c r="E75" s="57"/>
      <c r="F75" s="57"/>
      <c r="G75" s="57"/>
      <c r="H75" s="57"/>
      <c r="I75" s="57"/>
      <c r="J75" s="57"/>
      <c r="K75" s="57"/>
      <c r="L75" s="57"/>
      <c r="M75" s="57"/>
      <c r="N75" s="57"/>
      <c r="Q75" s="57"/>
      <c r="R75" s="57"/>
      <c r="S75" s="57"/>
      <c r="T75" s="57"/>
      <c r="W75" s="57"/>
      <c r="X75" s="57"/>
    </row>
    <row r="76" spans="3:24" s="14" customFormat="1" ht="75" customHeight="1">
      <c r="C76" s="57"/>
      <c r="E76" s="57"/>
      <c r="F76" s="57"/>
      <c r="G76" s="57"/>
      <c r="H76" s="57"/>
      <c r="I76" s="57"/>
      <c r="J76" s="57"/>
      <c r="K76" s="57"/>
      <c r="L76" s="57"/>
      <c r="M76" s="57"/>
      <c r="N76" s="57"/>
      <c r="Q76" s="57"/>
      <c r="R76" s="57"/>
      <c r="S76" s="57"/>
      <c r="T76" s="57"/>
      <c r="W76" s="57"/>
      <c r="X76" s="57"/>
    </row>
    <row r="77" spans="3:24" s="14" customFormat="1" ht="75" customHeight="1">
      <c r="C77" s="57"/>
      <c r="E77" s="57"/>
      <c r="F77" s="57"/>
      <c r="G77" s="57"/>
      <c r="H77" s="57"/>
      <c r="I77" s="57"/>
      <c r="J77" s="57"/>
      <c r="K77" s="57"/>
      <c r="L77" s="57"/>
      <c r="M77" s="57"/>
      <c r="N77" s="57"/>
      <c r="Q77" s="57"/>
      <c r="R77" s="57"/>
      <c r="S77" s="57"/>
      <c r="T77" s="57"/>
      <c r="W77" s="57"/>
      <c r="X77" s="57"/>
    </row>
    <row r="78" spans="3:24" s="14" customFormat="1" ht="75" customHeight="1">
      <c r="C78" s="57"/>
      <c r="E78" s="57"/>
      <c r="F78" s="57"/>
      <c r="G78" s="57"/>
      <c r="H78" s="57"/>
      <c r="I78" s="57"/>
      <c r="J78" s="57"/>
      <c r="K78" s="57"/>
      <c r="L78" s="57"/>
      <c r="M78" s="57"/>
      <c r="N78" s="57"/>
      <c r="Q78" s="57"/>
      <c r="R78" s="57"/>
      <c r="S78" s="57"/>
      <c r="T78" s="57"/>
      <c r="W78" s="57"/>
      <c r="X78" s="57"/>
    </row>
    <row r="79" spans="3:24" s="14" customFormat="1" ht="75" customHeight="1">
      <c r="C79" s="57"/>
      <c r="E79" s="57"/>
      <c r="F79" s="57"/>
      <c r="G79" s="57"/>
      <c r="H79" s="57"/>
      <c r="I79" s="57"/>
      <c r="J79" s="57"/>
      <c r="K79" s="57"/>
      <c r="L79" s="57"/>
      <c r="M79" s="57"/>
      <c r="N79" s="57"/>
      <c r="Q79" s="57"/>
      <c r="R79" s="57"/>
      <c r="S79" s="57"/>
      <c r="T79" s="57"/>
      <c r="W79" s="57"/>
      <c r="X79" s="57"/>
    </row>
    <row r="80" spans="3:24" s="14" customFormat="1" ht="75" customHeight="1">
      <c r="C80" s="57"/>
      <c r="E80" s="57"/>
      <c r="F80" s="57"/>
      <c r="G80" s="57"/>
      <c r="H80" s="57"/>
      <c r="I80" s="57"/>
      <c r="J80" s="57"/>
      <c r="K80" s="57"/>
      <c r="L80" s="57"/>
      <c r="M80" s="57"/>
      <c r="N80" s="57"/>
      <c r="Q80" s="57"/>
      <c r="R80" s="57"/>
      <c r="S80" s="57"/>
      <c r="T80" s="57"/>
      <c r="W80" s="57"/>
      <c r="X80" s="57"/>
    </row>
    <row r="81" spans="3:24" s="14" customFormat="1" ht="75" customHeight="1">
      <c r="C81" s="57"/>
      <c r="E81" s="57"/>
      <c r="F81" s="57"/>
      <c r="G81" s="57"/>
      <c r="H81" s="57"/>
      <c r="I81" s="57"/>
      <c r="J81" s="57"/>
      <c r="K81" s="57"/>
      <c r="L81" s="57"/>
      <c r="M81" s="57"/>
      <c r="N81" s="57"/>
      <c r="Q81" s="57"/>
      <c r="R81" s="57"/>
      <c r="S81" s="57"/>
      <c r="T81" s="57"/>
      <c r="W81" s="57"/>
      <c r="X81" s="57"/>
    </row>
    <row r="82" spans="3:24" s="14" customFormat="1" ht="75" customHeight="1">
      <c r="C82" s="57"/>
      <c r="E82" s="57"/>
      <c r="F82" s="57"/>
      <c r="G82" s="57"/>
      <c r="H82" s="57"/>
      <c r="I82" s="57"/>
      <c r="J82" s="57"/>
      <c r="K82" s="57"/>
      <c r="L82" s="57"/>
      <c r="M82" s="57"/>
      <c r="N82" s="57"/>
      <c r="Q82" s="57"/>
      <c r="R82" s="57"/>
      <c r="S82" s="57"/>
      <c r="T82" s="57"/>
      <c r="W82" s="57"/>
      <c r="X82" s="57"/>
    </row>
    <row r="83" spans="3:24" s="14" customFormat="1" ht="75" customHeight="1">
      <c r="C83" s="57"/>
      <c r="E83" s="57"/>
      <c r="F83" s="57"/>
      <c r="G83" s="57"/>
      <c r="H83" s="57"/>
      <c r="I83" s="57"/>
      <c r="J83" s="57"/>
      <c r="K83" s="57"/>
      <c r="L83" s="57"/>
      <c r="M83" s="57"/>
      <c r="N83" s="57"/>
      <c r="Q83" s="57"/>
      <c r="R83" s="57"/>
      <c r="S83" s="57"/>
      <c r="T83" s="57"/>
      <c r="W83" s="57"/>
      <c r="X83" s="57"/>
    </row>
    <row r="84" spans="3:24" s="14" customFormat="1" ht="75" customHeight="1">
      <c r="C84" s="57"/>
      <c r="E84" s="57"/>
      <c r="F84" s="57"/>
      <c r="G84" s="57"/>
      <c r="H84" s="57"/>
      <c r="I84" s="57"/>
      <c r="J84" s="57"/>
      <c r="K84" s="57"/>
      <c r="L84" s="57"/>
      <c r="M84" s="57"/>
      <c r="N84" s="57"/>
      <c r="Q84" s="57"/>
      <c r="R84" s="57"/>
      <c r="S84" s="57"/>
      <c r="T84" s="57"/>
      <c r="W84" s="57"/>
      <c r="X84" s="57"/>
    </row>
    <row r="85" spans="3:24" s="14" customFormat="1" ht="75" customHeight="1">
      <c r="C85" s="57"/>
      <c r="E85" s="57"/>
      <c r="F85" s="57"/>
      <c r="G85" s="57"/>
      <c r="H85" s="57"/>
      <c r="I85" s="57"/>
      <c r="J85" s="57"/>
      <c r="K85" s="57"/>
      <c r="L85" s="57"/>
      <c r="M85" s="57"/>
      <c r="N85" s="57"/>
      <c r="Q85" s="57"/>
      <c r="R85" s="57"/>
      <c r="S85" s="57"/>
      <c r="T85" s="57"/>
      <c r="W85" s="57"/>
      <c r="X85" s="57"/>
    </row>
    <row r="86" spans="3:24" s="14" customFormat="1" ht="75" customHeight="1">
      <c r="C86" s="57"/>
      <c r="E86" s="57"/>
      <c r="F86" s="57"/>
      <c r="G86" s="57"/>
      <c r="H86" s="57"/>
      <c r="I86" s="57"/>
      <c r="J86" s="57"/>
      <c r="K86" s="57"/>
      <c r="L86" s="57"/>
      <c r="M86" s="57"/>
      <c r="N86" s="57"/>
      <c r="Q86" s="57"/>
      <c r="R86" s="57"/>
      <c r="S86" s="57"/>
      <c r="T86" s="57"/>
      <c r="W86" s="57"/>
      <c r="X86" s="57"/>
    </row>
    <row r="87" spans="3:24" s="14" customFormat="1" ht="75" customHeight="1">
      <c r="C87" s="57"/>
      <c r="E87" s="57"/>
      <c r="F87" s="57"/>
      <c r="G87" s="57"/>
      <c r="H87" s="57"/>
      <c r="I87" s="57"/>
      <c r="J87" s="57"/>
      <c r="K87" s="57"/>
      <c r="L87" s="57"/>
      <c r="M87" s="57"/>
      <c r="N87" s="57"/>
      <c r="Q87" s="57"/>
      <c r="R87" s="57"/>
      <c r="S87" s="57"/>
      <c r="T87" s="57"/>
      <c r="W87" s="57"/>
      <c r="X87" s="57"/>
    </row>
    <row r="88" spans="3:24" s="14" customFormat="1" ht="75" customHeight="1">
      <c r="C88" s="57"/>
      <c r="E88" s="57"/>
      <c r="F88" s="57"/>
      <c r="G88" s="57"/>
      <c r="H88" s="57"/>
      <c r="I88" s="57"/>
      <c r="J88" s="57"/>
      <c r="K88" s="57"/>
      <c r="L88" s="57"/>
      <c r="M88" s="57"/>
      <c r="N88" s="57"/>
      <c r="Q88" s="57"/>
      <c r="R88" s="57"/>
      <c r="S88" s="57"/>
      <c r="T88" s="57"/>
      <c r="W88" s="57"/>
      <c r="X88" s="57"/>
    </row>
    <row r="89" spans="3:24" s="14" customFormat="1" ht="75" customHeight="1">
      <c r="C89" s="57"/>
      <c r="E89" s="57"/>
      <c r="F89" s="57"/>
      <c r="G89" s="57"/>
      <c r="H89" s="57"/>
      <c r="I89" s="57"/>
      <c r="J89" s="57"/>
      <c r="K89" s="57"/>
      <c r="L89" s="57"/>
      <c r="M89" s="57"/>
      <c r="N89" s="57"/>
      <c r="Q89" s="57"/>
      <c r="R89" s="57"/>
      <c r="S89" s="57"/>
      <c r="T89" s="57"/>
      <c r="W89" s="57"/>
      <c r="X89" s="57"/>
    </row>
    <row r="90" spans="3:24" s="14" customFormat="1" ht="75" customHeight="1">
      <c r="C90" s="57"/>
      <c r="E90" s="57"/>
      <c r="F90" s="57"/>
      <c r="G90" s="57"/>
      <c r="H90" s="57"/>
      <c r="I90" s="57"/>
      <c r="J90" s="57"/>
      <c r="K90" s="57"/>
      <c r="L90" s="57"/>
      <c r="M90" s="57"/>
      <c r="N90" s="57"/>
      <c r="Q90" s="57"/>
      <c r="R90" s="57"/>
      <c r="S90" s="57"/>
      <c r="T90" s="57"/>
      <c r="W90" s="57"/>
      <c r="X90" s="57"/>
    </row>
    <row r="91" spans="3:24" s="14" customFormat="1" ht="75" customHeight="1">
      <c r="C91" s="57"/>
      <c r="E91" s="57"/>
      <c r="F91" s="57"/>
      <c r="G91" s="57"/>
      <c r="H91" s="57"/>
      <c r="I91" s="57"/>
      <c r="J91" s="57"/>
      <c r="K91" s="57"/>
      <c r="L91" s="57"/>
      <c r="M91" s="57"/>
      <c r="N91" s="57"/>
      <c r="Q91" s="57"/>
      <c r="R91" s="57"/>
      <c r="S91" s="57"/>
      <c r="T91" s="57"/>
      <c r="W91" s="57"/>
      <c r="X91" s="57"/>
    </row>
    <row r="92" spans="3:24" s="14" customFormat="1" ht="75" customHeight="1">
      <c r="C92" s="57"/>
      <c r="E92" s="57"/>
      <c r="F92" s="57"/>
      <c r="G92" s="57"/>
      <c r="H92" s="57"/>
      <c r="I92" s="57"/>
      <c r="J92" s="57"/>
      <c r="K92" s="57"/>
      <c r="L92" s="57"/>
      <c r="M92" s="57"/>
      <c r="N92" s="57"/>
      <c r="Q92" s="57"/>
      <c r="R92" s="57"/>
      <c r="S92" s="57"/>
      <c r="T92" s="57"/>
      <c r="W92" s="57"/>
      <c r="X92" s="57"/>
    </row>
    <row r="93" spans="3:24" s="14" customFormat="1" ht="75" customHeight="1">
      <c r="C93" s="57"/>
      <c r="E93" s="57"/>
      <c r="F93" s="57"/>
      <c r="G93" s="57"/>
      <c r="H93" s="57"/>
      <c r="I93" s="57"/>
      <c r="J93" s="57"/>
      <c r="K93" s="57"/>
      <c r="L93" s="57"/>
      <c r="M93" s="57"/>
      <c r="N93" s="57"/>
      <c r="Q93" s="57"/>
      <c r="R93" s="57"/>
      <c r="S93" s="57"/>
      <c r="T93" s="57"/>
      <c r="W93" s="57"/>
      <c r="X93" s="57"/>
    </row>
    <row r="94" spans="3:24" s="14" customFormat="1" ht="75" customHeight="1">
      <c r="C94" s="57"/>
      <c r="E94" s="57"/>
      <c r="F94" s="57"/>
      <c r="G94" s="57"/>
      <c r="H94" s="57"/>
      <c r="I94" s="57"/>
      <c r="J94" s="57"/>
      <c r="K94" s="57"/>
      <c r="L94" s="57"/>
      <c r="M94" s="57"/>
      <c r="N94" s="57"/>
      <c r="Q94" s="57"/>
      <c r="R94" s="57"/>
      <c r="S94" s="57"/>
      <c r="T94" s="57"/>
      <c r="W94" s="57"/>
      <c r="X94" s="57"/>
    </row>
    <row r="95" spans="3:24" s="14" customFormat="1" ht="75" customHeight="1">
      <c r="C95" s="57"/>
      <c r="E95" s="57"/>
      <c r="F95" s="57"/>
      <c r="G95" s="57"/>
      <c r="H95" s="57"/>
      <c r="I95" s="57"/>
      <c r="J95" s="57"/>
      <c r="K95" s="57"/>
      <c r="L95" s="57"/>
      <c r="M95" s="57"/>
      <c r="N95" s="57"/>
      <c r="Q95" s="57"/>
      <c r="R95" s="57"/>
      <c r="S95" s="57"/>
      <c r="T95" s="57"/>
      <c r="W95" s="57"/>
      <c r="X95" s="57"/>
    </row>
    <row r="96" spans="3:24" s="14" customFormat="1" ht="75" customHeight="1">
      <c r="C96" s="57"/>
      <c r="E96" s="57"/>
      <c r="F96" s="57"/>
      <c r="G96" s="57"/>
      <c r="H96" s="57"/>
      <c r="I96" s="57"/>
      <c r="J96" s="57"/>
      <c r="K96" s="57"/>
      <c r="L96" s="57"/>
      <c r="M96" s="57"/>
      <c r="N96" s="57"/>
      <c r="Q96" s="57"/>
      <c r="R96" s="57"/>
      <c r="S96" s="57"/>
      <c r="T96" s="57"/>
      <c r="W96" s="57"/>
      <c r="X96" s="57"/>
    </row>
    <row r="97" spans="3:24" s="14" customFormat="1" ht="75" customHeight="1">
      <c r="C97" s="57"/>
      <c r="E97" s="57"/>
      <c r="F97" s="57"/>
      <c r="G97" s="57"/>
      <c r="H97" s="57"/>
      <c r="I97" s="57"/>
      <c r="J97" s="57"/>
      <c r="K97" s="57"/>
      <c r="L97" s="57"/>
      <c r="M97" s="57"/>
      <c r="N97" s="57"/>
      <c r="Q97" s="57"/>
      <c r="R97" s="57"/>
      <c r="S97" s="57"/>
      <c r="T97" s="57"/>
      <c r="W97" s="57"/>
      <c r="X97" s="57"/>
    </row>
    <row r="98" spans="3:24" s="14" customFormat="1" ht="75" customHeight="1">
      <c r="C98" s="57"/>
      <c r="E98" s="57"/>
      <c r="F98" s="57"/>
      <c r="G98" s="57"/>
      <c r="H98" s="57"/>
      <c r="I98" s="57"/>
      <c r="J98" s="57"/>
      <c r="K98" s="57"/>
      <c r="L98" s="57"/>
      <c r="M98" s="57"/>
      <c r="N98" s="57"/>
      <c r="Q98" s="57"/>
      <c r="R98" s="57"/>
      <c r="S98" s="57"/>
      <c r="T98" s="57"/>
      <c r="W98" s="57"/>
      <c r="X98" s="57"/>
    </row>
    <row r="99" spans="3:24" s="14" customFormat="1" ht="75" customHeight="1">
      <c r="C99" s="57"/>
      <c r="E99" s="57"/>
      <c r="F99" s="57"/>
      <c r="G99" s="57"/>
      <c r="H99" s="57"/>
      <c r="I99" s="57"/>
      <c r="J99" s="57"/>
      <c r="K99" s="57"/>
      <c r="L99" s="57"/>
      <c r="M99" s="57"/>
      <c r="N99" s="57"/>
      <c r="Q99" s="57"/>
      <c r="R99" s="57"/>
      <c r="S99" s="57"/>
      <c r="T99" s="57"/>
      <c r="W99" s="57"/>
      <c r="X99" s="57"/>
    </row>
    <row r="100" spans="3:24" s="14" customFormat="1" ht="75" customHeight="1">
      <c r="C100" s="57"/>
      <c r="E100" s="57"/>
      <c r="F100" s="57"/>
      <c r="G100" s="57"/>
      <c r="H100" s="57"/>
      <c r="I100" s="57"/>
      <c r="J100" s="57"/>
      <c r="K100" s="57"/>
      <c r="L100" s="57"/>
      <c r="M100" s="57"/>
      <c r="N100" s="57"/>
      <c r="Q100" s="57"/>
      <c r="R100" s="57"/>
      <c r="S100" s="57"/>
      <c r="T100" s="57"/>
      <c r="W100" s="57"/>
      <c r="X100" s="57"/>
    </row>
    <row r="101" spans="3:24" s="14" customFormat="1" ht="75" customHeight="1">
      <c r="C101" s="57"/>
      <c r="E101" s="57"/>
      <c r="F101" s="57"/>
      <c r="G101" s="57"/>
      <c r="H101" s="57"/>
      <c r="I101" s="57"/>
      <c r="J101" s="57"/>
      <c r="K101" s="57"/>
      <c r="L101" s="57"/>
      <c r="M101" s="57"/>
      <c r="N101" s="57"/>
      <c r="Q101" s="57"/>
      <c r="R101" s="57"/>
      <c r="S101" s="57"/>
      <c r="T101" s="57"/>
      <c r="W101" s="57"/>
      <c r="X101" s="57"/>
    </row>
    <row r="102" spans="3:24" s="14" customFormat="1" ht="75" customHeight="1">
      <c r="C102" s="57"/>
      <c r="E102" s="57"/>
      <c r="F102" s="57"/>
      <c r="G102" s="57"/>
      <c r="H102" s="57"/>
      <c r="I102" s="57"/>
      <c r="J102" s="57"/>
      <c r="K102" s="57"/>
      <c r="L102" s="57"/>
      <c r="M102" s="57"/>
      <c r="N102" s="57"/>
      <c r="Q102" s="57"/>
      <c r="R102" s="57"/>
      <c r="S102" s="57"/>
      <c r="T102" s="57"/>
      <c r="W102" s="57"/>
      <c r="X102" s="57"/>
    </row>
    <row r="103" spans="3:24" s="14" customFormat="1" ht="75" customHeight="1">
      <c r="C103" s="57"/>
      <c r="E103" s="57"/>
      <c r="F103" s="57"/>
      <c r="G103" s="57"/>
      <c r="H103" s="57"/>
      <c r="I103" s="57"/>
      <c r="J103" s="57"/>
      <c r="K103" s="57"/>
      <c r="L103" s="57"/>
      <c r="M103" s="57"/>
      <c r="N103" s="57"/>
      <c r="Q103" s="57"/>
      <c r="R103" s="57"/>
      <c r="S103" s="57"/>
      <c r="T103" s="57"/>
      <c r="W103" s="57"/>
      <c r="X103" s="57"/>
    </row>
    <row r="104" spans="3:24" s="14" customFormat="1" ht="75" customHeight="1">
      <c r="C104" s="57"/>
      <c r="E104" s="57"/>
      <c r="F104" s="57"/>
      <c r="G104" s="57"/>
      <c r="H104" s="57"/>
      <c r="I104" s="57"/>
      <c r="J104" s="57"/>
      <c r="K104" s="57"/>
      <c r="L104" s="57"/>
      <c r="M104" s="57"/>
      <c r="N104" s="57"/>
      <c r="Q104" s="57"/>
      <c r="R104" s="57"/>
      <c r="S104" s="57"/>
      <c r="T104" s="57"/>
      <c r="W104" s="57"/>
      <c r="X104" s="57"/>
    </row>
    <row r="105" spans="3:24" s="14" customFormat="1" ht="75" customHeight="1">
      <c r="C105" s="57"/>
      <c r="E105" s="57"/>
      <c r="F105" s="57"/>
      <c r="G105" s="57"/>
      <c r="H105" s="57"/>
      <c r="I105" s="57"/>
      <c r="J105" s="57"/>
      <c r="K105" s="57"/>
      <c r="L105" s="57"/>
      <c r="M105" s="57"/>
      <c r="N105" s="57"/>
      <c r="Q105" s="57"/>
      <c r="R105" s="57"/>
      <c r="S105" s="57"/>
      <c r="T105" s="57"/>
      <c r="W105" s="57"/>
      <c r="X105" s="57"/>
    </row>
    <row r="106" spans="3:24" s="14" customFormat="1" ht="75" customHeight="1">
      <c r="C106" s="57"/>
      <c r="E106" s="57"/>
      <c r="F106" s="57"/>
      <c r="G106" s="57"/>
      <c r="H106" s="57"/>
      <c r="I106" s="57"/>
      <c r="J106" s="57"/>
      <c r="K106" s="57"/>
      <c r="L106" s="57"/>
      <c r="M106" s="57"/>
      <c r="N106" s="57"/>
      <c r="Q106" s="57"/>
      <c r="R106" s="57"/>
      <c r="S106" s="57"/>
      <c r="T106" s="57"/>
      <c r="W106" s="57"/>
      <c r="X106" s="57"/>
    </row>
    <row r="107" spans="3:24" s="14" customFormat="1" ht="75" customHeight="1">
      <c r="C107" s="57"/>
      <c r="E107" s="57"/>
      <c r="F107" s="57"/>
      <c r="G107" s="57"/>
      <c r="H107" s="57"/>
      <c r="I107" s="57"/>
      <c r="J107" s="57"/>
      <c r="K107" s="57"/>
      <c r="L107" s="57"/>
      <c r="M107" s="57"/>
      <c r="N107" s="57"/>
      <c r="Q107" s="57"/>
      <c r="R107" s="57"/>
      <c r="S107" s="57"/>
      <c r="T107" s="57"/>
      <c r="W107" s="57"/>
      <c r="X107" s="57"/>
    </row>
    <row r="108" spans="3:24" s="14" customFormat="1" ht="75" customHeight="1">
      <c r="C108" s="57"/>
      <c r="E108" s="57"/>
      <c r="F108" s="57"/>
      <c r="G108" s="57"/>
      <c r="H108" s="57"/>
      <c r="I108" s="57"/>
      <c r="J108" s="57"/>
      <c r="K108" s="57"/>
      <c r="L108" s="57"/>
      <c r="M108" s="57"/>
      <c r="N108" s="57"/>
      <c r="Q108" s="57"/>
      <c r="R108" s="57"/>
      <c r="S108" s="57"/>
      <c r="T108" s="57"/>
      <c r="W108" s="57"/>
      <c r="X108" s="57"/>
    </row>
    <row r="109" spans="3:24" s="14" customFormat="1" ht="75" customHeight="1">
      <c r="C109" s="57"/>
      <c r="E109" s="57"/>
      <c r="F109" s="57"/>
      <c r="G109" s="57"/>
      <c r="H109" s="57"/>
      <c r="I109" s="57"/>
      <c r="J109" s="57"/>
      <c r="K109" s="57"/>
      <c r="L109" s="57"/>
      <c r="M109" s="57"/>
      <c r="N109" s="57"/>
      <c r="Q109" s="57"/>
      <c r="R109" s="57"/>
      <c r="S109" s="57"/>
      <c r="T109" s="57"/>
      <c r="W109" s="57"/>
      <c r="X109" s="57"/>
    </row>
    <row r="110" spans="3:24" s="14" customFormat="1" ht="75" customHeight="1">
      <c r="C110" s="57"/>
      <c r="E110" s="57"/>
      <c r="F110" s="57"/>
      <c r="G110" s="57"/>
      <c r="H110" s="57"/>
      <c r="I110" s="57"/>
      <c r="J110" s="57"/>
      <c r="K110" s="57"/>
      <c r="L110" s="57"/>
      <c r="M110" s="57"/>
      <c r="N110" s="57"/>
      <c r="Q110" s="57"/>
      <c r="R110" s="57"/>
      <c r="S110" s="57"/>
      <c r="T110" s="57"/>
      <c r="W110" s="57"/>
      <c r="X110" s="57"/>
    </row>
    <row r="111" spans="3:24" s="14" customFormat="1" ht="75" customHeight="1">
      <c r="C111" s="57"/>
      <c r="E111" s="57"/>
      <c r="F111" s="57"/>
      <c r="G111" s="57"/>
      <c r="H111" s="57"/>
      <c r="I111" s="57"/>
      <c r="J111" s="57"/>
      <c r="K111" s="57"/>
      <c r="L111" s="57"/>
      <c r="M111" s="57"/>
      <c r="N111" s="57"/>
      <c r="Q111" s="57"/>
      <c r="R111" s="57"/>
      <c r="S111" s="57"/>
      <c r="T111" s="57"/>
      <c r="W111" s="57"/>
      <c r="X111" s="57"/>
    </row>
    <row r="112" spans="3:24" s="14" customFormat="1" ht="75" customHeight="1">
      <c r="C112" s="57"/>
      <c r="E112" s="57"/>
      <c r="F112" s="57"/>
      <c r="G112" s="57"/>
      <c r="H112" s="57"/>
      <c r="I112" s="57"/>
      <c r="J112" s="57"/>
      <c r="K112" s="57"/>
      <c r="L112" s="57"/>
      <c r="M112" s="57"/>
      <c r="N112" s="57"/>
      <c r="Q112" s="57"/>
      <c r="R112" s="57"/>
      <c r="S112" s="57"/>
      <c r="T112" s="57"/>
      <c r="W112" s="57"/>
      <c r="X112" s="57"/>
    </row>
    <row r="113" spans="3:24" s="14" customFormat="1" ht="75" customHeight="1">
      <c r="C113" s="57"/>
      <c r="E113" s="57"/>
      <c r="F113" s="57"/>
      <c r="G113" s="57"/>
      <c r="H113" s="57"/>
      <c r="I113" s="57"/>
      <c r="J113" s="57"/>
      <c r="K113" s="57"/>
      <c r="L113" s="57"/>
      <c r="M113" s="57"/>
      <c r="N113" s="57"/>
      <c r="Q113" s="57"/>
      <c r="R113" s="57"/>
      <c r="S113" s="57"/>
      <c r="T113" s="57"/>
      <c r="W113" s="57"/>
      <c r="X113" s="57"/>
    </row>
    <row r="114" spans="3:24" s="14" customFormat="1" ht="75" customHeight="1">
      <c r="C114" s="57"/>
      <c r="E114" s="57"/>
      <c r="F114" s="57"/>
      <c r="G114" s="57"/>
      <c r="H114" s="57"/>
      <c r="I114" s="57"/>
      <c r="J114" s="57"/>
      <c r="K114" s="57"/>
      <c r="L114" s="57"/>
      <c r="M114" s="57"/>
      <c r="N114" s="57"/>
      <c r="Q114" s="57"/>
      <c r="R114" s="57"/>
      <c r="S114" s="57"/>
      <c r="T114" s="57"/>
      <c r="W114" s="57"/>
      <c r="X114" s="57"/>
    </row>
    <row r="115" spans="3:24" s="14" customFormat="1" ht="75" customHeight="1">
      <c r="C115" s="57"/>
      <c r="E115" s="57"/>
      <c r="F115" s="57"/>
      <c r="G115" s="57"/>
      <c r="H115" s="57"/>
      <c r="I115" s="57"/>
      <c r="J115" s="57"/>
      <c r="K115" s="57"/>
      <c r="L115" s="57"/>
      <c r="M115" s="57"/>
      <c r="N115" s="57"/>
      <c r="Q115" s="57"/>
      <c r="R115" s="57"/>
      <c r="S115" s="57"/>
      <c r="T115" s="57"/>
      <c r="W115" s="57"/>
      <c r="X115" s="57"/>
    </row>
    <row r="116" spans="3:24" s="14" customFormat="1" ht="75" customHeight="1">
      <c r="C116" s="57"/>
      <c r="E116" s="57"/>
      <c r="F116" s="57"/>
      <c r="G116" s="57"/>
      <c r="H116" s="57"/>
      <c r="I116" s="57"/>
      <c r="J116" s="57"/>
      <c r="K116" s="57"/>
      <c r="L116" s="57"/>
      <c r="M116" s="57"/>
      <c r="N116" s="57"/>
      <c r="Q116" s="57"/>
      <c r="R116" s="57"/>
      <c r="S116" s="57"/>
      <c r="T116" s="57"/>
      <c r="W116" s="57"/>
      <c r="X116" s="57"/>
    </row>
    <row r="117" spans="3:24" s="14" customFormat="1" ht="75" customHeight="1">
      <c r="C117" s="57"/>
      <c r="E117" s="57"/>
      <c r="F117" s="57"/>
      <c r="G117" s="57"/>
      <c r="H117" s="57"/>
      <c r="I117" s="57"/>
      <c r="J117" s="57"/>
      <c r="K117" s="57"/>
      <c r="L117" s="57"/>
      <c r="M117" s="57"/>
      <c r="N117" s="57"/>
      <c r="Q117" s="57"/>
      <c r="R117" s="57"/>
      <c r="S117" s="57"/>
      <c r="T117" s="57"/>
      <c r="W117" s="57"/>
      <c r="X117" s="57"/>
    </row>
    <row r="118" spans="3:24" s="14" customFormat="1" ht="75" customHeight="1">
      <c r="C118" s="57"/>
      <c r="E118" s="57"/>
      <c r="F118" s="57"/>
      <c r="G118" s="57"/>
      <c r="H118" s="57"/>
      <c r="I118" s="57"/>
      <c r="J118" s="57"/>
      <c r="K118" s="57"/>
      <c r="L118" s="57"/>
      <c r="M118" s="57"/>
      <c r="N118" s="57"/>
      <c r="Q118" s="57"/>
      <c r="R118" s="57"/>
      <c r="S118" s="57"/>
      <c r="T118" s="57"/>
      <c r="W118" s="57"/>
      <c r="X118" s="57"/>
    </row>
    <row r="119" spans="3:24" s="14" customFormat="1" ht="75" customHeight="1">
      <c r="C119" s="57"/>
      <c r="E119" s="57"/>
      <c r="F119" s="57"/>
      <c r="G119" s="57"/>
      <c r="H119" s="57"/>
      <c r="I119" s="57"/>
      <c r="J119" s="57"/>
      <c r="K119" s="57"/>
      <c r="L119" s="57"/>
      <c r="M119" s="57"/>
      <c r="N119" s="57"/>
      <c r="Q119" s="57"/>
      <c r="R119" s="57"/>
      <c r="S119" s="57"/>
      <c r="T119" s="57"/>
      <c r="W119" s="57"/>
      <c r="X119" s="57"/>
    </row>
    <row r="120" spans="3:24" s="14" customFormat="1" ht="75" customHeight="1">
      <c r="C120" s="57"/>
      <c r="E120" s="57"/>
      <c r="F120" s="57"/>
      <c r="G120" s="57"/>
      <c r="H120" s="57"/>
      <c r="I120" s="57"/>
      <c r="J120" s="57"/>
      <c r="K120" s="57"/>
      <c r="L120" s="57"/>
      <c r="M120" s="57"/>
      <c r="N120" s="57"/>
      <c r="Q120" s="57"/>
      <c r="R120" s="57"/>
      <c r="S120" s="57"/>
      <c r="T120" s="57"/>
      <c r="W120" s="57"/>
      <c r="X120" s="57"/>
    </row>
    <row r="121" spans="3:24" s="14" customFormat="1" ht="75" customHeight="1">
      <c r="C121" s="57"/>
      <c r="E121" s="57"/>
      <c r="F121" s="57"/>
      <c r="G121" s="57"/>
      <c r="H121" s="57"/>
      <c r="I121" s="57"/>
      <c r="J121" s="57"/>
      <c r="K121" s="57"/>
      <c r="L121" s="57"/>
      <c r="M121" s="57"/>
      <c r="N121" s="57"/>
      <c r="Q121" s="57"/>
      <c r="R121" s="57"/>
      <c r="S121" s="57"/>
      <c r="T121" s="57"/>
      <c r="W121" s="57"/>
      <c r="X121" s="57"/>
    </row>
    <row r="122" spans="3:24" s="14" customFormat="1" ht="75" customHeight="1">
      <c r="C122" s="57"/>
      <c r="E122" s="57"/>
      <c r="F122" s="57"/>
      <c r="G122" s="57"/>
      <c r="H122" s="57"/>
      <c r="I122" s="57"/>
      <c r="J122" s="57"/>
      <c r="K122" s="57"/>
      <c r="L122" s="57"/>
      <c r="M122" s="57"/>
      <c r="N122" s="57"/>
      <c r="Q122" s="57"/>
      <c r="R122" s="57"/>
      <c r="S122" s="57"/>
      <c r="T122" s="57"/>
      <c r="W122" s="57"/>
      <c r="X122" s="57"/>
    </row>
    <row r="123" spans="3:24" s="14" customFormat="1" ht="75" customHeight="1">
      <c r="C123" s="57"/>
      <c r="E123" s="57"/>
      <c r="F123" s="57"/>
      <c r="G123" s="57"/>
      <c r="H123" s="57"/>
      <c r="I123" s="57"/>
      <c r="J123" s="57"/>
      <c r="K123" s="57"/>
      <c r="L123" s="57"/>
      <c r="M123" s="57"/>
      <c r="N123" s="57"/>
      <c r="Q123" s="57"/>
      <c r="R123" s="57"/>
      <c r="S123" s="57"/>
      <c r="T123" s="57"/>
      <c r="W123" s="57"/>
      <c r="X123" s="57"/>
    </row>
    <row r="124" spans="3:24" s="14" customFormat="1" ht="75" customHeight="1">
      <c r="C124" s="57"/>
      <c r="E124" s="57"/>
      <c r="F124" s="57"/>
      <c r="G124" s="57"/>
      <c r="H124" s="57"/>
      <c r="I124" s="57"/>
      <c r="J124" s="57"/>
      <c r="K124" s="57"/>
      <c r="L124" s="57"/>
      <c r="M124" s="57"/>
      <c r="N124" s="57"/>
      <c r="Q124" s="57"/>
      <c r="R124" s="57"/>
      <c r="S124" s="57"/>
      <c r="T124" s="57"/>
      <c r="W124" s="57"/>
      <c r="X124" s="57"/>
    </row>
    <row r="125" spans="3:24" s="14" customFormat="1" ht="75" customHeight="1">
      <c r="C125" s="57"/>
      <c r="E125" s="57"/>
      <c r="F125" s="57"/>
      <c r="G125" s="57"/>
      <c r="H125" s="57"/>
      <c r="I125" s="57"/>
      <c r="J125" s="57"/>
      <c r="K125" s="57"/>
      <c r="L125" s="57"/>
      <c r="M125" s="57"/>
      <c r="N125" s="57"/>
      <c r="Q125" s="57"/>
      <c r="R125" s="57"/>
      <c r="S125" s="57"/>
      <c r="T125" s="57"/>
      <c r="W125" s="57"/>
      <c r="X125" s="57"/>
    </row>
    <row r="126" spans="3:24" s="14" customFormat="1" ht="75" customHeight="1">
      <c r="C126" s="57"/>
      <c r="E126" s="57"/>
      <c r="F126" s="57"/>
      <c r="G126" s="57"/>
      <c r="H126" s="57"/>
      <c r="I126" s="57"/>
      <c r="J126" s="57"/>
      <c r="K126" s="57"/>
      <c r="L126" s="57"/>
      <c r="M126" s="57"/>
      <c r="N126" s="57"/>
      <c r="Q126" s="57"/>
      <c r="R126" s="57"/>
      <c r="S126" s="57"/>
      <c r="T126" s="57"/>
      <c r="W126" s="57"/>
      <c r="X126" s="57"/>
    </row>
    <row r="127" spans="3:24" s="14" customFormat="1" ht="75" customHeight="1">
      <c r="C127" s="57"/>
      <c r="E127" s="57"/>
      <c r="F127" s="57"/>
      <c r="G127" s="57"/>
      <c r="H127" s="57"/>
      <c r="I127" s="57"/>
      <c r="J127" s="57"/>
      <c r="K127" s="57"/>
      <c r="L127" s="57"/>
      <c r="M127" s="57"/>
      <c r="N127" s="57"/>
      <c r="Q127" s="57"/>
      <c r="R127" s="57"/>
      <c r="S127" s="57"/>
      <c r="T127" s="57"/>
      <c r="W127" s="57"/>
      <c r="X127" s="57"/>
    </row>
    <row r="128" spans="3:24" s="14" customFormat="1" ht="75" customHeight="1">
      <c r="C128" s="57"/>
      <c r="E128" s="57"/>
      <c r="F128" s="57"/>
      <c r="G128" s="57"/>
      <c r="H128" s="57"/>
      <c r="I128" s="57"/>
      <c r="J128" s="57"/>
      <c r="K128" s="57"/>
      <c r="L128" s="57"/>
      <c r="M128" s="57"/>
      <c r="N128" s="57"/>
      <c r="Q128" s="57"/>
      <c r="R128" s="57"/>
      <c r="S128" s="57"/>
      <c r="T128" s="57"/>
      <c r="W128" s="57"/>
      <c r="X128" s="57"/>
    </row>
    <row r="129" spans="3:24" s="14" customFormat="1" ht="75" customHeight="1">
      <c r="C129" s="57"/>
      <c r="E129" s="57"/>
      <c r="F129" s="57"/>
      <c r="G129" s="57"/>
      <c r="H129" s="57"/>
      <c r="I129" s="57"/>
      <c r="J129" s="57"/>
      <c r="K129" s="57"/>
      <c r="L129" s="57"/>
      <c r="M129" s="57"/>
      <c r="N129" s="57"/>
      <c r="Q129" s="57"/>
      <c r="R129" s="57"/>
      <c r="S129" s="57"/>
      <c r="T129" s="57"/>
      <c r="W129" s="57"/>
      <c r="X129" s="57"/>
    </row>
    <row r="130" spans="3:24" s="14" customFormat="1" ht="75" customHeight="1">
      <c r="C130" s="57"/>
      <c r="E130" s="57"/>
      <c r="F130" s="57"/>
      <c r="G130" s="57"/>
      <c r="H130" s="57"/>
      <c r="I130" s="57"/>
      <c r="J130" s="57"/>
      <c r="K130" s="57"/>
      <c r="L130" s="57"/>
      <c r="M130" s="57"/>
      <c r="N130" s="57"/>
      <c r="Q130" s="57"/>
      <c r="R130" s="57"/>
      <c r="S130" s="57"/>
      <c r="T130" s="57"/>
      <c r="W130" s="57"/>
      <c r="X130" s="57"/>
    </row>
    <row r="131" spans="3:24" s="14" customFormat="1" ht="75" customHeight="1">
      <c r="C131" s="57"/>
      <c r="E131" s="57"/>
      <c r="F131" s="57"/>
      <c r="G131" s="57"/>
      <c r="H131" s="57"/>
      <c r="I131" s="57"/>
      <c r="J131" s="57"/>
      <c r="K131" s="57"/>
      <c r="L131" s="57"/>
      <c r="M131" s="57"/>
      <c r="N131" s="57"/>
      <c r="Q131" s="57"/>
      <c r="R131" s="57"/>
      <c r="S131" s="57"/>
      <c r="T131" s="57"/>
      <c r="W131" s="57"/>
      <c r="X131" s="57"/>
    </row>
    <row r="132" spans="3:24" s="14" customFormat="1" ht="75" customHeight="1">
      <c r="C132" s="57"/>
      <c r="E132" s="57"/>
      <c r="F132" s="57"/>
      <c r="G132" s="57"/>
      <c r="H132" s="57"/>
      <c r="I132" s="57"/>
      <c r="J132" s="57"/>
      <c r="K132" s="57"/>
      <c r="L132" s="57"/>
      <c r="M132" s="57"/>
      <c r="N132" s="57"/>
      <c r="Q132" s="57"/>
      <c r="R132" s="57"/>
      <c r="S132" s="57"/>
      <c r="T132" s="57"/>
      <c r="W132" s="57"/>
      <c r="X132" s="57"/>
    </row>
    <row r="133" spans="3:24" s="14" customFormat="1" ht="75" customHeight="1">
      <c r="C133" s="57"/>
      <c r="E133" s="57"/>
      <c r="F133" s="57"/>
      <c r="G133" s="57"/>
      <c r="H133" s="57"/>
      <c r="I133" s="57"/>
      <c r="J133" s="57"/>
      <c r="K133" s="57"/>
      <c r="L133" s="57"/>
      <c r="M133" s="57"/>
      <c r="N133" s="57"/>
      <c r="Q133" s="57"/>
      <c r="R133" s="57"/>
      <c r="S133" s="57"/>
      <c r="T133" s="57"/>
      <c r="W133" s="57"/>
      <c r="X133" s="57"/>
    </row>
    <row r="134" spans="3:24" s="14" customFormat="1" ht="75" customHeight="1">
      <c r="C134" s="57"/>
      <c r="E134" s="57"/>
      <c r="F134" s="57"/>
      <c r="G134" s="57"/>
      <c r="H134" s="57"/>
      <c r="I134" s="57"/>
      <c r="J134" s="57"/>
      <c r="K134" s="57"/>
      <c r="L134" s="57"/>
      <c r="M134" s="57"/>
      <c r="N134" s="57"/>
      <c r="Q134" s="57"/>
      <c r="R134" s="57"/>
      <c r="S134" s="57"/>
      <c r="T134" s="57"/>
      <c r="W134" s="57"/>
      <c r="X134" s="57"/>
    </row>
    <row r="135" spans="3:24" s="14" customFormat="1" ht="75" customHeight="1">
      <c r="C135" s="57"/>
      <c r="E135" s="57"/>
      <c r="F135" s="57"/>
      <c r="G135" s="57"/>
      <c r="H135" s="57"/>
      <c r="I135" s="57"/>
      <c r="J135" s="57"/>
      <c r="K135" s="57"/>
      <c r="L135" s="57"/>
      <c r="M135" s="57"/>
      <c r="N135" s="57"/>
      <c r="Q135" s="57"/>
      <c r="R135" s="57"/>
      <c r="S135" s="57"/>
      <c r="T135" s="57"/>
      <c r="W135" s="57"/>
      <c r="X135" s="57"/>
    </row>
    <row r="136" spans="3:24" s="14" customFormat="1" ht="75" customHeight="1">
      <c r="C136" s="57"/>
      <c r="E136" s="57"/>
      <c r="F136" s="57"/>
      <c r="G136" s="57"/>
      <c r="H136" s="57"/>
      <c r="I136" s="57"/>
      <c r="J136" s="57"/>
      <c r="K136" s="57"/>
      <c r="L136" s="57"/>
      <c r="M136" s="57"/>
      <c r="N136" s="57"/>
      <c r="Q136" s="57"/>
      <c r="R136" s="57"/>
      <c r="S136" s="57"/>
      <c r="T136" s="57"/>
      <c r="W136" s="57"/>
      <c r="X136" s="57"/>
    </row>
    <row r="137" spans="3:24" s="14" customFormat="1" ht="75" customHeight="1">
      <c r="C137" s="57"/>
      <c r="E137" s="57"/>
      <c r="F137" s="57"/>
      <c r="G137" s="57"/>
      <c r="H137" s="57"/>
      <c r="I137" s="57"/>
      <c r="J137" s="57"/>
      <c r="K137" s="57"/>
      <c r="L137" s="57"/>
      <c r="M137" s="57"/>
      <c r="N137" s="57"/>
      <c r="Q137" s="57"/>
      <c r="R137" s="57"/>
      <c r="S137" s="57"/>
      <c r="T137" s="57"/>
      <c r="W137" s="57"/>
      <c r="X137" s="57"/>
    </row>
    <row r="138" spans="3:24" s="14" customFormat="1" ht="75" customHeight="1">
      <c r="C138" s="57"/>
      <c r="E138" s="57"/>
      <c r="F138" s="57"/>
      <c r="G138" s="57"/>
      <c r="H138" s="57"/>
      <c r="I138" s="57"/>
      <c r="J138" s="57"/>
      <c r="K138" s="57"/>
      <c r="L138" s="57"/>
      <c r="M138" s="57"/>
      <c r="N138" s="57"/>
      <c r="Q138" s="57"/>
      <c r="R138" s="57"/>
      <c r="S138" s="57"/>
      <c r="T138" s="57"/>
      <c r="W138" s="57"/>
      <c r="X138" s="57"/>
    </row>
    <row r="139" spans="3:24" s="14" customFormat="1" ht="75" customHeight="1">
      <c r="C139" s="57"/>
      <c r="E139" s="57"/>
      <c r="F139" s="57"/>
      <c r="G139" s="57"/>
      <c r="H139" s="57"/>
      <c r="I139" s="57"/>
      <c r="J139" s="57"/>
      <c r="K139" s="57"/>
      <c r="L139" s="57"/>
      <c r="M139" s="57"/>
      <c r="N139" s="57"/>
      <c r="Q139" s="57"/>
      <c r="R139" s="57"/>
      <c r="S139" s="57"/>
      <c r="T139" s="57"/>
      <c r="W139" s="57"/>
      <c r="X139" s="57"/>
    </row>
    <row r="140" spans="3:24" s="14" customFormat="1" ht="75" customHeight="1">
      <c r="C140" s="57"/>
      <c r="E140" s="57"/>
      <c r="F140" s="57"/>
      <c r="G140" s="57"/>
      <c r="H140" s="57"/>
      <c r="I140" s="57"/>
      <c r="J140" s="57"/>
      <c r="K140" s="57"/>
      <c r="L140" s="57"/>
      <c r="M140" s="57"/>
      <c r="N140" s="57"/>
      <c r="Q140" s="57"/>
      <c r="R140" s="57"/>
      <c r="S140" s="57"/>
      <c r="T140" s="57"/>
      <c r="W140" s="57"/>
      <c r="X140" s="57"/>
    </row>
    <row r="141" spans="3:24" s="14" customFormat="1" ht="75" customHeight="1">
      <c r="C141" s="57"/>
      <c r="E141" s="57"/>
      <c r="F141" s="57"/>
      <c r="G141" s="57"/>
      <c r="H141" s="57"/>
      <c r="I141" s="57"/>
      <c r="J141" s="57"/>
      <c r="K141" s="57"/>
      <c r="L141" s="57"/>
      <c r="M141" s="57"/>
      <c r="N141" s="57"/>
      <c r="Q141" s="57"/>
      <c r="R141" s="57"/>
      <c r="S141" s="57"/>
      <c r="T141" s="57"/>
      <c r="W141" s="57"/>
      <c r="X141" s="57"/>
    </row>
    <row r="142" spans="3:24" s="14" customFormat="1" ht="75" customHeight="1">
      <c r="C142" s="57"/>
      <c r="E142" s="57"/>
      <c r="F142" s="57"/>
      <c r="G142" s="57"/>
      <c r="H142" s="57"/>
      <c r="I142" s="57"/>
      <c r="J142" s="57"/>
      <c r="K142" s="57"/>
      <c r="L142" s="57"/>
      <c r="M142" s="57"/>
      <c r="N142" s="57"/>
      <c r="Q142" s="57"/>
      <c r="R142" s="57"/>
      <c r="S142" s="57"/>
      <c r="T142" s="57"/>
      <c r="W142" s="57"/>
      <c r="X142" s="57"/>
    </row>
    <row r="143" spans="3:24" s="14" customFormat="1" ht="75" customHeight="1">
      <c r="C143" s="57"/>
      <c r="E143" s="57"/>
      <c r="F143" s="57"/>
      <c r="G143" s="57"/>
      <c r="H143" s="57"/>
      <c r="I143" s="57"/>
      <c r="J143" s="57"/>
      <c r="K143" s="57"/>
      <c r="L143" s="57"/>
      <c r="M143" s="57"/>
      <c r="N143" s="57"/>
      <c r="Q143" s="57"/>
      <c r="R143" s="57"/>
      <c r="S143" s="57"/>
      <c r="T143" s="57"/>
      <c r="W143" s="57"/>
      <c r="X143" s="57"/>
    </row>
    <row r="144" spans="3:24" s="14" customFormat="1" ht="75" customHeight="1">
      <c r="C144" s="57"/>
      <c r="E144" s="57"/>
      <c r="F144" s="57"/>
      <c r="G144" s="57"/>
      <c r="H144" s="57"/>
      <c r="I144" s="57"/>
      <c r="J144" s="57"/>
      <c r="K144" s="57"/>
      <c r="L144" s="57"/>
      <c r="M144" s="57"/>
      <c r="N144" s="57"/>
      <c r="Q144" s="57"/>
      <c r="R144" s="57"/>
      <c r="S144" s="57"/>
      <c r="T144" s="57"/>
      <c r="W144" s="57"/>
      <c r="X144" s="57"/>
    </row>
    <row r="145" spans="3:24" s="14" customFormat="1" ht="75" customHeight="1">
      <c r="C145" s="57"/>
      <c r="E145" s="57"/>
      <c r="F145" s="57"/>
      <c r="G145" s="57"/>
      <c r="H145" s="57"/>
      <c r="I145" s="57"/>
      <c r="J145" s="57"/>
      <c r="K145" s="57"/>
      <c r="L145" s="57"/>
      <c r="M145" s="57"/>
      <c r="N145" s="57"/>
      <c r="Q145" s="57"/>
      <c r="R145" s="57"/>
      <c r="S145" s="57"/>
      <c r="T145" s="57"/>
      <c r="W145" s="57"/>
      <c r="X145" s="57"/>
    </row>
    <row r="146" spans="3:24" s="14" customFormat="1" ht="75" customHeight="1">
      <c r="C146" s="57"/>
      <c r="E146" s="57"/>
      <c r="F146" s="57"/>
      <c r="G146" s="57"/>
      <c r="H146" s="57"/>
      <c r="I146" s="57"/>
      <c r="J146" s="57"/>
      <c r="K146" s="57"/>
      <c r="L146" s="57"/>
      <c r="M146" s="57"/>
      <c r="N146" s="57"/>
      <c r="Q146" s="57"/>
      <c r="R146" s="57"/>
      <c r="S146" s="57"/>
      <c r="T146" s="57"/>
      <c r="W146" s="57"/>
      <c r="X146" s="57"/>
    </row>
    <row r="147" spans="3:24" s="14" customFormat="1" ht="75" customHeight="1">
      <c r="C147" s="57"/>
      <c r="E147" s="57"/>
      <c r="F147" s="57"/>
      <c r="G147" s="57"/>
      <c r="H147" s="57"/>
      <c r="I147" s="57"/>
      <c r="J147" s="57"/>
      <c r="K147" s="57"/>
      <c r="L147" s="57"/>
      <c r="M147" s="57"/>
      <c r="N147" s="57"/>
      <c r="Q147" s="57"/>
      <c r="R147" s="57"/>
      <c r="S147" s="57"/>
      <c r="T147" s="57"/>
      <c r="W147" s="57"/>
      <c r="X147" s="57"/>
    </row>
    <row r="148" spans="3:24" s="14" customFormat="1" ht="75" customHeight="1">
      <c r="C148" s="57"/>
      <c r="E148" s="57"/>
      <c r="F148" s="57"/>
      <c r="G148" s="57"/>
      <c r="H148" s="57"/>
      <c r="I148" s="57"/>
      <c r="J148" s="57"/>
      <c r="K148" s="57"/>
      <c r="L148" s="57"/>
      <c r="M148" s="57"/>
      <c r="N148" s="57"/>
      <c r="Q148" s="57"/>
      <c r="R148" s="57"/>
      <c r="S148" s="57"/>
      <c r="T148" s="57"/>
      <c r="W148" s="57"/>
      <c r="X148" s="57"/>
    </row>
    <row r="149" spans="3:24" s="14" customFormat="1" ht="75" customHeight="1">
      <c r="C149" s="57"/>
      <c r="E149" s="57"/>
      <c r="F149" s="57"/>
      <c r="G149" s="57"/>
      <c r="H149" s="57"/>
      <c r="I149" s="57"/>
      <c r="J149" s="57"/>
      <c r="K149" s="57"/>
      <c r="L149" s="57"/>
      <c r="M149" s="57"/>
      <c r="N149" s="57"/>
      <c r="Q149" s="57"/>
      <c r="R149" s="57"/>
      <c r="S149" s="57"/>
      <c r="T149" s="57"/>
      <c r="W149" s="57"/>
      <c r="X149" s="57"/>
    </row>
    <row r="150" spans="3:24" s="14" customFormat="1" ht="75" customHeight="1">
      <c r="C150" s="57"/>
      <c r="E150" s="57"/>
      <c r="F150" s="57"/>
      <c r="G150" s="57"/>
      <c r="H150" s="57"/>
      <c r="I150" s="57"/>
      <c r="J150" s="57"/>
      <c r="K150" s="57"/>
      <c r="L150" s="57"/>
      <c r="M150" s="57"/>
      <c r="N150" s="57"/>
      <c r="Q150" s="57"/>
      <c r="R150" s="57"/>
      <c r="S150" s="57"/>
      <c r="T150" s="57"/>
      <c r="W150" s="57"/>
      <c r="X150" s="57"/>
    </row>
    <row r="151" spans="3:24" s="14" customFormat="1" ht="75" customHeight="1">
      <c r="C151" s="57"/>
      <c r="E151" s="57"/>
      <c r="F151" s="57"/>
      <c r="G151" s="57"/>
      <c r="H151" s="57"/>
      <c r="I151" s="57"/>
      <c r="J151" s="57"/>
      <c r="K151" s="57"/>
      <c r="L151" s="57"/>
      <c r="M151" s="57"/>
      <c r="N151" s="57"/>
      <c r="Q151" s="57"/>
      <c r="R151" s="57"/>
      <c r="S151" s="57"/>
      <c r="T151" s="57"/>
      <c r="W151" s="57"/>
      <c r="X151" s="57"/>
    </row>
    <row r="152" spans="3:24" s="14" customFormat="1" ht="75" customHeight="1">
      <c r="C152" s="57"/>
      <c r="E152" s="57"/>
      <c r="F152" s="57"/>
      <c r="G152" s="57"/>
      <c r="H152" s="57"/>
      <c r="I152" s="57"/>
      <c r="J152" s="57"/>
      <c r="K152" s="57"/>
      <c r="L152" s="57"/>
      <c r="M152" s="57"/>
      <c r="N152" s="57"/>
      <c r="Q152" s="57"/>
      <c r="R152" s="57"/>
      <c r="S152" s="57"/>
      <c r="T152" s="57"/>
      <c r="W152" s="57"/>
      <c r="X152" s="57"/>
    </row>
    <row r="153" spans="3:24" s="14" customFormat="1" ht="75" customHeight="1">
      <c r="C153" s="57"/>
      <c r="E153" s="57"/>
      <c r="F153" s="57"/>
      <c r="G153" s="57"/>
      <c r="H153" s="57"/>
      <c r="I153" s="57"/>
      <c r="J153" s="57"/>
      <c r="K153" s="57"/>
      <c r="L153" s="57"/>
      <c r="M153" s="57"/>
      <c r="N153" s="57"/>
      <c r="Q153" s="57"/>
      <c r="R153" s="57"/>
      <c r="S153" s="57"/>
      <c r="T153" s="57"/>
      <c r="W153" s="57"/>
      <c r="X153" s="57"/>
    </row>
    <row r="154" spans="3:24" s="14" customFormat="1" ht="75" customHeight="1">
      <c r="C154" s="57"/>
      <c r="E154" s="57"/>
      <c r="F154" s="57"/>
      <c r="G154" s="57"/>
      <c r="H154" s="57"/>
      <c r="I154" s="57"/>
      <c r="J154" s="57"/>
      <c r="K154" s="57"/>
      <c r="L154" s="57"/>
      <c r="M154" s="57"/>
      <c r="N154" s="57"/>
      <c r="Q154" s="57"/>
      <c r="R154" s="57"/>
      <c r="S154" s="57"/>
      <c r="T154" s="57"/>
      <c r="W154" s="57"/>
      <c r="X154" s="57"/>
    </row>
    <row r="155" spans="3:24" s="14" customFormat="1" ht="75" customHeight="1">
      <c r="C155" s="57"/>
      <c r="E155" s="57"/>
      <c r="F155" s="57"/>
      <c r="G155" s="57"/>
      <c r="H155" s="57"/>
      <c r="I155" s="57"/>
      <c r="J155" s="57"/>
      <c r="K155" s="57"/>
      <c r="L155" s="57"/>
      <c r="M155" s="57"/>
      <c r="N155" s="57"/>
      <c r="Q155" s="57"/>
      <c r="R155" s="57"/>
      <c r="S155" s="57"/>
      <c r="T155" s="57"/>
      <c r="W155" s="57"/>
      <c r="X155" s="57"/>
    </row>
    <row r="156" spans="3:24" s="14" customFormat="1" ht="75" customHeight="1">
      <c r="C156" s="57"/>
      <c r="E156" s="57"/>
      <c r="F156" s="57"/>
      <c r="G156" s="57"/>
      <c r="H156" s="57"/>
      <c r="I156" s="57"/>
      <c r="J156" s="57"/>
      <c r="K156" s="57"/>
      <c r="L156" s="57"/>
      <c r="M156" s="57"/>
      <c r="N156" s="57"/>
      <c r="Q156" s="57"/>
      <c r="R156" s="57"/>
      <c r="S156" s="57"/>
      <c r="T156" s="57"/>
      <c r="W156" s="57"/>
      <c r="X156" s="57"/>
    </row>
    <row r="157" spans="3:24" s="14" customFormat="1" ht="75" customHeight="1">
      <c r="C157" s="57"/>
      <c r="E157" s="57"/>
      <c r="F157" s="57"/>
      <c r="G157" s="57"/>
      <c r="H157" s="57"/>
      <c r="I157" s="57"/>
      <c r="J157" s="57"/>
      <c r="K157" s="57"/>
      <c r="L157" s="57"/>
      <c r="M157" s="57"/>
      <c r="N157" s="57"/>
      <c r="Q157" s="57"/>
      <c r="R157" s="57"/>
      <c r="S157" s="57"/>
      <c r="T157" s="57"/>
      <c r="W157" s="57"/>
      <c r="X157" s="57"/>
    </row>
    <row r="158" spans="3:24" s="14" customFormat="1" ht="75" customHeight="1">
      <c r="C158" s="57"/>
      <c r="E158" s="57"/>
      <c r="F158" s="57"/>
      <c r="G158" s="57"/>
      <c r="H158" s="57"/>
      <c r="I158" s="57"/>
      <c r="J158" s="57"/>
      <c r="K158" s="57"/>
      <c r="L158" s="57"/>
      <c r="M158" s="57"/>
      <c r="N158" s="57"/>
      <c r="Q158" s="57"/>
      <c r="R158" s="57"/>
      <c r="S158" s="57"/>
      <c r="T158" s="57"/>
      <c r="W158" s="57"/>
      <c r="X158" s="57"/>
    </row>
    <row r="159" spans="3:24" s="14" customFormat="1" ht="75" customHeight="1">
      <c r="C159" s="57"/>
      <c r="E159" s="57"/>
      <c r="F159" s="57"/>
      <c r="G159" s="57"/>
      <c r="H159" s="57"/>
      <c r="I159" s="57"/>
      <c r="J159" s="57"/>
      <c r="K159" s="57"/>
      <c r="L159" s="57"/>
      <c r="M159" s="57"/>
      <c r="N159" s="57"/>
      <c r="Q159" s="57"/>
      <c r="R159" s="57"/>
      <c r="S159" s="57"/>
      <c r="T159" s="57"/>
      <c r="W159" s="57"/>
      <c r="X159" s="57"/>
    </row>
    <row r="160" spans="3:24" s="14" customFormat="1" ht="75" customHeight="1">
      <c r="C160" s="57"/>
      <c r="E160" s="57"/>
      <c r="F160" s="57"/>
      <c r="G160" s="57"/>
      <c r="H160" s="57"/>
      <c r="I160" s="57"/>
      <c r="J160" s="57"/>
      <c r="K160" s="57"/>
      <c r="L160" s="57"/>
      <c r="M160" s="57"/>
      <c r="N160" s="57"/>
      <c r="Q160" s="57"/>
      <c r="R160" s="57"/>
      <c r="S160" s="57"/>
      <c r="T160" s="57"/>
      <c r="W160" s="57"/>
      <c r="X160" s="57"/>
    </row>
    <row r="161" spans="3:24" s="14" customFormat="1" ht="75" customHeight="1">
      <c r="C161" s="57"/>
      <c r="E161" s="57"/>
      <c r="F161" s="57"/>
      <c r="G161" s="57"/>
      <c r="H161" s="57"/>
      <c r="I161" s="57"/>
      <c r="J161" s="57"/>
      <c r="K161" s="57"/>
      <c r="L161" s="57"/>
      <c r="M161" s="57"/>
      <c r="N161" s="57"/>
      <c r="Q161" s="57"/>
      <c r="R161" s="57"/>
      <c r="S161" s="57"/>
      <c r="T161" s="57"/>
      <c r="W161" s="57"/>
      <c r="X161" s="57"/>
    </row>
    <row r="162" spans="3:24" s="14" customFormat="1" ht="75" customHeight="1">
      <c r="C162" s="57"/>
      <c r="E162" s="57"/>
      <c r="F162" s="57"/>
      <c r="G162" s="57"/>
      <c r="H162" s="57"/>
      <c r="I162" s="57"/>
      <c r="J162" s="57"/>
      <c r="K162" s="57"/>
      <c r="L162" s="57"/>
      <c r="M162" s="57"/>
      <c r="N162" s="57"/>
      <c r="Q162" s="57"/>
      <c r="R162" s="57"/>
      <c r="S162" s="57"/>
      <c r="T162" s="57"/>
      <c r="W162" s="57"/>
      <c r="X162" s="57"/>
    </row>
    <row r="163" spans="3:24" s="14" customFormat="1" ht="75" customHeight="1">
      <c r="C163" s="57"/>
      <c r="E163" s="57"/>
      <c r="F163" s="57"/>
      <c r="G163" s="57"/>
      <c r="H163" s="57"/>
      <c r="I163" s="57"/>
      <c r="J163" s="57"/>
      <c r="K163" s="57"/>
      <c r="L163" s="57"/>
      <c r="M163" s="57"/>
      <c r="N163" s="57"/>
      <c r="Q163" s="57"/>
      <c r="R163" s="57"/>
      <c r="S163" s="57"/>
      <c r="T163" s="57"/>
      <c r="W163" s="57"/>
      <c r="X163" s="57"/>
    </row>
    <row r="164" spans="3:24" s="14" customFormat="1" ht="75" customHeight="1">
      <c r="C164" s="57"/>
      <c r="E164" s="57"/>
      <c r="F164" s="57"/>
      <c r="G164" s="57"/>
      <c r="H164" s="57"/>
      <c r="I164" s="57"/>
      <c r="J164" s="57"/>
      <c r="K164" s="57"/>
      <c r="L164" s="57"/>
      <c r="M164" s="57"/>
      <c r="N164" s="57"/>
      <c r="Q164" s="57"/>
      <c r="R164" s="57"/>
      <c r="S164" s="57"/>
      <c r="T164" s="57"/>
      <c r="W164" s="57"/>
      <c r="X164" s="57"/>
    </row>
    <row r="165" spans="3:24" s="14" customFormat="1" ht="75" customHeight="1">
      <c r="C165" s="57"/>
      <c r="E165" s="57"/>
      <c r="F165" s="57"/>
      <c r="G165" s="57"/>
      <c r="H165" s="57"/>
      <c r="I165" s="57"/>
      <c r="J165" s="57"/>
      <c r="K165" s="57"/>
      <c r="L165" s="57"/>
      <c r="M165" s="57"/>
      <c r="N165" s="57"/>
      <c r="Q165" s="57"/>
      <c r="R165" s="57"/>
      <c r="S165" s="57"/>
      <c r="T165" s="57"/>
      <c r="W165" s="57"/>
      <c r="X165" s="57"/>
    </row>
    <row r="166" spans="3:24" s="14" customFormat="1" ht="75" customHeight="1">
      <c r="C166" s="57"/>
      <c r="E166" s="57"/>
      <c r="F166" s="57"/>
      <c r="G166" s="57"/>
      <c r="H166" s="57"/>
      <c r="I166" s="57"/>
      <c r="J166" s="57"/>
      <c r="K166" s="57"/>
      <c r="L166" s="57"/>
      <c r="M166" s="57"/>
      <c r="N166" s="57"/>
      <c r="Q166" s="57"/>
      <c r="R166" s="57"/>
      <c r="S166" s="57"/>
      <c r="T166" s="57"/>
      <c r="W166" s="57"/>
      <c r="X166" s="57"/>
    </row>
    <row r="167" spans="3:24" s="14" customFormat="1" ht="75" customHeight="1">
      <c r="C167" s="57"/>
      <c r="E167" s="57"/>
      <c r="F167" s="57"/>
      <c r="G167" s="57"/>
      <c r="H167" s="57"/>
      <c r="I167" s="57"/>
      <c r="J167" s="57"/>
      <c r="K167" s="57"/>
      <c r="L167" s="57"/>
      <c r="M167" s="57"/>
      <c r="N167" s="57"/>
      <c r="Q167" s="57"/>
      <c r="R167" s="57"/>
      <c r="S167" s="57"/>
      <c r="T167" s="57"/>
      <c r="W167" s="57"/>
      <c r="X167" s="57"/>
    </row>
    <row r="168" spans="3:24" s="14" customFormat="1" ht="75" customHeight="1">
      <c r="C168" s="57"/>
      <c r="E168" s="57"/>
      <c r="F168" s="57"/>
      <c r="G168" s="57"/>
      <c r="H168" s="57"/>
      <c r="I168" s="57"/>
      <c r="J168" s="57"/>
      <c r="K168" s="57"/>
      <c r="L168" s="57"/>
      <c r="M168" s="57"/>
      <c r="N168" s="57"/>
      <c r="Q168" s="57"/>
      <c r="R168" s="57"/>
      <c r="S168" s="57"/>
      <c r="T168" s="57"/>
      <c r="W168" s="57"/>
      <c r="X168" s="57"/>
    </row>
    <row r="169" spans="3:24" s="14" customFormat="1" ht="75" customHeight="1">
      <c r="C169" s="57"/>
      <c r="E169" s="57"/>
      <c r="F169" s="57"/>
      <c r="G169" s="57"/>
      <c r="H169" s="57"/>
      <c r="I169" s="57"/>
      <c r="J169" s="57"/>
      <c r="K169" s="57"/>
      <c r="L169" s="57"/>
      <c r="M169" s="57"/>
      <c r="N169" s="57"/>
      <c r="Q169" s="57"/>
      <c r="R169" s="57"/>
      <c r="S169" s="57"/>
      <c r="T169" s="57"/>
      <c r="W169" s="57"/>
      <c r="X169" s="57"/>
    </row>
    <row r="170" spans="3:24" s="14" customFormat="1" ht="75" customHeight="1">
      <c r="C170" s="57"/>
      <c r="E170" s="57"/>
      <c r="F170" s="57"/>
      <c r="G170" s="57"/>
      <c r="H170" s="57"/>
      <c r="I170" s="57"/>
      <c r="J170" s="57"/>
      <c r="K170" s="57"/>
      <c r="L170" s="57"/>
      <c r="M170" s="57"/>
      <c r="N170" s="57"/>
      <c r="Q170" s="57"/>
      <c r="R170" s="57"/>
      <c r="S170" s="57"/>
      <c r="T170" s="57"/>
      <c r="W170" s="57"/>
      <c r="X170" s="57"/>
    </row>
    <row r="171" spans="3:24" s="14" customFormat="1" ht="75" customHeight="1">
      <c r="C171" s="57"/>
      <c r="E171" s="57"/>
      <c r="F171" s="57"/>
      <c r="G171" s="57"/>
      <c r="H171" s="57"/>
      <c r="I171" s="57"/>
      <c r="J171" s="57"/>
      <c r="K171" s="57"/>
      <c r="L171" s="57"/>
      <c r="M171" s="57"/>
      <c r="N171" s="57"/>
      <c r="Q171" s="57"/>
      <c r="R171" s="57"/>
      <c r="S171" s="57"/>
      <c r="T171" s="57"/>
      <c r="W171" s="57"/>
      <c r="X171" s="57"/>
    </row>
    <row r="172" spans="3:24" s="14" customFormat="1" ht="75" customHeight="1">
      <c r="C172" s="57"/>
      <c r="E172" s="57"/>
      <c r="F172" s="57"/>
      <c r="G172" s="57"/>
      <c r="H172" s="57"/>
      <c r="I172" s="57"/>
      <c r="J172" s="57"/>
      <c r="K172" s="57"/>
      <c r="L172" s="57"/>
      <c r="M172" s="57"/>
      <c r="N172" s="57"/>
      <c r="Q172" s="57"/>
      <c r="R172" s="57"/>
      <c r="S172" s="57"/>
      <c r="T172" s="57"/>
      <c r="W172" s="57"/>
      <c r="X172" s="57"/>
    </row>
    <row r="173" spans="3:24" s="14" customFormat="1" ht="75" customHeight="1">
      <c r="C173" s="57"/>
      <c r="E173" s="57"/>
      <c r="F173" s="57"/>
      <c r="G173" s="57"/>
      <c r="H173" s="57"/>
      <c r="I173" s="57"/>
      <c r="J173" s="57"/>
      <c r="K173" s="57"/>
      <c r="L173" s="57"/>
      <c r="M173" s="57"/>
      <c r="N173" s="57"/>
      <c r="Q173" s="57"/>
      <c r="R173" s="57"/>
      <c r="S173" s="57"/>
      <c r="T173" s="57"/>
      <c r="W173" s="57"/>
      <c r="X173" s="57"/>
    </row>
    <row r="174" spans="3:24" s="14" customFormat="1" ht="75" customHeight="1">
      <c r="C174" s="57"/>
      <c r="E174" s="57"/>
      <c r="F174" s="57"/>
      <c r="G174" s="57"/>
      <c r="H174" s="57"/>
      <c r="I174" s="57"/>
      <c r="J174" s="57"/>
      <c r="K174" s="57"/>
      <c r="L174" s="57"/>
      <c r="M174" s="57"/>
      <c r="N174" s="57"/>
      <c r="Q174" s="57"/>
      <c r="R174" s="57"/>
      <c r="S174" s="57"/>
      <c r="T174" s="57"/>
      <c r="W174" s="57"/>
      <c r="X174" s="57"/>
    </row>
    <row r="175" spans="3:24" s="14" customFormat="1" ht="75" customHeight="1">
      <c r="C175" s="57"/>
      <c r="E175" s="57"/>
      <c r="F175" s="57"/>
      <c r="G175" s="57"/>
      <c r="H175" s="57"/>
      <c r="I175" s="57"/>
      <c r="J175" s="57"/>
      <c r="K175" s="57"/>
      <c r="L175" s="57"/>
      <c r="M175" s="57"/>
      <c r="N175" s="57"/>
      <c r="Q175" s="57"/>
      <c r="R175" s="57"/>
      <c r="S175" s="57"/>
      <c r="T175" s="57"/>
      <c r="W175" s="57"/>
      <c r="X175" s="57"/>
    </row>
    <row r="176" spans="3:24" s="14" customFormat="1" ht="75" customHeight="1">
      <c r="C176" s="57"/>
      <c r="E176" s="57"/>
      <c r="F176" s="57"/>
      <c r="G176" s="57"/>
      <c r="H176" s="57"/>
      <c r="I176" s="57"/>
      <c r="J176" s="57"/>
      <c r="K176" s="57"/>
      <c r="L176" s="57"/>
      <c r="M176" s="57"/>
      <c r="N176" s="57"/>
      <c r="Q176" s="57"/>
      <c r="R176" s="57"/>
      <c r="S176" s="57"/>
      <c r="T176" s="57"/>
      <c r="W176" s="57"/>
      <c r="X176" s="57"/>
    </row>
    <row r="177" spans="3:24" s="14" customFormat="1" ht="75" customHeight="1">
      <c r="C177" s="57"/>
      <c r="E177" s="57"/>
      <c r="F177" s="57"/>
      <c r="G177" s="57"/>
      <c r="H177" s="57"/>
      <c r="I177" s="57"/>
      <c r="J177" s="57"/>
      <c r="K177" s="57"/>
      <c r="L177" s="57"/>
      <c r="M177" s="57"/>
      <c r="N177" s="57"/>
      <c r="Q177" s="57"/>
      <c r="R177" s="57"/>
      <c r="S177" s="57"/>
      <c r="T177" s="57"/>
      <c r="W177" s="57"/>
      <c r="X177" s="57"/>
    </row>
    <row r="178" spans="3:24" s="14" customFormat="1" ht="75" customHeight="1">
      <c r="C178" s="57"/>
      <c r="E178" s="57"/>
      <c r="F178" s="57"/>
      <c r="G178" s="57"/>
      <c r="H178" s="57"/>
      <c r="I178" s="57"/>
      <c r="J178" s="57"/>
      <c r="K178" s="57"/>
      <c r="L178" s="57"/>
      <c r="M178" s="57"/>
      <c r="N178" s="57"/>
      <c r="Q178" s="57"/>
      <c r="R178" s="57"/>
      <c r="S178" s="57"/>
      <c r="T178" s="57"/>
      <c r="W178" s="57"/>
      <c r="X178" s="57"/>
    </row>
    <row r="179" spans="3:24" s="14" customFormat="1" ht="75" customHeight="1">
      <c r="C179" s="57"/>
      <c r="E179" s="57"/>
      <c r="F179" s="57"/>
      <c r="G179" s="57"/>
      <c r="H179" s="57"/>
      <c r="I179" s="57"/>
      <c r="J179" s="57"/>
      <c r="K179" s="57"/>
      <c r="L179" s="57"/>
      <c r="M179" s="57"/>
      <c r="N179" s="57"/>
      <c r="Q179" s="57"/>
      <c r="R179" s="57"/>
      <c r="S179" s="57"/>
      <c r="T179" s="57"/>
      <c r="W179" s="57"/>
      <c r="X179" s="57"/>
    </row>
    <row r="180" spans="3:24" s="14" customFormat="1" ht="75" customHeight="1">
      <c r="C180" s="57"/>
      <c r="E180" s="57"/>
      <c r="F180" s="57"/>
      <c r="G180" s="57"/>
      <c r="H180" s="57"/>
      <c r="I180" s="57"/>
      <c r="J180" s="57"/>
      <c r="K180" s="57"/>
      <c r="L180" s="57"/>
      <c r="M180" s="57"/>
      <c r="N180" s="57"/>
      <c r="Q180" s="57"/>
      <c r="R180" s="57"/>
      <c r="S180" s="57"/>
      <c r="T180" s="57"/>
      <c r="W180" s="57"/>
      <c r="X180" s="57"/>
    </row>
    <row r="181" spans="3:24" s="14" customFormat="1" ht="75" customHeight="1">
      <c r="C181" s="57"/>
      <c r="E181" s="57"/>
      <c r="F181" s="57"/>
      <c r="G181" s="57"/>
      <c r="H181" s="57"/>
      <c r="I181" s="57"/>
      <c r="J181" s="57"/>
      <c r="K181" s="57"/>
      <c r="L181" s="57"/>
      <c r="M181" s="57"/>
      <c r="N181" s="57"/>
      <c r="Q181" s="57"/>
      <c r="R181" s="57"/>
      <c r="S181" s="57"/>
      <c r="T181" s="57"/>
      <c r="W181" s="57"/>
      <c r="X181" s="57"/>
    </row>
    <row r="182" spans="3:24" s="14" customFormat="1" ht="75" customHeight="1">
      <c r="C182" s="57"/>
      <c r="E182" s="57"/>
      <c r="F182" s="57"/>
      <c r="G182" s="57"/>
      <c r="H182" s="57"/>
      <c r="I182" s="57"/>
      <c r="J182" s="57"/>
      <c r="K182" s="57"/>
      <c r="L182" s="57"/>
      <c r="M182" s="57"/>
      <c r="N182" s="57"/>
      <c r="Q182" s="57"/>
      <c r="R182" s="57"/>
      <c r="S182" s="57"/>
      <c r="T182" s="57"/>
      <c r="W182" s="57"/>
      <c r="X182" s="57"/>
    </row>
    <row r="183" spans="3:24" s="14" customFormat="1" ht="75" customHeight="1">
      <c r="C183" s="57"/>
      <c r="E183" s="57"/>
      <c r="F183" s="57"/>
      <c r="G183" s="57"/>
      <c r="H183" s="57"/>
      <c r="I183" s="57"/>
      <c r="J183" s="57"/>
      <c r="K183" s="57"/>
      <c r="L183" s="57"/>
      <c r="M183" s="57"/>
      <c r="N183" s="57"/>
      <c r="Q183" s="57"/>
      <c r="R183" s="57"/>
      <c r="S183" s="57"/>
      <c r="T183" s="57"/>
      <c r="W183" s="57"/>
      <c r="X183" s="57"/>
    </row>
    <row r="184" spans="3:24" s="14" customFormat="1" ht="75" customHeight="1">
      <c r="C184" s="57"/>
      <c r="E184" s="57"/>
      <c r="F184" s="57"/>
      <c r="G184" s="57"/>
      <c r="H184" s="57"/>
      <c r="I184" s="57"/>
      <c r="J184" s="57"/>
      <c r="K184" s="57"/>
      <c r="L184" s="57"/>
      <c r="M184" s="57"/>
      <c r="N184" s="57"/>
      <c r="Q184" s="57"/>
      <c r="R184" s="57"/>
      <c r="S184" s="57"/>
      <c r="T184" s="57"/>
      <c r="W184" s="57"/>
      <c r="X184" s="57"/>
    </row>
    <row r="185" spans="3:24" s="14" customFormat="1" ht="75" customHeight="1">
      <c r="C185" s="57"/>
      <c r="E185" s="57"/>
      <c r="F185" s="57"/>
      <c r="G185" s="57"/>
      <c r="H185" s="57"/>
      <c r="I185" s="57"/>
      <c r="J185" s="57"/>
      <c r="K185" s="57"/>
      <c r="L185" s="57"/>
      <c r="M185" s="57"/>
      <c r="N185" s="57"/>
      <c r="Q185" s="57"/>
      <c r="R185" s="57"/>
      <c r="S185" s="57"/>
      <c r="T185" s="57"/>
      <c r="W185" s="57"/>
      <c r="X185" s="57"/>
    </row>
    <row r="186" spans="3:24" s="14" customFormat="1" ht="75" customHeight="1">
      <c r="C186" s="57"/>
      <c r="E186" s="57"/>
      <c r="F186" s="57"/>
      <c r="G186" s="57"/>
      <c r="H186" s="57"/>
      <c r="I186" s="57"/>
      <c r="J186" s="57"/>
      <c r="K186" s="57"/>
      <c r="L186" s="57"/>
      <c r="M186" s="57"/>
      <c r="N186" s="57"/>
      <c r="Q186" s="57"/>
      <c r="R186" s="57"/>
      <c r="S186" s="57"/>
      <c r="T186" s="57"/>
      <c r="W186" s="57"/>
      <c r="X186" s="57"/>
    </row>
    <row r="187" spans="3:24" s="14" customFormat="1" ht="75" customHeight="1">
      <c r="C187" s="57"/>
      <c r="E187" s="57"/>
      <c r="F187" s="57"/>
      <c r="G187" s="57"/>
      <c r="H187" s="57"/>
      <c r="I187" s="57"/>
      <c r="J187" s="57"/>
      <c r="K187" s="57"/>
      <c r="L187" s="57"/>
      <c r="M187" s="57"/>
      <c r="N187" s="57"/>
      <c r="Q187" s="57"/>
      <c r="R187" s="57"/>
      <c r="S187" s="57"/>
      <c r="T187" s="57"/>
      <c r="W187" s="57"/>
      <c r="X187" s="57"/>
    </row>
    <row r="188" spans="3:24" s="14" customFormat="1" ht="75" customHeight="1">
      <c r="C188" s="57"/>
      <c r="E188" s="57"/>
      <c r="F188" s="57"/>
      <c r="G188" s="57"/>
      <c r="H188" s="57"/>
      <c r="I188" s="57"/>
      <c r="J188" s="57"/>
      <c r="K188" s="57"/>
      <c r="L188" s="57"/>
      <c r="M188" s="57"/>
      <c r="N188" s="57"/>
      <c r="Q188" s="57"/>
      <c r="R188" s="57"/>
      <c r="S188" s="57"/>
      <c r="T188" s="57"/>
      <c r="W188" s="57"/>
      <c r="X188" s="57"/>
    </row>
    <row r="189" spans="3:24" s="14" customFormat="1" ht="75" customHeight="1">
      <c r="C189" s="57"/>
      <c r="E189" s="57"/>
      <c r="F189" s="57"/>
      <c r="G189" s="57"/>
      <c r="H189" s="57"/>
      <c r="I189" s="57"/>
      <c r="J189" s="57"/>
      <c r="K189" s="57"/>
      <c r="L189" s="57"/>
      <c r="M189" s="57"/>
      <c r="N189" s="57"/>
      <c r="Q189" s="57"/>
      <c r="R189" s="57"/>
      <c r="S189" s="57"/>
      <c r="T189" s="57"/>
      <c r="W189" s="57"/>
      <c r="X189" s="57"/>
    </row>
    <row r="190" spans="3:24" s="14" customFormat="1" ht="75" customHeight="1">
      <c r="C190" s="57"/>
      <c r="E190" s="57"/>
      <c r="F190" s="57"/>
      <c r="G190" s="57"/>
      <c r="H190" s="57"/>
      <c r="I190" s="57"/>
      <c r="J190" s="57"/>
      <c r="K190" s="57"/>
      <c r="L190" s="57"/>
      <c r="M190" s="57"/>
      <c r="N190" s="57"/>
      <c r="Q190" s="57"/>
      <c r="R190" s="57"/>
      <c r="S190" s="57"/>
      <c r="T190" s="57"/>
      <c r="W190" s="57"/>
      <c r="X190" s="57"/>
    </row>
    <row r="191" spans="3:24" s="14" customFormat="1" ht="75" customHeight="1">
      <c r="C191" s="57"/>
      <c r="E191" s="57"/>
      <c r="F191" s="57"/>
      <c r="G191" s="57"/>
      <c r="H191" s="57"/>
      <c r="I191" s="57"/>
      <c r="J191" s="57"/>
      <c r="K191" s="57"/>
      <c r="L191" s="57"/>
      <c r="M191" s="57"/>
      <c r="N191" s="57"/>
      <c r="Q191" s="57"/>
      <c r="R191" s="57"/>
      <c r="S191" s="57"/>
      <c r="T191" s="57"/>
      <c r="W191" s="57"/>
      <c r="X191" s="57"/>
    </row>
    <row r="192" spans="3:24" s="14" customFormat="1" ht="75" customHeight="1">
      <c r="C192" s="57"/>
      <c r="E192" s="57"/>
      <c r="F192" s="57"/>
      <c r="G192" s="57"/>
      <c r="H192" s="57"/>
      <c r="I192" s="57"/>
      <c r="J192" s="57"/>
      <c r="K192" s="57"/>
      <c r="L192" s="57"/>
      <c r="M192" s="57"/>
      <c r="N192" s="57"/>
      <c r="Q192" s="57"/>
      <c r="R192" s="57"/>
      <c r="S192" s="57"/>
      <c r="T192" s="57"/>
      <c r="W192" s="57"/>
      <c r="X192" s="57"/>
    </row>
    <row r="193" spans="3:24" s="14" customFormat="1" ht="75" customHeight="1">
      <c r="C193" s="57"/>
      <c r="E193" s="57"/>
      <c r="F193" s="57"/>
      <c r="G193" s="57"/>
      <c r="H193" s="57"/>
      <c r="I193" s="57"/>
      <c r="J193" s="57"/>
      <c r="K193" s="57"/>
      <c r="L193" s="57"/>
      <c r="M193" s="57"/>
      <c r="N193" s="57"/>
      <c r="Q193" s="57"/>
      <c r="R193" s="57"/>
      <c r="S193" s="57"/>
      <c r="T193" s="57"/>
      <c r="W193" s="57"/>
      <c r="X193" s="57"/>
    </row>
    <row r="194" spans="3:24" s="14" customFormat="1" ht="75" customHeight="1">
      <c r="C194" s="57"/>
      <c r="E194" s="57"/>
      <c r="F194" s="57"/>
      <c r="G194" s="57"/>
      <c r="H194" s="57"/>
      <c r="I194" s="57"/>
      <c r="J194" s="57"/>
      <c r="K194" s="57"/>
      <c r="L194" s="57"/>
      <c r="M194" s="57"/>
      <c r="N194" s="57"/>
      <c r="Q194" s="57"/>
      <c r="R194" s="57"/>
      <c r="S194" s="57"/>
      <c r="T194" s="57"/>
      <c r="W194" s="57"/>
      <c r="X194" s="57"/>
    </row>
    <row r="195" spans="3:24" s="14" customFormat="1" ht="75" customHeight="1">
      <c r="C195" s="57"/>
      <c r="E195" s="57"/>
      <c r="F195" s="57"/>
      <c r="G195" s="57"/>
      <c r="H195" s="57"/>
      <c r="I195" s="57"/>
      <c r="J195" s="57"/>
      <c r="K195" s="57"/>
      <c r="L195" s="57"/>
      <c r="M195" s="57"/>
      <c r="N195" s="57"/>
      <c r="Q195" s="57"/>
      <c r="R195" s="57"/>
      <c r="S195" s="57"/>
      <c r="T195" s="57"/>
      <c r="W195" s="57"/>
      <c r="X195" s="57"/>
    </row>
    <row r="196" spans="3:24" s="14" customFormat="1" ht="75" customHeight="1">
      <c r="C196" s="57"/>
      <c r="E196" s="57"/>
      <c r="F196" s="57"/>
      <c r="G196" s="57"/>
      <c r="H196" s="57"/>
      <c r="I196" s="57"/>
      <c r="J196" s="57"/>
      <c r="K196" s="57"/>
      <c r="L196" s="57"/>
      <c r="M196" s="57"/>
      <c r="N196" s="57"/>
      <c r="Q196" s="57"/>
      <c r="R196" s="57"/>
      <c r="S196" s="57"/>
      <c r="T196" s="57"/>
      <c r="W196" s="57"/>
      <c r="X196" s="57"/>
    </row>
    <row r="197" spans="3:24" s="14" customFormat="1" ht="75" customHeight="1">
      <c r="C197" s="57"/>
      <c r="E197" s="57"/>
      <c r="F197" s="57"/>
      <c r="G197" s="57"/>
      <c r="H197" s="57"/>
      <c r="I197" s="57"/>
      <c r="J197" s="57"/>
      <c r="K197" s="57"/>
      <c r="L197" s="57"/>
      <c r="M197" s="57"/>
      <c r="N197" s="57"/>
      <c r="Q197" s="57"/>
      <c r="R197" s="57"/>
      <c r="S197" s="57"/>
      <c r="T197" s="57"/>
      <c r="W197" s="57"/>
      <c r="X197" s="57"/>
    </row>
    <row r="198" spans="3:24" s="14" customFormat="1" ht="75" customHeight="1">
      <c r="C198" s="57"/>
      <c r="E198" s="57"/>
      <c r="F198" s="57"/>
      <c r="G198" s="57"/>
      <c r="H198" s="57"/>
      <c r="I198" s="57"/>
      <c r="J198" s="57"/>
      <c r="K198" s="57"/>
      <c r="L198" s="57"/>
      <c r="M198" s="57"/>
      <c r="N198" s="57"/>
      <c r="Q198" s="57"/>
      <c r="R198" s="57"/>
      <c r="S198" s="57"/>
      <c r="T198" s="57"/>
      <c r="W198" s="57"/>
      <c r="X198" s="57"/>
    </row>
    <row r="199" spans="3:24" s="14" customFormat="1" ht="75" customHeight="1">
      <c r="C199" s="57"/>
      <c r="E199" s="57"/>
      <c r="F199" s="57"/>
      <c r="G199" s="57"/>
      <c r="H199" s="57"/>
      <c r="I199" s="57"/>
      <c r="J199" s="57"/>
      <c r="K199" s="57"/>
      <c r="L199" s="57"/>
      <c r="M199" s="57"/>
      <c r="N199" s="57"/>
      <c r="Q199" s="57"/>
      <c r="R199" s="57"/>
      <c r="S199" s="57"/>
      <c r="T199" s="57"/>
      <c r="W199" s="57"/>
      <c r="X199" s="57"/>
    </row>
    <row r="200" spans="3:24" s="14" customFormat="1" ht="75" customHeight="1">
      <c r="C200" s="57"/>
      <c r="E200" s="57"/>
      <c r="F200" s="57"/>
      <c r="G200" s="57"/>
      <c r="H200" s="57"/>
      <c r="I200" s="57"/>
      <c r="J200" s="57"/>
      <c r="K200" s="57"/>
      <c r="L200" s="57"/>
      <c r="M200" s="57"/>
      <c r="N200" s="57"/>
      <c r="Q200" s="57"/>
      <c r="R200" s="57"/>
      <c r="S200" s="57"/>
      <c r="T200" s="57"/>
      <c r="W200" s="57"/>
      <c r="X200" s="57"/>
    </row>
    <row r="201" spans="3:24" s="14" customFormat="1" ht="75" customHeight="1">
      <c r="C201" s="57"/>
      <c r="E201" s="57"/>
      <c r="F201" s="57"/>
      <c r="G201" s="57"/>
      <c r="H201" s="57"/>
      <c r="I201" s="57"/>
      <c r="J201" s="57"/>
      <c r="K201" s="57"/>
      <c r="L201" s="57"/>
      <c r="M201" s="57"/>
      <c r="N201" s="57"/>
      <c r="Q201" s="57"/>
      <c r="R201" s="57"/>
      <c r="S201" s="57"/>
      <c r="T201" s="57"/>
      <c r="W201" s="57"/>
      <c r="X201" s="57"/>
    </row>
    <row r="202" spans="3:24" s="14" customFormat="1" ht="75" customHeight="1">
      <c r="C202" s="57"/>
      <c r="E202" s="57"/>
      <c r="F202" s="57"/>
      <c r="G202" s="57"/>
      <c r="H202" s="57"/>
      <c r="I202" s="57"/>
      <c r="J202" s="57"/>
      <c r="K202" s="57"/>
      <c r="L202" s="57"/>
      <c r="M202" s="57"/>
      <c r="N202" s="57"/>
      <c r="Q202" s="57"/>
      <c r="R202" s="57"/>
      <c r="S202" s="57"/>
      <c r="T202" s="57"/>
      <c r="W202" s="57"/>
      <c r="X202" s="57"/>
    </row>
    <row r="203" spans="3:24" s="14" customFormat="1" ht="75" customHeight="1">
      <c r="C203" s="57"/>
      <c r="E203" s="57"/>
      <c r="F203" s="57"/>
      <c r="G203" s="57"/>
      <c r="H203" s="57"/>
      <c r="I203" s="57"/>
      <c r="J203" s="57"/>
      <c r="K203" s="57"/>
      <c r="L203" s="57"/>
      <c r="M203" s="57"/>
      <c r="N203" s="57"/>
      <c r="Q203" s="57"/>
      <c r="R203" s="57"/>
      <c r="S203" s="57"/>
      <c r="T203" s="57"/>
      <c r="W203" s="57"/>
      <c r="X203" s="57"/>
    </row>
    <row r="204" spans="3:24" s="14" customFormat="1" ht="75" customHeight="1">
      <c r="C204" s="57"/>
      <c r="E204" s="57"/>
      <c r="F204" s="57"/>
      <c r="G204" s="57"/>
      <c r="H204" s="57"/>
      <c r="I204" s="57"/>
      <c r="J204" s="57"/>
      <c r="K204" s="57"/>
      <c r="L204" s="57"/>
      <c r="M204" s="57"/>
      <c r="N204" s="57"/>
      <c r="Q204" s="57"/>
      <c r="R204" s="57"/>
      <c r="S204" s="57"/>
      <c r="T204" s="57"/>
      <c r="W204" s="57"/>
      <c r="X204" s="57"/>
    </row>
    <row r="205" spans="3:24" s="14" customFormat="1" ht="75" customHeight="1">
      <c r="C205" s="57"/>
      <c r="E205" s="57"/>
      <c r="F205" s="57"/>
      <c r="G205" s="57"/>
      <c r="H205" s="57"/>
      <c r="I205" s="57"/>
      <c r="J205" s="57"/>
      <c r="K205" s="57"/>
      <c r="L205" s="57"/>
      <c r="M205" s="57"/>
      <c r="N205" s="57"/>
      <c r="Q205" s="57"/>
      <c r="R205" s="57"/>
      <c r="S205" s="57"/>
      <c r="T205" s="57"/>
      <c r="W205" s="57"/>
      <c r="X205" s="57"/>
    </row>
    <row r="206" spans="3:24" s="14" customFormat="1" ht="75" customHeight="1">
      <c r="C206" s="57"/>
      <c r="E206" s="57"/>
      <c r="F206" s="57"/>
      <c r="G206" s="57"/>
      <c r="H206" s="57"/>
      <c r="I206" s="57"/>
      <c r="J206" s="57"/>
      <c r="K206" s="57"/>
      <c r="L206" s="57"/>
      <c r="M206" s="57"/>
      <c r="N206" s="57"/>
      <c r="Q206" s="57"/>
      <c r="R206" s="57"/>
      <c r="S206" s="57"/>
      <c r="T206" s="57"/>
      <c r="W206" s="57"/>
      <c r="X206" s="57"/>
    </row>
    <row r="207" spans="3:24" s="14" customFormat="1" ht="75" customHeight="1">
      <c r="C207" s="57"/>
      <c r="E207" s="57"/>
      <c r="F207" s="57"/>
      <c r="G207" s="57"/>
      <c r="H207" s="57"/>
      <c r="I207" s="57"/>
      <c r="J207" s="57"/>
      <c r="K207" s="57"/>
      <c r="L207" s="57"/>
      <c r="M207" s="57"/>
      <c r="N207" s="57"/>
      <c r="Q207" s="57"/>
      <c r="R207" s="57"/>
      <c r="S207" s="57"/>
      <c r="T207" s="57"/>
      <c r="W207" s="57"/>
      <c r="X207" s="57"/>
    </row>
    <row r="208" spans="3:24" s="14" customFormat="1" ht="75" customHeight="1">
      <c r="C208" s="57"/>
      <c r="E208" s="57"/>
      <c r="F208" s="57"/>
      <c r="G208" s="57"/>
      <c r="H208" s="57"/>
      <c r="I208" s="57"/>
      <c r="J208" s="57"/>
      <c r="K208" s="57"/>
      <c r="L208" s="57"/>
      <c r="M208" s="57"/>
      <c r="N208" s="57"/>
      <c r="Q208" s="57"/>
      <c r="R208" s="57"/>
      <c r="S208" s="57"/>
      <c r="T208" s="57"/>
      <c r="W208" s="57"/>
      <c r="X208" s="57"/>
    </row>
    <row r="209" spans="3:24" s="14" customFormat="1" ht="75" customHeight="1">
      <c r="C209" s="57"/>
      <c r="E209" s="57"/>
      <c r="F209" s="57"/>
      <c r="G209" s="57"/>
      <c r="H209" s="57"/>
      <c r="I209" s="57"/>
      <c r="J209" s="57"/>
      <c r="K209" s="57"/>
      <c r="L209" s="57"/>
      <c r="M209" s="57"/>
      <c r="N209" s="57"/>
      <c r="Q209" s="57"/>
      <c r="R209" s="57"/>
      <c r="S209" s="57"/>
      <c r="T209" s="57"/>
      <c r="W209" s="57"/>
      <c r="X209" s="57"/>
    </row>
    <row r="210" spans="3:24" s="14" customFormat="1" ht="75" customHeight="1">
      <c r="C210" s="57"/>
      <c r="E210" s="57"/>
      <c r="F210" s="57"/>
      <c r="G210" s="57"/>
      <c r="H210" s="57"/>
      <c r="I210" s="57"/>
      <c r="J210" s="57"/>
      <c r="K210" s="57"/>
      <c r="L210" s="57"/>
      <c r="M210" s="57"/>
      <c r="N210" s="57"/>
      <c r="Q210" s="57"/>
      <c r="R210" s="57"/>
      <c r="S210" s="57"/>
      <c r="T210" s="57"/>
      <c r="W210" s="57"/>
      <c r="X210" s="57"/>
    </row>
    <row r="211" spans="3:24" s="14" customFormat="1" ht="75" customHeight="1">
      <c r="C211" s="57"/>
      <c r="E211" s="57"/>
      <c r="F211" s="57"/>
      <c r="G211" s="57"/>
      <c r="H211" s="57"/>
      <c r="I211" s="57"/>
      <c r="J211" s="57"/>
      <c r="K211" s="57"/>
      <c r="L211" s="57"/>
      <c r="M211" s="57"/>
      <c r="N211" s="57"/>
      <c r="Q211" s="57"/>
      <c r="R211" s="57"/>
      <c r="S211" s="57"/>
      <c r="T211" s="57"/>
      <c r="W211" s="57"/>
      <c r="X211" s="57"/>
    </row>
    <row r="212" spans="3:24" s="14" customFormat="1" ht="75" customHeight="1">
      <c r="C212" s="57"/>
      <c r="E212" s="57"/>
      <c r="F212" s="57"/>
      <c r="G212" s="57"/>
      <c r="H212" s="57"/>
      <c r="I212" s="57"/>
      <c r="J212" s="57"/>
      <c r="K212" s="57"/>
      <c r="L212" s="57"/>
      <c r="M212" s="57"/>
      <c r="N212" s="57"/>
      <c r="Q212" s="57"/>
      <c r="R212" s="57"/>
      <c r="S212" s="57"/>
      <c r="T212" s="57"/>
      <c r="W212" s="57"/>
      <c r="X212" s="57"/>
    </row>
    <row r="213" spans="3:24" s="14" customFormat="1" ht="75" customHeight="1">
      <c r="C213" s="57"/>
      <c r="E213" s="57"/>
      <c r="F213" s="57"/>
      <c r="G213" s="57"/>
      <c r="H213" s="57"/>
      <c r="I213" s="57"/>
      <c r="J213" s="57"/>
      <c r="K213" s="57"/>
      <c r="L213" s="57"/>
      <c r="M213" s="57"/>
      <c r="N213" s="57"/>
      <c r="Q213" s="57"/>
      <c r="R213" s="57"/>
      <c r="S213" s="57"/>
      <c r="T213" s="57"/>
      <c r="W213" s="57"/>
      <c r="X213" s="57"/>
    </row>
    <row r="214" spans="3:24" s="14" customFormat="1" ht="75" customHeight="1">
      <c r="C214" s="57"/>
      <c r="E214" s="57"/>
      <c r="F214" s="57"/>
      <c r="G214" s="57"/>
      <c r="H214" s="57"/>
      <c r="I214" s="57"/>
      <c r="J214" s="57"/>
      <c r="K214" s="57"/>
      <c r="L214" s="57"/>
      <c r="M214" s="57"/>
      <c r="N214" s="57"/>
      <c r="Q214" s="57"/>
      <c r="R214" s="57"/>
      <c r="S214" s="57"/>
      <c r="T214" s="57"/>
      <c r="W214" s="57"/>
      <c r="X214" s="57"/>
    </row>
    <row r="215" spans="3:24" s="14" customFormat="1" ht="75" customHeight="1">
      <c r="C215" s="57"/>
      <c r="E215" s="57"/>
      <c r="F215" s="57"/>
      <c r="G215" s="57"/>
      <c r="H215" s="57"/>
      <c r="I215" s="57"/>
      <c r="J215" s="57"/>
      <c r="K215" s="57"/>
      <c r="L215" s="57"/>
      <c r="M215" s="57"/>
      <c r="N215" s="57"/>
      <c r="Q215" s="57"/>
      <c r="R215" s="57"/>
      <c r="S215" s="57"/>
      <c r="T215" s="57"/>
      <c r="W215" s="57"/>
      <c r="X215" s="57"/>
    </row>
    <row r="216" spans="3:24" s="14" customFormat="1" ht="75" customHeight="1">
      <c r="C216" s="57"/>
      <c r="E216" s="57"/>
      <c r="F216" s="57"/>
      <c r="G216" s="57"/>
      <c r="H216" s="57"/>
      <c r="I216" s="57"/>
      <c r="J216" s="57"/>
      <c r="K216" s="57"/>
      <c r="L216" s="57"/>
      <c r="M216" s="57"/>
      <c r="N216" s="57"/>
      <c r="Q216" s="57"/>
      <c r="R216" s="57"/>
      <c r="S216" s="57"/>
      <c r="T216" s="57"/>
      <c r="W216" s="57"/>
      <c r="X216" s="57"/>
    </row>
    <row r="217" spans="3:24" s="14" customFormat="1" ht="75" customHeight="1">
      <c r="C217" s="57"/>
      <c r="E217" s="57"/>
      <c r="F217" s="57"/>
      <c r="G217" s="57"/>
      <c r="H217" s="57"/>
      <c r="I217" s="57"/>
      <c r="J217" s="57"/>
      <c r="K217" s="57"/>
      <c r="L217" s="57"/>
      <c r="M217" s="57"/>
      <c r="N217" s="57"/>
      <c r="Q217" s="57"/>
      <c r="R217" s="57"/>
      <c r="S217" s="57"/>
      <c r="T217" s="57"/>
      <c r="W217" s="57"/>
      <c r="X217" s="57"/>
    </row>
    <row r="218" spans="3:24" s="14" customFormat="1" ht="75" customHeight="1">
      <c r="C218" s="57"/>
      <c r="E218" s="57"/>
      <c r="F218" s="57"/>
      <c r="G218" s="57"/>
      <c r="H218" s="57"/>
      <c r="I218" s="57"/>
      <c r="J218" s="57"/>
      <c r="K218" s="57"/>
      <c r="L218" s="57"/>
      <c r="M218" s="57"/>
      <c r="N218" s="57"/>
      <c r="Q218" s="57"/>
      <c r="R218" s="57"/>
      <c r="S218" s="57"/>
      <c r="T218" s="57"/>
      <c r="W218" s="57"/>
      <c r="X218" s="57"/>
    </row>
    <row r="219" spans="3:24" s="14" customFormat="1" ht="75" customHeight="1">
      <c r="C219" s="57"/>
      <c r="E219" s="57"/>
      <c r="F219" s="57"/>
      <c r="G219" s="57"/>
      <c r="H219" s="57"/>
      <c r="I219" s="57"/>
      <c r="J219" s="57"/>
      <c r="K219" s="57"/>
      <c r="L219" s="57"/>
      <c r="M219" s="57"/>
      <c r="N219" s="57"/>
      <c r="Q219" s="57"/>
      <c r="R219" s="57"/>
      <c r="S219" s="57"/>
      <c r="T219" s="57"/>
      <c r="W219" s="57"/>
      <c r="X219" s="57"/>
    </row>
    <row r="220" spans="3:24" s="14" customFormat="1" ht="75" customHeight="1">
      <c r="C220" s="57"/>
      <c r="E220" s="57"/>
      <c r="F220" s="57"/>
      <c r="G220" s="57"/>
      <c r="H220" s="57"/>
      <c r="I220" s="57"/>
      <c r="J220" s="57"/>
      <c r="K220" s="57"/>
      <c r="L220" s="57"/>
      <c r="M220" s="57"/>
      <c r="N220" s="57"/>
      <c r="Q220" s="57"/>
      <c r="R220" s="57"/>
      <c r="S220" s="57"/>
      <c r="T220" s="57"/>
      <c r="W220" s="57"/>
      <c r="X220" s="57"/>
    </row>
    <row r="221" spans="3:24" s="14" customFormat="1" ht="75" customHeight="1">
      <c r="C221" s="57"/>
      <c r="E221" s="57"/>
      <c r="F221" s="57"/>
      <c r="G221" s="57"/>
      <c r="H221" s="57"/>
      <c r="I221" s="57"/>
      <c r="J221" s="57"/>
      <c r="K221" s="57"/>
      <c r="L221" s="57"/>
      <c r="M221" s="57"/>
      <c r="N221" s="57"/>
      <c r="Q221" s="57"/>
      <c r="R221" s="57"/>
      <c r="S221" s="57"/>
      <c r="T221" s="57"/>
      <c r="W221" s="57"/>
      <c r="X221" s="57"/>
    </row>
    <row r="222" spans="3:24" s="14" customFormat="1" ht="75" customHeight="1">
      <c r="C222" s="57"/>
      <c r="E222" s="57"/>
      <c r="F222" s="57"/>
      <c r="G222" s="57"/>
      <c r="H222" s="57"/>
      <c r="I222" s="57"/>
      <c r="J222" s="57"/>
      <c r="K222" s="57"/>
      <c r="L222" s="57"/>
      <c r="M222" s="57"/>
      <c r="N222" s="57"/>
      <c r="Q222" s="57"/>
      <c r="R222" s="57"/>
      <c r="S222" s="57"/>
      <c r="T222" s="57"/>
      <c r="W222" s="57"/>
      <c r="X222" s="57"/>
    </row>
    <row r="223" spans="3:24" s="14" customFormat="1" ht="75" customHeight="1">
      <c r="C223" s="57"/>
      <c r="E223" s="57"/>
      <c r="F223" s="57"/>
      <c r="G223" s="57"/>
      <c r="H223" s="57"/>
      <c r="I223" s="57"/>
      <c r="J223" s="57"/>
      <c r="K223" s="57"/>
      <c r="L223" s="57"/>
      <c r="M223" s="57"/>
      <c r="N223" s="57"/>
      <c r="Q223" s="57"/>
      <c r="R223" s="57"/>
      <c r="S223" s="57"/>
      <c r="T223" s="57"/>
      <c r="W223" s="57"/>
      <c r="X223" s="57"/>
    </row>
    <row r="224" spans="3:24" s="14" customFormat="1" ht="75" customHeight="1">
      <c r="C224" s="57"/>
      <c r="E224" s="57"/>
      <c r="F224" s="57"/>
      <c r="G224" s="57"/>
      <c r="H224" s="57"/>
      <c r="I224" s="57"/>
      <c r="J224" s="57"/>
      <c r="K224" s="57"/>
      <c r="L224" s="57"/>
      <c r="M224" s="57"/>
      <c r="N224" s="57"/>
      <c r="Q224" s="57"/>
      <c r="R224" s="57"/>
      <c r="S224" s="57"/>
      <c r="T224" s="57"/>
      <c r="W224" s="57"/>
      <c r="X224" s="57"/>
    </row>
    <row r="225" spans="3:24" s="14" customFormat="1" ht="75" customHeight="1">
      <c r="C225" s="57"/>
      <c r="E225" s="57"/>
      <c r="F225" s="57"/>
      <c r="G225" s="57"/>
      <c r="H225" s="57"/>
      <c r="I225" s="57"/>
      <c r="J225" s="57"/>
      <c r="K225" s="57"/>
      <c r="L225" s="57"/>
      <c r="M225" s="57"/>
      <c r="N225" s="57"/>
      <c r="Q225" s="57"/>
      <c r="R225" s="57"/>
      <c r="S225" s="57"/>
      <c r="T225" s="57"/>
      <c r="W225" s="57"/>
      <c r="X225" s="57"/>
    </row>
    <row r="226" spans="3:24" s="14" customFormat="1" ht="75" customHeight="1">
      <c r="C226" s="57"/>
      <c r="E226" s="57"/>
      <c r="F226" s="57"/>
      <c r="G226" s="57"/>
      <c r="H226" s="57"/>
      <c r="I226" s="57"/>
      <c r="J226" s="57"/>
      <c r="K226" s="57"/>
      <c r="L226" s="57"/>
      <c r="M226" s="57"/>
      <c r="N226" s="57"/>
      <c r="Q226" s="57"/>
      <c r="R226" s="57"/>
      <c r="S226" s="57"/>
      <c r="T226" s="57"/>
      <c r="W226" s="57"/>
      <c r="X226" s="57"/>
    </row>
    <row r="227" spans="3:24" s="14" customFormat="1" ht="75" customHeight="1">
      <c r="C227" s="57"/>
      <c r="E227" s="57"/>
      <c r="F227" s="57"/>
      <c r="G227" s="57"/>
      <c r="H227" s="57"/>
      <c r="I227" s="57"/>
      <c r="J227" s="57"/>
      <c r="K227" s="57"/>
      <c r="L227" s="57"/>
      <c r="M227" s="57"/>
      <c r="N227" s="57"/>
      <c r="Q227" s="57"/>
      <c r="R227" s="57"/>
      <c r="S227" s="57"/>
      <c r="T227" s="57"/>
      <c r="W227" s="57"/>
      <c r="X227" s="57"/>
    </row>
    <row r="228" spans="3:24" s="14" customFormat="1" ht="75" customHeight="1">
      <c r="C228" s="57"/>
      <c r="E228" s="57"/>
      <c r="F228" s="57"/>
      <c r="G228" s="57"/>
      <c r="H228" s="57"/>
      <c r="I228" s="57"/>
      <c r="J228" s="57"/>
      <c r="K228" s="57"/>
      <c r="L228" s="57"/>
      <c r="M228" s="57"/>
      <c r="N228" s="57"/>
      <c r="Q228" s="57"/>
      <c r="R228" s="57"/>
      <c r="S228" s="57"/>
      <c r="T228" s="57"/>
      <c r="W228" s="57"/>
      <c r="X228" s="57"/>
    </row>
    <row r="229" spans="3:24" s="14" customFormat="1" ht="75" customHeight="1">
      <c r="C229" s="57"/>
      <c r="E229" s="57"/>
      <c r="F229" s="57"/>
      <c r="G229" s="57"/>
      <c r="H229" s="57"/>
      <c r="I229" s="57"/>
      <c r="J229" s="57"/>
      <c r="K229" s="57"/>
      <c r="L229" s="57"/>
      <c r="M229" s="57"/>
      <c r="N229" s="57"/>
      <c r="Q229" s="57"/>
      <c r="R229" s="57"/>
      <c r="S229" s="57"/>
      <c r="T229" s="57"/>
      <c r="W229" s="57"/>
      <c r="X229" s="57"/>
    </row>
    <row r="230" spans="3:24" s="14" customFormat="1" ht="75" customHeight="1">
      <c r="C230" s="57"/>
      <c r="E230" s="57"/>
      <c r="F230" s="57"/>
      <c r="G230" s="57"/>
      <c r="H230" s="57"/>
      <c r="I230" s="57"/>
      <c r="J230" s="57"/>
      <c r="K230" s="57"/>
      <c r="L230" s="57"/>
      <c r="M230" s="57"/>
      <c r="N230" s="57"/>
      <c r="Q230" s="57"/>
      <c r="R230" s="57"/>
      <c r="S230" s="57"/>
      <c r="T230" s="57"/>
      <c r="W230" s="57"/>
      <c r="X230" s="57"/>
    </row>
    <row r="231" spans="3:24" s="14" customFormat="1" ht="75" customHeight="1">
      <c r="C231" s="57"/>
      <c r="E231" s="57"/>
      <c r="F231" s="57"/>
      <c r="G231" s="57"/>
      <c r="H231" s="57"/>
      <c r="I231" s="57"/>
      <c r="J231" s="57"/>
      <c r="K231" s="57"/>
      <c r="L231" s="57"/>
      <c r="M231" s="57"/>
      <c r="N231" s="57"/>
      <c r="Q231" s="57"/>
      <c r="R231" s="57"/>
      <c r="S231" s="57"/>
      <c r="T231" s="57"/>
      <c r="W231" s="57"/>
      <c r="X231" s="57"/>
    </row>
    <row r="232" spans="3:24" s="14" customFormat="1" ht="75" customHeight="1">
      <c r="C232" s="57"/>
      <c r="E232" s="57"/>
      <c r="F232" s="57"/>
      <c r="G232" s="57"/>
      <c r="H232" s="57"/>
      <c r="I232" s="57"/>
      <c r="J232" s="57"/>
      <c r="K232" s="57"/>
      <c r="L232" s="57"/>
      <c r="M232" s="57"/>
      <c r="N232" s="57"/>
      <c r="Q232" s="57"/>
      <c r="R232" s="57"/>
      <c r="S232" s="57"/>
      <c r="T232" s="57"/>
      <c r="W232" s="57"/>
      <c r="X232" s="57"/>
    </row>
    <row r="233" spans="3:24" s="14" customFormat="1" ht="75" customHeight="1">
      <c r="C233" s="57"/>
      <c r="E233" s="57"/>
      <c r="F233" s="57"/>
      <c r="G233" s="57"/>
      <c r="H233" s="57"/>
      <c r="I233" s="57"/>
      <c r="J233" s="57"/>
      <c r="K233" s="57"/>
      <c r="L233" s="57"/>
      <c r="M233" s="57"/>
      <c r="N233" s="57"/>
      <c r="Q233" s="57"/>
      <c r="R233" s="57"/>
      <c r="S233" s="57"/>
      <c r="T233" s="57"/>
      <c r="W233" s="57"/>
      <c r="X233" s="57"/>
    </row>
    <row r="234" spans="3:24" s="14" customFormat="1" ht="75" customHeight="1">
      <c r="C234" s="57"/>
      <c r="E234" s="57"/>
      <c r="F234" s="57"/>
      <c r="G234" s="57"/>
      <c r="H234" s="57"/>
      <c r="I234" s="57"/>
      <c r="J234" s="57"/>
      <c r="K234" s="57"/>
      <c r="L234" s="57"/>
      <c r="M234" s="57"/>
      <c r="N234" s="57"/>
      <c r="Q234" s="57"/>
      <c r="R234" s="57"/>
      <c r="S234" s="57"/>
      <c r="T234" s="57"/>
      <c r="W234" s="57"/>
      <c r="X234" s="57"/>
    </row>
    <row r="235" spans="3:24" s="14" customFormat="1" ht="75" customHeight="1">
      <c r="C235" s="57"/>
      <c r="E235" s="57"/>
      <c r="F235" s="57"/>
      <c r="G235" s="57"/>
      <c r="H235" s="57"/>
      <c r="I235" s="57"/>
      <c r="J235" s="57"/>
      <c r="K235" s="57"/>
      <c r="L235" s="57"/>
      <c r="M235" s="57"/>
      <c r="N235" s="57"/>
      <c r="Q235" s="57"/>
      <c r="R235" s="57"/>
      <c r="S235" s="57"/>
      <c r="T235" s="57"/>
      <c r="W235" s="57"/>
      <c r="X235" s="57"/>
    </row>
    <row r="236" spans="3:24" s="14" customFormat="1" ht="75" customHeight="1">
      <c r="C236" s="57"/>
      <c r="E236" s="57"/>
      <c r="F236" s="57"/>
      <c r="G236" s="57"/>
      <c r="H236" s="57"/>
      <c r="I236" s="57"/>
      <c r="J236" s="57"/>
      <c r="K236" s="57"/>
      <c r="L236" s="57"/>
      <c r="M236" s="57"/>
      <c r="N236" s="57"/>
      <c r="Q236" s="57"/>
      <c r="R236" s="57"/>
      <c r="S236" s="57"/>
      <c r="T236" s="57"/>
      <c r="W236" s="57"/>
      <c r="X236" s="57"/>
    </row>
    <row r="237" spans="3:24" s="14" customFormat="1" ht="75" customHeight="1">
      <c r="C237" s="57"/>
      <c r="E237" s="57"/>
      <c r="F237" s="57"/>
      <c r="G237" s="57"/>
      <c r="H237" s="57"/>
      <c r="I237" s="57"/>
      <c r="J237" s="57"/>
      <c r="K237" s="57"/>
      <c r="L237" s="57"/>
      <c r="M237" s="57"/>
      <c r="N237" s="57"/>
      <c r="Q237" s="57"/>
      <c r="R237" s="57"/>
      <c r="S237" s="57"/>
      <c r="T237" s="57"/>
      <c r="W237" s="57"/>
      <c r="X237" s="57"/>
    </row>
    <row r="238" spans="3:24" s="14" customFormat="1" ht="75" customHeight="1">
      <c r="C238" s="57"/>
      <c r="E238" s="57"/>
      <c r="F238" s="57"/>
      <c r="G238" s="57"/>
      <c r="H238" s="57"/>
      <c r="I238" s="57"/>
      <c r="J238" s="57"/>
      <c r="K238" s="57"/>
      <c r="L238" s="57"/>
      <c r="M238" s="57"/>
      <c r="N238" s="57"/>
      <c r="Q238" s="57"/>
      <c r="R238" s="57"/>
      <c r="S238" s="57"/>
      <c r="T238" s="57"/>
      <c r="W238" s="57"/>
      <c r="X238" s="57"/>
    </row>
    <row r="239" spans="3:24" s="14" customFormat="1" ht="75" customHeight="1">
      <c r="C239" s="57"/>
      <c r="E239" s="57"/>
      <c r="F239" s="57"/>
      <c r="G239" s="57"/>
      <c r="H239" s="57"/>
      <c r="I239" s="57"/>
      <c r="J239" s="57"/>
      <c r="K239" s="57"/>
      <c r="L239" s="57"/>
      <c r="M239" s="57"/>
      <c r="N239" s="57"/>
      <c r="Q239" s="57"/>
      <c r="R239" s="57"/>
      <c r="S239" s="57"/>
      <c r="T239" s="57"/>
      <c r="W239" s="57"/>
      <c r="X239" s="57"/>
    </row>
    <row r="240" spans="3:24" s="14" customFormat="1" ht="75" customHeight="1">
      <c r="C240" s="57"/>
      <c r="E240" s="57"/>
      <c r="F240" s="57"/>
      <c r="G240" s="57"/>
      <c r="H240" s="57"/>
      <c r="I240" s="57"/>
      <c r="J240" s="57"/>
      <c r="K240" s="57"/>
      <c r="L240" s="57"/>
      <c r="M240" s="57"/>
      <c r="N240" s="57"/>
      <c r="Q240" s="57"/>
      <c r="R240" s="57"/>
      <c r="S240" s="57"/>
      <c r="T240" s="57"/>
      <c r="W240" s="57"/>
      <c r="X240" s="57"/>
    </row>
    <row r="241" spans="3:24" s="14" customFormat="1" ht="75" customHeight="1">
      <c r="C241" s="57"/>
      <c r="E241" s="57"/>
      <c r="F241" s="57"/>
      <c r="G241" s="57"/>
      <c r="H241" s="57"/>
      <c r="I241" s="57"/>
      <c r="J241" s="57"/>
      <c r="K241" s="57"/>
      <c r="L241" s="57"/>
      <c r="M241" s="57"/>
      <c r="N241" s="57"/>
      <c r="Q241" s="57"/>
      <c r="R241" s="57"/>
      <c r="S241" s="57"/>
      <c r="T241" s="57"/>
      <c r="W241" s="57"/>
      <c r="X241" s="57"/>
    </row>
    <row r="242" spans="3:24" s="14" customFormat="1" ht="75" customHeight="1">
      <c r="C242" s="57"/>
      <c r="E242" s="57"/>
      <c r="F242" s="57"/>
      <c r="G242" s="57"/>
      <c r="H242" s="57"/>
      <c r="I242" s="57"/>
      <c r="J242" s="57"/>
      <c r="K242" s="57"/>
      <c r="L242" s="57"/>
      <c r="M242" s="57"/>
      <c r="N242" s="57"/>
      <c r="Q242" s="57"/>
      <c r="R242" s="57"/>
      <c r="S242" s="57"/>
      <c r="T242" s="57"/>
      <c r="W242" s="57"/>
      <c r="X242" s="57"/>
    </row>
    <row r="243" spans="3:24" s="14" customFormat="1" ht="75" customHeight="1">
      <c r="C243" s="57"/>
      <c r="E243" s="57"/>
      <c r="F243" s="57"/>
      <c r="G243" s="57"/>
      <c r="H243" s="57"/>
      <c r="I243" s="57"/>
      <c r="J243" s="57"/>
      <c r="K243" s="57"/>
      <c r="L243" s="57"/>
      <c r="M243" s="57"/>
      <c r="N243" s="57"/>
      <c r="Q243" s="57"/>
      <c r="R243" s="57"/>
      <c r="S243" s="57"/>
      <c r="T243" s="57"/>
      <c r="W243" s="57"/>
      <c r="X243" s="57"/>
    </row>
    <row r="244" spans="3:24" s="14" customFormat="1" ht="75" customHeight="1">
      <c r="C244" s="57"/>
      <c r="E244" s="57"/>
      <c r="F244" s="57"/>
      <c r="G244" s="57"/>
      <c r="H244" s="57"/>
      <c r="I244" s="57"/>
      <c r="J244" s="57"/>
      <c r="K244" s="57"/>
      <c r="L244" s="57"/>
      <c r="M244" s="57"/>
      <c r="N244" s="57"/>
      <c r="Q244" s="57"/>
      <c r="R244" s="57"/>
      <c r="S244" s="57"/>
      <c r="T244" s="57"/>
      <c r="W244" s="57"/>
      <c r="X244" s="57"/>
    </row>
    <row r="245" spans="3:24" s="14" customFormat="1" ht="75" customHeight="1">
      <c r="C245" s="57"/>
      <c r="E245" s="57"/>
      <c r="F245" s="57"/>
      <c r="G245" s="57"/>
      <c r="H245" s="57"/>
      <c r="I245" s="57"/>
      <c r="J245" s="57"/>
      <c r="K245" s="57"/>
      <c r="L245" s="57"/>
      <c r="M245" s="57"/>
      <c r="N245" s="57"/>
      <c r="Q245" s="57"/>
      <c r="R245" s="57"/>
      <c r="S245" s="57"/>
      <c r="T245" s="57"/>
      <c r="W245" s="57"/>
      <c r="X245" s="57"/>
    </row>
    <row r="246" spans="3:24" s="14" customFormat="1" ht="75" customHeight="1">
      <c r="C246" s="57"/>
      <c r="E246" s="57"/>
      <c r="F246" s="57"/>
      <c r="G246" s="57"/>
      <c r="H246" s="57"/>
      <c r="I246" s="57"/>
      <c r="J246" s="57"/>
      <c r="K246" s="57"/>
      <c r="L246" s="57"/>
      <c r="M246" s="57"/>
      <c r="N246" s="57"/>
      <c r="Q246" s="57"/>
      <c r="R246" s="57"/>
      <c r="S246" s="57"/>
      <c r="T246" s="57"/>
      <c r="W246" s="57"/>
      <c r="X246" s="57"/>
    </row>
    <row r="247" spans="3:24" s="14" customFormat="1" ht="75" customHeight="1">
      <c r="C247" s="57"/>
      <c r="E247" s="57"/>
      <c r="F247" s="57"/>
      <c r="G247" s="57"/>
      <c r="H247" s="57"/>
      <c r="I247" s="57"/>
      <c r="J247" s="57"/>
      <c r="K247" s="57"/>
      <c r="L247" s="57"/>
      <c r="M247" s="57"/>
      <c r="N247" s="57"/>
      <c r="Q247" s="57"/>
      <c r="R247" s="57"/>
      <c r="S247" s="57"/>
      <c r="T247" s="57"/>
      <c r="W247" s="57"/>
      <c r="X247" s="57"/>
    </row>
    <row r="248" spans="3:24" s="14" customFormat="1" ht="75" customHeight="1">
      <c r="C248" s="57"/>
      <c r="E248" s="57"/>
      <c r="F248" s="57"/>
      <c r="G248" s="57"/>
      <c r="H248" s="57"/>
      <c r="I248" s="57"/>
      <c r="J248" s="57"/>
      <c r="K248" s="57"/>
      <c r="L248" s="57"/>
      <c r="M248" s="57"/>
      <c r="N248" s="57"/>
      <c r="Q248" s="57"/>
      <c r="R248" s="57"/>
      <c r="S248" s="57"/>
      <c r="T248" s="57"/>
      <c r="W248" s="57"/>
      <c r="X248" s="57"/>
    </row>
    <row r="249" spans="3:24" s="14" customFormat="1" ht="75" customHeight="1">
      <c r="C249" s="57"/>
      <c r="E249" s="57"/>
      <c r="F249" s="57"/>
      <c r="G249" s="57"/>
      <c r="H249" s="57"/>
      <c r="I249" s="57"/>
      <c r="J249" s="57"/>
      <c r="K249" s="57"/>
      <c r="L249" s="57"/>
      <c r="M249" s="57"/>
      <c r="N249" s="57"/>
      <c r="Q249" s="57"/>
      <c r="R249" s="57"/>
      <c r="S249" s="57"/>
      <c r="T249" s="57"/>
      <c r="W249" s="57"/>
      <c r="X249" s="57"/>
    </row>
    <row r="250" spans="3:24" s="14" customFormat="1" ht="75" customHeight="1">
      <c r="C250" s="57"/>
      <c r="E250" s="57"/>
      <c r="F250" s="57"/>
      <c r="G250" s="57"/>
      <c r="H250" s="57"/>
      <c r="I250" s="57"/>
      <c r="J250" s="57"/>
      <c r="K250" s="57"/>
      <c r="L250" s="57"/>
      <c r="M250" s="57"/>
      <c r="N250" s="57"/>
      <c r="Q250" s="57"/>
      <c r="R250" s="57"/>
      <c r="S250" s="57"/>
      <c r="T250" s="57"/>
      <c r="W250" s="57"/>
      <c r="X250" s="57"/>
    </row>
    <row r="251" spans="3:24" s="14" customFormat="1" ht="75" customHeight="1">
      <c r="C251" s="57"/>
      <c r="E251" s="57"/>
      <c r="F251" s="57"/>
      <c r="G251" s="57"/>
      <c r="H251" s="57"/>
      <c r="I251" s="57"/>
      <c r="J251" s="57"/>
      <c r="K251" s="57"/>
      <c r="L251" s="57"/>
      <c r="M251" s="57"/>
      <c r="N251" s="57"/>
      <c r="Q251" s="57"/>
      <c r="R251" s="57"/>
      <c r="S251" s="57"/>
      <c r="T251" s="57"/>
      <c r="W251" s="57"/>
      <c r="X251" s="57"/>
    </row>
    <row r="252" spans="3:24" s="14" customFormat="1" ht="75" customHeight="1">
      <c r="C252" s="57"/>
      <c r="E252" s="57"/>
      <c r="F252" s="57"/>
      <c r="G252" s="57"/>
      <c r="H252" s="57"/>
      <c r="I252" s="57"/>
      <c r="J252" s="57"/>
      <c r="K252" s="57"/>
      <c r="L252" s="57"/>
      <c r="M252" s="57"/>
      <c r="N252" s="57"/>
      <c r="Q252" s="57"/>
      <c r="R252" s="57"/>
      <c r="S252" s="57"/>
      <c r="T252" s="57"/>
      <c r="W252" s="57"/>
      <c r="X252" s="57"/>
    </row>
    <row r="253" spans="3:24" s="14" customFormat="1" ht="75" customHeight="1">
      <c r="C253" s="57"/>
      <c r="E253" s="57"/>
      <c r="F253" s="57"/>
      <c r="G253" s="57"/>
      <c r="H253" s="57"/>
      <c r="I253" s="57"/>
      <c r="J253" s="57"/>
      <c r="K253" s="57"/>
      <c r="L253" s="57"/>
      <c r="M253" s="57"/>
      <c r="N253" s="57"/>
      <c r="Q253" s="57"/>
      <c r="R253" s="57"/>
      <c r="S253" s="57"/>
      <c r="T253" s="57"/>
      <c r="W253" s="57"/>
      <c r="X253" s="57"/>
    </row>
    <row r="254" spans="3:24" s="14" customFormat="1" ht="75" customHeight="1">
      <c r="C254" s="57"/>
      <c r="E254" s="57"/>
      <c r="F254" s="57"/>
      <c r="G254" s="57"/>
      <c r="H254" s="57"/>
      <c r="I254" s="57"/>
      <c r="J254" s="57"/>
      <c r="K254" s="57"/>
      <c r="L254" s="57"/>
      <c r="M254" s="57"/>
      <c r="N254" s="57"/>
      <c r="Q254" s="57"/>
      <c r="R254" s="57"/>
      <c r="S254" s="57"/>
      <c r="T254" s="57"/>
      <c r="W254" s="57"/>
      <c r="X254" s="57"/>
    </row>
    <row r="255" spans="3:24" s="14" customFormat="1" ht="75" customHeight="1">
      <c r="C255" s="57"/>
      <c r="E255" s="57"/>
      <c r="F255" s="57"/>
      <c r="G255" s="57"/>
      <c r="H255" s="57"/>
      <c r="I255" s="57"/>
      <c r="J255" s="57"/>
      <c r="K255" s="57"/>
      <c r="L255" s="57"/>
      <c r="M255" s="57"/>
      <c r="N255" s="57"/>
      <c r="Q255" s="57"/>
      <c r="R255" s="57"/>
      <c r="S255" s="57"/>
      <c r="T255" s="57"/>
      <c r="W255" s="57"/>
      <c r="X255" s="57"/>
    </row>
    <row r="256" spans="3:24" s="14" customFormat="1" ht="75" customHeight="1">
      <c r="C256" s="57"/>
      <c r="E256" s="57"/>
      <c r="F256" s="57"/>
      <c r="G256" s="57"/>
      <c r="H256" s="57"/>
      <c r="I256" s="57"/>
      <c r="J256" s="57"/>
      <c r="K256" s="57"/>
      <c r="L256" s="57"/>
      <c r="M256" s="57"/>
      <c r="N256" s="57"/>
      <c r="Q256" s="57"/>
      <c r="R256" s="57"/>
      <c r="S256" s="57"/>
      <c r="T256" s="57"/>
      <c r="W256" s="57"/>
      <c r="X256" s="57"/>
    </row>
    <row r="257" spans="3:24" s="14" customFormat="1" ht="75" customHeight="1">
      <c r="C257" s="57"/>
      <c r="E257" s="57"/>
      <c r="F257" s="57"/>
      <c r="G257" s="57"/>
      <c r="H257" s="57"/>
      <c r="I257" s="57"/>
      <c r="J257" s="57"/>
      <c r="K257" s="57"/>
      <c r="L257" s="57"/>
      <c r="M257" s="57"/>
      <c r="N257" s="57"/>
      <c r="Q257" s="57"/>
      <c r="R257" s="57"/>
      <c r="S257" s="57"/>
      <c r="T257" s="57"/>
      <c r="W257" s="57"/>
      <c r="X257" s="57"/>
    </row>
    <row r="258" spans="3:24" s="14" customFormat="1" ht="75" customHeight="1">
      <c r="C258" s="57"/>
      <c r="E258" s="57"/>
      <c r="F258" s="57"/>
      <c r="G258" s="57"/>
      <c r="H258" s="57"/>
      <c r="I258" s="57"/>
      <c r="J258" s="57"/>
      <c r="K258" s="57"/>
      <c r="L258" s="57"/>
      <c r="M258" s="57"/>
      <c r="N258" s="57"/>
      <c r="Q258" s="57"/>
      <c r="R258" s="57"/>
      <c r="S258" s="57"/>
      <c r="T258" s="57"/>
      <c r="W258" s="57"/>
      <c r="X258" s="57"/>
    </row>
    <row r="259" spans="3:24" s="14" customFormat="1" ht="75" customHeight="1">
      <c r="C259" s="57"/>
      <c r="E259" s="57"/>
      <c r="F259" s="57"/>
      <c r="G259" s="57"/>
      <c r="H259" s="57"/>
      <c r="I259" s="57"/>
      <c r="J259" s="57"/>
      <c r="K259" s="57"/>
      <c r="L259" s="57"/>
      <c r="M259" s="57"/>
      <c r="N259" s="57"/>
      <c r="Q259" s="57"/>
      <c r="R259" s="57"/>
      <c r="S259" s="57"/>
      <c r="T259" s="57"/>
      <c r="W259" s="57"/>
      <c r="X259" s="57"/>
    </row>
    <row r="260" spans="3:24" s="14" customFormat="1" ht="75" customHeight="1">
      <c r="C260" s="57"/>
      <c r="E260" s="57"/>
      <c r="F260" s="57"/>
      <c r="G260" s="57"/>
      <c r="H260" s="57"/>
      <c r="I260" s="57"/>
      <c r="J260" s="57"/>
      <c r="K260" s="57"/>
      <c r="L260" s="57"/>
      <c r="M260" s="57"/>
      <c r="N260" s="57"/>
      <c r="Q260" s="57"/>
      <c r="R260" s="57"/>
      <c r="S260" s="57"/>
      <c r="T260" s="57"/>
      <c r="W260" s="57"/>
      <c r="X260" s="57"/>
    </row>
    <row r="261" spans="3:24" s="14" customFormat="1" ht="75" customHeight="1">
      <c r="C261" s="57"/>
      <c r="E261" s="57"/>
      <c r="F261" s="57"/>
      <c r="G261" s="57"/>
      <c r="H261" s="57"/>
      <c r="I261" s="57"/>
      <c r="J261" s="57"/>
      <c r="K261" s="57"/>
      <c r="L261" s="57"/>
      <c r="M261" s="57"/>
      <c r="N261" s="57"/>
      <c r="Q261" s="57"/>
      <c r="R261" s="57"/>
      <c r="S261" s="57"/>
      <c r="T261" s="57"/>
      <c r="W261" s="57"/>
      <c r="X261" s="57"/>
    </row>
    <row r="262" spans="3:24" s="14" customFormat="1" ht="75" customHeight="1">
      <c r="C262" s="57"/>
      <c r="E262" s="57"/>
      <c r="F262" s="57"/>
      <c r="G262" s="57"/>
      <c r="H262" s="57"/>
      <c r="I262" s="57"/>
      <c r="J262" s="57"/>
      <c r="K262" s="57"/>
      <c r="L262" s="57"/>
      <c r="M262" s="57"/>
      <c r="N262" s="57"/>
      <c r="Q262" s="57"/>
      <c r="R262" s="57"/>
      <c r="S262" s="57"/>
      <c r="T262" s="57"/>
      <c r="W262" s="57"/>
      <c r="X262" s="57"/>
    </row>
    <row r="263" spans="3:24" s="14" customFormat="1" ht="75" customHeight="1">
      <c r="C263" s="57"/>
      <c r="E263" s="57"/>
      <c r="F263" s="57"/>
      <c r="G263" s="57"/>
      <c r="H263" s="57"/>
      <c r="I263" s="57"/>
      <c r="J263" s="57"/>
      <c r="K263" s="57"/>
      <c r="L263" s="57"/>
      <c r="M263" s="57"/>
      <c r="N263" s="57"/>
      <c r="Q263" s="57"/>
      <c r="R263" s="57"/>
      <c r="S263" s="57"/>
      <c r="T263" s="57"/>
      <c r="W263" s="57"/>
      <c r="X263" s="57"/>
    </row>
    <row r="264" spans="3:24" s="14" customFormat="1" ht="75" customHeight="1">
      <c r="C264" s="57"/>
      <c r="E264" s="57"/>
      <c r="F264" s="57"/>
      <c r="G264" s="57"/>
      <c r="H264" s="57"/>
      <c r="I264" s="57"/>
      <c r="J264" s="57"/>
      <c r="K264" s="57"/>
      <c r="L264" s="57"/>
      <c r="M264" s="57"/>
      <c r="N264" s="57"/>
      <c r="Q264" s="57"/>
      <c r="R264" s="57"/>
      <c r="S264" s="57"/>
      <c r="T264" s="57"/>
      <c r="W264" s="57"/>
      <c r="X264" s="57"/>
    </row>
    <row r="265" spans="3:24" s="14" customFormat="1" ht="75" customHeight="1">
      <c r="C265" s="57"/>
      <c r="E265" s="57"/>
      <c r="F265" s="57"/>
      <c r="G265" s="57"/>
      <c r="H265" s="57"/>
      <c r="I265" s="57"/>
      <c r="J265" s="57"/>
      <c r="K265" s="57"/>
      <c r="L265" s="57"/>
      <c r="M265" s="57"/>
      <c r="N265" s="57"/>
      <c r="Q265" s="57"/>
      <c r="R265" s="57"/>
      <c r="S265" s="57"/>
      <c r="T265" s="57"/>
      <c r="W265" s="57"/>
      <c r="X265" s="57"/>
    </row>
    <row r="266" spans="3:24" s="14" customFormat="1" ht="75" customHeight="1">
      <c r="C266" s="57"/>
      <c r="E266" s="57"/>
      <c r="F266" s="57"/>
      <c r="G266" s="57"/>
      <c r="H266" s="57"/>
      <c r="I266" s="57"/>
      <c r="J266" s="57"/>
      <c r="K266" s="57"/>
      <c r="L266" s="57"/>
      <c r="M266" s="57"/>
      <c r="N266" s="57"/>
      <c r="Q266" s="57"/>
      <c r="R266" s="57"/>
      <c r="S266" s="57"/>
      <c r="T266" s="57"/>
      <c r="W266" s="57"/>
      <c r="X266" s="57"/>
    </row>
    <row r="267" spans="3:24" s="14" customFormat="1" ht="75" customHeight="1">
      <c r="C267" s="57"/>
      <c r="E267" s="57"/>
      <c r="F267" s="57"/>
      <c r="G267" s="57"/>
      <c r="H267" s="57"/>
      <c r="I267" s="57"/>
      <c r="J267" s="57"/>
      <c r="K267" s="57"/>
      <c r="L267" s="57"/>
      <c r="M267" s="57"/>
      <c r="N267" s="57"/>
      <c r="Q267" s="57"/>
      <c r="R267" s="57"/>
      <c r="S267" s="57"/>
      <c r="T267" s="57"/>
      <c r="W267" s="57"/>
      <c r="X267" s="57"/>
    </row>
    <row r="268" spans="3:24" s="14" customFormat="1" ht="75" customHeight="1">
      <c r="C268" s="57"/>
      <c r="E268" s="57"/>
      <c r="F268" s="57"/>
      <c r="G268" s="57"/>
      <c r="H268" s="57"/>
      <c r="I268" s="57"/>
      <c r="J268" s="57"/>
      <c r="K268" s="57"/>
      <c r="L268" s="57"/>
      <c r="M268" s="57"/>
      <c r="N268" s="57"/>
      <c r="Q268" s="57"/>
      <c r="R268" s="57"/>
      <c r="S268" s="57"/>
      <c r="T268" s="57"/>
      <c r="W268" s="57"/>
      <c r="X268" s="57"/>
    </row>
    <row r="269" spans="3:24" s="14" customFormat="1" ht="75" customHeight="1">
      <c r="C269" s="57"/>
      <c r="E269" s="57"/>
      <c r="F269" s="57"/>
      <c r="G269" s="57"/>
      <c r="H269" s="57"/>
      <c r="I269" s="57"/>
      <c r="J269" s="57"/>
      <c r="K269" s="57"/>
      <c r="L269" s="57"/>
      <c r="M269" s="57"/>
      <c r="N269" s="57"/>
      <c r="Q269" s="57"/>
      <c r="R269" s="57"/>
      <c r="S269" s="57"/>
      <c r="T269" s="57"/>
      <c r="W269" s="57"/>
      <c r="X269" s="57"/>
    </row>
    <row r="270" spans="3:24" s="14" customFormat="1" ht="75" customHeight="1">
      <c r="C270" s="57"/>
      <c r="E270" s="57"/>
      <c r="F270" s="57"/>
      <c r="G270" s="57"/>
      <c r="H270" s="57"/>
      <c r="I270" s="57"/>
      <c r="J270" s="57"/>
      <c r="K270" s="57"/>
      <c r="L270" s="57"/>
      <c r="M270" s="57"/>
      <c r="N270" s="57"/>
      <c r="Q270" s="57"/>
      <c r="R270" s="57"/>
      <c r="S270" s="57"/>
      <c r="T270" s="57"/>
      <c r="W270" s="57"/>
      <c r="X270" s="57"/>
    </row>
    <row r="271" spans="3:24" s="14" customFormat="1" ht="75" customHeight="1">
      <c r="C271" s="57"/>
      <c r="E271" s="57"/>
      <c r="F271" s="57"/>
      <c r="G271" s="57"/>
      <c r="H271" s="57"/>
      <c r="I271" s="57"/>
      <c r="J271" s="57"/>
      <c r="K271" s="57"/>
      <c r="L271" s="57"/>
      <c r="M271" s="57"/>
      <c r="N271" s="57"/>
      <c r="Q271" s="57"/>
      <c r="R271" s="57"/>
      <c r="S271" s="57"/>
      <c r="T271" s="57"/>
      <c r="W271" s="57"/>
      <c r="X271" s="57"/>
    </row>
    <row r="272" spans="3:24" s="14" customFormat="1" ht="75" customHeight="1">
      <c r="C272" s="57"/>
      <c r="E272" s="57"/>
      <c r="F272" s="57"/>
      <c r="G272" s="57"/>
      <c r="H272" s="57"/>
      <c r="I272" s="57"/>
      <c r="J272" s="57"/>
      <c r="K272" s="57"/>
      <c r="L272" s="57"/>
      <c r="M272" s="57"/>
      <c r="N272" s="57"/>
      <c r="Q272" s="57"/>
      <c r="R272" s="57"/>
      <c r="S272" s="57"/>
      <c r="T272" s="57"/>
      <c r="W272" s="57"/>
      <c r="X272" s="57"/>
    </row>
    <row r="273" spans="3:24" s="14" customFormat="1" ht="75" customHeight="1">
      <c r="C273" s="57"/>
      <c r="E273" s="57"/>
      <c r="F273" s="57"/>
      <c r="G273" s="57"/>
      <c r="H273" s="57"/>
      <c r="I273" s="57"/>
      <c r="J273" s="57"/>
      <c r="K273" s="57"/>
      <c r="L273" s="57"/>
      <c r="M273" s="57"/>
      <c r="N273" s="57"/>
      <c r="Q273" s="57"/>
      <c r="R273" s="57"/>
      <c r="S273" s="57"/>
      <c r="T273" s="57"/>
      <c r="W273" s="57"/>
      <c r="X273" s="57"/>
    </row>
    <row r="274" spans="3:24" s="14" customFormat="1" ht="75" customHeight="1">
      <c r="C274" s="57"/>
      <c r="E274" s="57"/>
      <c r="F274" s="57"/>
      <c r="G274" s="57"/>
      <c r="H274" s="57"/>
      <c r="I274" s="57"/>
      <c r="J274" s="57"/>
      <c r="K274" s="57"/>
      <c r="L274" s="57"/>
      <c r="M274" s="57"/>
      <c r="N274" s="57"/>
      <c r="Q274" s="57"/>
      <c r="R274" s="57"/>
      <c r="S274" s="57"/>
      <c r="T274" s="57"/>
      <c r="W274" s="57"/>
      <c r="X274" s="57"/>
    </row>
    <row r="275" spans="3:24" s="14" customFormat="1" ht="75" customHeight="1">
      <c r="C275" s="57"/>
      <c r="E275" s="57"/>
      <c r="F275" s="57"/>
      <c r="G275" s="57"/>
      <c r="H275" s="57"/>
      <c r="I275" s="57"/>
      <c r="J275" s="57"/>
      <c r="K275" s="57"/>
      <c r="L275" s="57"/>
      <c r="M275" s="57"/>
      <c r="N275" s="57"/>
      <c r="Q275" s="57"/>
      <c r="R275" s="57"/>
      <c r="S275" s="57"/>
      <c r="T275" s="57"/>
      <c r="W275" s="57"/>
      <c r="X275" s="57"/>
    </row>
    <row r="276" spans="3:24" s="14" customFormat="1" ht="75" customHeight="1">
      <c r="C276" s="57"/>
      <c r="E276" s="57"/>
      <c r="F276" s="57"/>
      <c r="G276" s="57"/>
      <c r="H276" s="57"/>
      <c r="I276" s="57"/>
      <c r="J276" s="57"/>
      <c r="K276" s="57"/>
      <c r="L276" s="57"/>
      <c r="M276" s="57"/>
      <c r="N276" s="57"/>
      <c r="Q276" s="57"/>
      <c r="R276" s="57"/>
      <c r="S276" s="57"/>
      <c r="T276" s="57"/>
      <c r="W276" s="57"/>
      <c r="X276" s="57"/>
    </row>
    <row r="277" spans="3:24" s="14" customFormat="1" ht="75" customHeight="1">
      <c r="C277" s="57"/>
      <c r="E277" s="57"/>
      <c r="F277" s="57"/>
      <c r="G277" s="57"/>
      <c r="H277" s="57"/>
      <c r="I277" s="57"/>
      <c r="J277" s="57"/>
      <c r="K277" s="57"/>
      <c r="L277" s="57"/>
      <c r="M277" s="57"/>
      <c r="N277" s="57"/>
      <c r="Q277" s="57"/>
      <c r="R277" s="57"/>
      <c r="S277" s="57"/>
      <c r="T277" s="57"/>
      <c r="W277" s="57"/>
      <c r="X277" s="57"/>
    </row>
    <row r="278" spans="3:24" s="14" customFormat="1" ht="75" customHeight="1">
      <c r="C278" s="57"/>
      <c r="E278" s="57"/>
      <c r="F278" s="57"/>
      <c r="G278" s="57"/>
      <c r="H278" s="57"/>
      <c r="I278" s="57"/>
      <c r="J278" s="57"/>
      <c r="K278" s="57"/>
      <c r="L278" s="57"/>
      <c r="M278" s="57"/>
      <c r="N278" s="57"/>
      <c r="Q278" s="57"/>
      <c r="R278" s="57"/>
      <c r="S278" s="57"/>
      <c r="T278" s="57"/>
      <c r="W278" s="57"/>
      <c r="X278" s="57"/>
    </row>
    <row r="279" spans="3:24" s="14" customFormat="1" ht="75" customHeight="1">
      <c r="C279" s="57"/>
      <c r="E279" s="57"/>
      <c r="F279" s="57"/>
      <c r="G279" s="57"/>
      <c r="H279" s="57"/>
      <c r="I279" s="57"/>
      <c r="J279" s="57"/>
      <c r="K279" s="57"/>
      <c r="L279" s="57"/>
      <c r="M279" s="57"/>
      <c r="N279" s="57"/>
      <c r="Q279" s="57"/>
      <c r="R279" s="57"/>
      <c r="S279" s="57"/>
      <c r="T279" s="57"/>
      <c r="W279" s="57"/>
      <c r="X279" s="57"/>
    </row>
    <row r="280" spans="3:24" s="14" customFormat="1" ht="75" customHeight="1">
      <c r="C280" s="57"/>
      <c r="E280" s="57"/>
      <c r="F280" s="57"/>
      <c r="G280" s="57"/>
      <c r="H280" s="57"/>
      <c r="I280" s="57"/>
      <c r="J280" s="57"/>
      <c r="K280" s="57"/>
      <c r="L280" s="57"/>
      <c r="M280" s="57"/>
      <c r="N280" s="57"/>
      <c r="Q280" s="57"/>
      <c r="R280" s="57"/>
      <c r="S280" s="57"/>
      <c r="T280" s="57"/>
      <c r="W280" s="57"/>
      <c r="X280" s="57"/>
    </row>
    <row r="281" spans="3:24" s="14" customFormat="1" ht="75" customHeight="1">
      <c r="C281" s="57"/>
      <c r="E281" s="57"/>
      <c r="F281" s="57"/>
      <c r="G281" s="57"/>
      <c r="H281" s="57"/>
      <c r="I281" s="57"/>
      <c r="J281" s="57"/>
      <c r="K281" s="57"/>
      <c r="L281" s="57"/>
      <c r="M281" s="57"/>
      <c r="N281" s="57"/>
      <c r="Q281" s="57"/>
      <c r="R281" s="57"/>
      <c r="S281" s="57"/>
      <c r="T281" s="57"/>
      <c r="W281" s="57"/>
      <c r="X281" s="57"/>
    </row>
    <row r="282" spans="3:24" s="14" customFormat="1" ht="75" customHeight="1">
      <c r="C282" s="57"/>
      <c r="E282" s="57"/>
      <c r="F282" s="57"/>
      <c r="G282" s="57"/>
      <c r="H282" s="57"/>
      <c r="I282" s="57"/>
      <c r="J282" s="57"/>
      <c r="K282" s="57"/>
      <c r="L282" s="57"/>
      <c r="M282" s="57"/>
      <c r="N282" s="57"/>
      <c r="Q282" s="57"/>
      <c r="R282" s="57"/>
      <c r="S282" s="57"/>
      <c r="T282" s="57"/>
      <c r="W282" s="57"/>
      <c r="X282" s="57"/>
    </row>
    <row r="283" spans="3:24" s="14" customFormat="1" ht="75" customHeight="1">
      <c r="C283" s="57"/>
      <c r="E283" s="57"/>
      <c r="F283" s="57"/>
      <c r="G283" s="57"/>
      <c r="H283" s="57"/>
      <c r="I283" s="57"/>
      <c r="J283" s="57"/>
      <c r="K283" s="57"/>
      <c r="L283" s="57"/>
      <c r="M283" s="57"/>
      <c r="N283" s="57"/>
      <c r="Q283" s="57"/>
      <c r="R283" s="57"/>
      <c r="S283" s="57"/>
      <c r="T283" s="57"/>
      <c r="W283" s="57"/>
      <c r="X283" s="57"/>
    </row>
    <row r="284" spans="3:24" s="14" customFormat="1" ht="75" customHeight="1">
      <c r="C284" s="57"/>
      <c r="E284" s="57"/>
      <c r="F284" s="57"/>
      <c r="G284" s="57"/>
      <c r="H284" s="57"/>
      <c r="I284" s="57"/>
      <c r="J284" s="57"/>
      <c r="K284" s="57"/>
      <c r="L284" s="57"/>
      <c r="M284" s="57"/>
      <c r="N284" s="57"/>
      <c r="Q284" s="57"/>
      <c r="R284" s="57"/>
      <c r="S284" s="57"/>
      <c r="T284" s="57"/>
      <c r="W284" s="57"/>
      <c r="X284" s="57"/>
    </row>
    <row r="285" spans="3:24" s="14" customFormat="1" ht="75" customHeight="1">
      <c r="C285" s="57"/>
      <c r="E285" s="57"/>
      <c r="F285" s="57"/>
      <c r="G285" s="57"/>
      <c r="H285" s="57"/>
      <c r="I285" s="57"/>
      <c r="J285" s="57"/>
      <c r="K285" s="57"/>
      <c r="L285" s="57"/>
      <c r="M285" s="57"/>
      <c r="N285" s="57"/>
      <c r="Q285" s="57"/>
      <c r="R285" s="57"/>
      <c r="S285" s="57"/>
      <c r="T285" s="57"/>
      <c r="W285" s="57"/>
      <c r="X285" s="57"/>
    </row>
    <row r="286" spans="3:24" s="14" customFormat="1" ht="75" customHeight="1">
      <c r="C286" s="57"/>
      <c r="E286" s="57"/>
      <c r="F286" s="57"/>
      <c r="G286" s="57"/>
      <c r="H286" s="57"/>
      <c r="I286" s="57"/>
      <c r="J286" s="57"/>
      <c r="K286" s="57"/>
      <c r="L286" s="57"/>
      <c r="M286" s="57"/>
      <c r="N286" s="57"/>
      <c r="Q286" s="57"/>
      <c r="R286" s="57"/>
      <c r="S286" s="57"/>
      <c r="T286" s="57"/>
      <c r="W286" s="57"/>
      <c r="X286" s="57"/>
    </row>
    <row r="287" spans="3:24" s="14" customFormat="1" ht="75" customHeight="1">
      <c r="C287" s="57"/>
      <c r="E287" s="57"/>
      <c r="F287" s="57"/>
      <c r="G287" s="57"/>
      <c r="H287" s="57"/>
      <c r="I287" s="57"/>
      <c r="J287" s="57"/>
      <c r="K287" s="57"/>
      <c r="L287" s="57"/>
      <c r="M287" s="57"/>
      <c r="N287" s="57"/>
      <c r="Q287" s="57"/>
      <c r="R287" s="57"/>
      <c r="S287" s="57"/>
      <c r="T287" s="57"/>
      <c r="W287" s="57"/>
      <c r="X287" s="57"/>
    </row>
    <row r="288" spans="3:24" s="14" customFormat="1" ht="75" customHeight="1">
      <c r="C288" s="57"/>
      <c r="E288" s="57"/>
      <c r="F288" s="57"/>
      <c r="G288" s="57"/>
      <c r="H288" s="57"/>
      <c r="I288" s="57"/>
      <c r="J288" s="57"/>
      <c r="K288" s="57"/>
      <c r="L288" s="57"/>
      <c r="M288" s="57"/>
      <c r="N288" s="57"/>
      <c r="Q288" s="57"/>
      <c r="R288" s="57"/>
      <c r="S288" s="57"/>
      <c r="T288" s="57"/>
      <c r="W288" s="57"/>
      <c r="X288" s="57"/>
    </row>
    <row r="289" spans="3:24" s="14" customFormat="1" ht="75" customHeight="1">
      <c r="C289" s="57"/>
      <c r="E289" s="57"/>
      <c r="F289" s="57"/>
      <c r="G289" s="57"/>
      <c r="H289" s="57"/>
      <c r="I289" s="57"/>
      <c r="J289" s="57"/>
      <c r="K289" s="57"/>
      <c r="L289" s="57"/>
      <c r="M289" s="57"/>
      <c r="N289" s="57"/>
      <c r="Q289" s="57"/>
      <c r="R289" s="57"/>
      <c r="S289" s="57"/>
      <c r="T289" s="57"/>
      <c r="W289" s="57"/>
      <c r="X289" s="57"/>
    </row>
    <row r="290" spans="3:24" s="14" customFormat="1" ht="75" customHeight="1">
      <c r="C290" s="57"/>
      <c r="E290" s="57"/>
      <c r="F290" s="57"/>
      <c r="G290" s="57"/>
      <c r="H290" s="57"/>
      <c r="I290" s="57"/>
      <c r="J290" s="57"/>
      <c r="K290" s="57"/>
      <c r="L290" s="57"/>
      <c r="M290" s="57"/>
      <c r="N290" s="57"/>
      <c r="Q290" s="57"/>
      <c r="R290" s="57"/>
      <c r="S290" s="57"/>
      <c r="T290" s="57"/>
      <c r="W290" s="57"/>
      <c r="X290" s="57"/>
    </row>
    <row r="291" spans="3:24" s="14" customFormat="1" ht="75" customHeight="1">
      <c r="C291" s="57"/>
      <c r="E291" s="57"/>
      <c r="F291" s="57"/>
      <c r="G291" s="57"/>
      <c r="H291" s="57"/>
      <c r="I291" s="57"/>
      <c r="J291" s="57"/>
      <c r="K291" s="57"/>
      <c r="L291" s="57"/>
      <c r="M291" s="57"/>
      <c r="N291" s="57"/>
      <c r="Q291" s="57"/>
      <c r="R291" s="57"/>
      <c r="S291" s="57"/>
      <c r="T291" s="57"/>
      <c r="W291" s="57"/>
      <c r="X291" s="57"/>
    </row>
    <row r="292" spans="3:24" s="14" customFormat="1" ht="75" customHeight="1">
      <c r="C292" s="57"/>
      <c r="E292" s="57"/>
      <c r="F292" s="57"/>
      <c r="G292" s="57"/>
      <c r="H292" s="57"/>
      <c r="I292" s="57"/>
      <c r="J292" s="57"/>
      <c r="K292" s="57"/>
      <c r="L292" s="57"/>
      <c r="M292" s="57"/>
      <c r="N292" s="57"/>
      <c r="Q292" s="57"/>
      <c r="R292" s="57"/>
      <c r="S292" s="57"/>
      <c r="T292" s="57"/>
      <c r="W292" s="57"/>
      <c r="X292" s="57"/>
    </row>
    <row r="293" spans="3:24" s="14" customFormat="1" ht="75" customHeight="1">
      <c r="C293" s="57"/>
      <c r="E293" s="57"/>
      <c r="F293" s="57"/>
      <c r="G293" s="57"/>
      <c r="H293" s="57"/>
      <c r="I293" s="57"/>
      <c r="J293" s="57"/>
      <c r="K293" s="57"/>
      <c r="L293" s="57"/>
      <c r="M293" s="57"/>
      <c r="N293" s="57"/>
      <c r="Q293" s="57"/>
      <c r="R293" s="57"/>
      <c r="S293" s="57"/>
      <c r="T293" s="57"/>
      <c r="W293" s="57"/>
      <c r="X293" s="57"/>
    </row>
    <row r="294" spans="3:24" s="14" customFormat="1" ht="75" customHeight="1">
      <c r="C294" s="57"/>
      <c r="E294" s="57"/>
      <c r="F294" s="57"/>
      <c r="G294" s="57"/>
      <c r="H294" s="57"/>
      <c r="I294" s="57"/>
      <c r="J294" s="57"/>
      <c r="K294" s="57"/>
      <c r="L294" s="57"/>
      <c r="M294" s="57"/>
      <c r="N294" s="57"/>
      <c r="Q294" s="57"/>
      <c r="R294" s="57"/>
      <c r="S294" s="57"/>
      <c r="T294" s="57"/>
      <c r="W294" s="57"/>
      <c r="X294" s="57"/>
    </row>
    <row r="295" spans="3:24" s="14" customFormat="1" ht="75" customHeight="1">
      <c r="C295" s="57"/>
      <c r="E295" s="57"/>
      <c r="F295" s="57"/>
      <c r="G295" s="57"/>
      <c r="H295" s="57"/>
      <c r="I295" s="57"/>
      <c r="J295" s="57"/>
      <c r="K295" s="57"/>
      <c r="L295" s="57"/>
      <c r="M295" s="57"/>
      <c r="N295" s="57"/>
      <c r="Q295" s="57"/>
      <c r="R295" s="57"/>
      <c r="S295" s="57"/>
      <c r="T295" s="57"/>
      <c r="W295" s="57"/>
      <c r="X295" s="57"/>
    </row>
    <row r="296" spans="3:24" s="14" customFormat="1" ht="75" customHeight="1">
      <c r="C296" s="57"/>
      <c r="E296" s="57"/>
      <c r="F296" s="57"/>
      <c r="G296" s="57"/>
      <c r="H296" s="57"/>
      <c r="I296" s="57"/>
      <c r="J296" s="57"/>
      <c r="K296" s="57"/>
      <c r="L296" s="57"/>
      <c r="M296" s="57"/>
      <c r="N296" s="57"/>
      <c r="Q296" s="57"/>
      <c r="R296" s="57"/>
      <c r="S296" s="57"/>
      <c r="T296" s="57"/>
      <c r="W296" s="57"/>
      <c r="X296" s="57"/>
    </row>
    <row r="297" spans="3:24" s="14" customFormat="1" ht="75" customHeight="1">
      <c r="C297" s="57"/>
      <c r="E297" s="57"/>
      <c r="F297" s="57"/>
      <c r="G297" s="57"/>
      <c r="H297" s="57"/>
      <c r="I297" s="57"/>
      <c r="J297" s="57"/>
      <c r="K297" s="57"/>
      <c r="L297" s="57"/>
      <c r="M297" s="57"/>
      <c r="N297" s="57"/>
      <c r="Q297" s="57"/>
      <c r="R297" s="57"/>
      <c r="S297" s="57"/>
      <c r="T297" s="57"/>
      <c r="W297" s="57"/>
      <c r="X297" s="57"/>
    </row>
    <row r="298" spans="3:24" s="14" customFormat="1" ht="75" customHeight="1">
      <c r="C298" s="57"/>
      <c r="E298" s="57"/>
      <c r="F298" s="57"/>
      <c r="G298" s="57"/>
      <c r="H298" s="57"/>
      <c r="I298" s="57"/>
      <c r="J298" s="57"/>
      <c r="K298" s="57"/>
      <c r="L298" s="57"/>
      <c r="M298" s="57"/>
      <c r="N298" s="57"/>
      <c r="Q298" s="57"/>
      <c r="R298" s="57"/>
      <c r="S298" s="57"/>
      <c r="T298" s="57"/>
      <c r="W298" s="57"/>
      <c r="X298" s="57"/>
    </row>
    <row r="299" spans="3:24" s="14" customFormat="1" ht="75" customHeight="1">
      <c r="C299" s="57"/>
      <c r="E299" s="57"/>
      <c r="F299" s="57"/>
      <c r="G299" s="57"/>
      <c r="H299" s="57"/>
      <c r="I299" s="57"/>
      <c r="J299" s="57"/>
      <c r="K299" s="57"/>
      <c r="L299" s="57"/>
      <c r="M299" s="57"/>
      <c r="N299" s="57"/>
      <c r="Q299" s="57"/>
      <c r="R299" s="57"/>
      <c r="S299" s="57"/>
      <c r="T299" s="57"/>
      <c r="W299" s="57"/>
      <c r="X299" s="57"/>
    </row>
    <row r="300" spans="3:24" s="14" customFormat="1" ht="75" customHeight="1">
      <c r="C300" s="57"/>
      <c r="E300" s="57"/>
      <c r="F300" s="57"/>
      <c r="G300" s="57"/>
      <c r="H300" s="57"/>
      <c r="I300" s="57"/>
      <c r="J300" s="57"/>
      <c r="K300" s="57"/>
      <c r="L300" s="57"/>
      <c r="M300" s="57"/>
      <c r="N300" s="57"/>
      <c r="Q300" s="57"/>
      <c r="R300" s="57"/>
      <c r="S300" s="57"/>
      <c r="T300" s="57"/>
      <c r="W300" s="57"/>
      <c r="X300" s="57"/>
    </row>
    <row r="301" spans="3:24" s="14" customFormat="1" ht="75" customHeight="1">
      <c r="C301" s="57"/>
      <c r="E301" s="57"/>
      <c r="F301" s="57"/>
      <c r="G301" s="57"/>
      <c r="H301" s="57"/>
      <c r="I301" s="57"/>
      <c r="J301" s="57"/>
      <c r="K301" s="57"/>
      <c r="L301" s="57"/>
      <c r="M301" s="57"/>
      <c r="N301" s="57"/>
      <c r="Q301" s="57"/>
      <c r="R301" s="57"/>
      <c r="S301" s="57"/>
      <c r="T301" s="57"/>
      <c r="W301" s="57"/>
      <c r="X301" s="57"/>
    </row>
    <row r="302" spans="3:24" s="14" customFormat="1" ht="75" customHeight="1">
      <c r="C302" s="57"/>
      <c r="E302" s="57"/>
      <c r="F302" s="57"/>
      <c r="G302" s="57"/>
      <c r="H302" s="57"/>
      <c r="I302" s="57"/>
      <c r="J302" s="57"/>
      <c r="K302" s="57"/>
      <c r="L302" s="57"/>
      <c r="M302" s="57"/>
      <c r="N302" s="57"/>
      <c r="Q302" s="57"/>
      <c r="R302" s="57"/>
      <c r="S302" s="57"/>
      <c r="T302" s="57"/>
      <c r="W302" s="57"/>
      <c r="X302" s="57"/>
    </row>
    <row r="303" spans="3:24" s="14" customFormat="1" ht="75" customHeight="1">
      <c r="C303" s="57"/>
      <c r="E303" s="57"/>
      <c r="F303" s="57"/>
      <c r="G303" s="57"/>
      <c r="H303" s="57"/>
      <c r="I303" s="57"/>
      <c r="J303" s="57"/>
      <c r="K303" s="57"/>
      <c r="L303" s="57"/>
      <c r="M303" s="57"/>
      <c r="N303" s="57"/>
      <c r="Q303" s="57"/>
      <c r="R303" s="57"/>
      <c r="S303" s="57"/>
      <c r="T303" s="57"/>
      <c r="W303" s="57"/>
      <c r="X303" s="57"/>
    </row>
    <row r="304" spans="3:24" s="14" customFormat="1" ht="75" customHeight="1">
      <c r="C304" s="57"/>
      <c r="E304" s="57"/>
      <c r="F304" s="57"/>
      <c r="G304" s="57"/>
      <c r="H304" s="57"/>
      <c r="I304" s="57"/>
      <c r="J304" s="57"/>
      <c r="K304" s="57"/>
      <c r="L304" s="57"/>
      <c r="M304" s="57"/>
      <c r="N304" s="57"/>
      <c r="Q304" s="57"/>
      <c r="R304" s="57"/>
      <c r="S304" s="57"/>
      <c r="T304" s="57"/>
      <c r="W304" s="57"/>
      <c r="X304" s="57"/>
    </row>
    <row r="305" spans="3:24" s="14" customFormat="1" ht="75" customHeight="1">
      <c r="C305" s="57"/>
      <c r="E305" s="57"/>
      <c r="F305" s="57"/>
      <c r="G305" s="57"/>
      <c r="H305" s="57"/>
      <c r="I305" s="57"/>
      <c r="J305" s="57"/>
      <c r="K305" s="57"/>
      <c r="L305" s="57"/>
      <c r="M305" s="57"/>
      <c r="N305" s="57"/>
      <c r="Q305" s="57"/>
      <c r="R305" s="57"/>
      <c r="S305" s="57"/>
      <c r="T305" s="57"/>
      <c r="W305" s="57"/>
      <c r="X305" s="57"/>
    </row>
    <row r="306" spans="3:24" s="14" customFormat="1" ht="75" customHeight="1">
      <c r="C306" s="57"/>
      <c r="E306" s="57"/>
      <c r="F306" s="57"/>
      <c r="G306" s="57"/>
      <c r="H306" s="57"/>
      <c r="I306" s="57"/>
      <c r="J306" s="57"/>
      <c r="K306" s="57"/>
      <c r="L306" s="57"/>
      <c r="M306" s="57"/>
      <c r="N306" s="57"/>
      <c r="Q306" s="57"/>
      <c r="R306" s="57"/>
      <c r="S306" s="57"/>
      <c r="T306" s="57"/>
      <c r="W306" s="57"/>
      <c r="X306" s="57"/>
    </row>
    <row r="307" spans="3:24" s="14" customFormat="1" ht="75" customHeight="1">
      <c r="C307" s="57"/>
      <c r="E307" s="57"/>
      <c r="F307" s="57"/>
      <c r="G307" s="57"/>
      <c r="H307" s="57"/>
      <c r="I307" s="57"/>
      <c r="J307" s="57"/>
      <c r="K307" s="57"/>
      <c r="L307" s="57"/>
      <c r="M307" s="57"/>
      <c r="N307" s="57"/>
      <c r="Q307" s="57"/>
      <c r="R307" s="57"/>
      <c r="S307" s="57"/>
      <c r="T307" s="57"/>
      <c r="W307" s="57"/>
      <c r="X307" s="57"/>
    </row>
    <row r="308" spans="3:24" s="14" customFormat="1" ht="75" customHeight="1">
      <c r="C308" s="57"/>
      <c r="E308" s="57"/>
      <c r="F308" s="57"/>
      <c r="G308" s="57"/>
      <c r="H308" s="57"/>
      <c r="I308" s="57"/>
      <c r="J308" s="57"/>
      <c r="K308" s="57"/>
      <c r="L308" s="57"/>
      <c r="M308" s="57"/>
      <c r="N308" s="57"/>
      <c r="Q308" s="57"/>
      <c r="R308" s="57"/>
      <c r="S308" s="57"/>
      <c r="T308" s="57"/>
      <c r="W308" s="57"/>
      <c r="X308" s="57"/>
    </row>
    <row r="309" spans="3:24" s="14" customFormat="1" ht="75" customHeight="1">
      <c r="C309" s="57"/>
      <c r="E309" s="57"/>
      <c r="F309" s="57"/>
      <c r="G309" s="57"/>
      <c r="H309" s="57"/>
      <c r="I309" s="57"/>
      <c r="J309" s="57"/>
      <c r="K309" s="57"/>
      <c r="L309" s="57"/>
      <c r="M309" s="57"/>
      <c r="N309" s="57"/>
      <c r="Q309" s="57"/>
      <c r="R309" s="57"/>
      <c r="S309" s="57"/>
      <c r="T309" s="57"/>
      <c r="W309" s="57"/>
      <c r="X309" s="57"/>
    </row>
    <row r="310" spans="3:24" s="14" customFormat="1" ht="75" customHeight="1">
      <c r="C310" s="57"/>
      <c r="E310" s="57"/>
      <c r="F310" s="57"/>
      <c r="G310" s="57"/>
      <c r="H310" s="57"/>
      <c r="I310" s="57"/>
      <c r="J310" s="57"/>
      <c r="K310" s="57"/>
      <c r="L310" s="57"/>
      <c r="M310" s="57"/>
      <c r="N310" s="57"/>
      <c r="Q310" s="57"/>
      <c r="R310" s="57"/>
      <c r="S310" s="57"/>
      <c r="T310" s="57"/>
      <c r="W310" s="57"/>
      <c r="X310" s="57"/>
    </row>
    <row r="311" spans="3:24" s="14" customFormat="1" ht="75" customHeight="1">
      <c r="C311" s="57"/>
      <c r="E311" s="57"/>
      <c r="F311" s="57"/>
      <c r="G311" s="57"/>
      <c r="H311" s="57"/>
      <c r="I311" s="57"/>
      <c r="J311" s="57"/>
      <c r="K311" s="57"/>
      <c r="L311" s="57"/>
      <c r="M311" s="57"/>
      <c r="N311" s="57"/>
      <c r="Q311" s="57"/>
      <c r="R311" s="57"/>
      <c r="S311" s="57"/>
      <c r="T311" s="57"/>
      <c r="W311" s="57"/>
      <c r="X311" s="57"/>
    </row>
    <row r="312" spans="3:24" s="14" customFormat="1" ht="75" customHeight="1">
      <c r="C312" s="57"/>
      <c r="E312" s="57"/>
      <c r="F312" s="57"/>
      <c r="G312" s="57"/>
      <c r="H312" s="57"/>
      <c r="I312" s="57"/>
      <c r="J312" s="57"/>
      <c r="K312" s="57"/>
      <c r="L312" s="57"/>
      <c r="M312" s="57"/>
      <c r="N312" s="57"/>
      <c r="Q312" s="57"/>
      <c r="R312" s="57"/>
      <c r="S312" s="57"/>
      <c r="T312" s="57"/>
      <c r="W312" s="57"/>
      <c r="X312" s="57"/>
    </row>
    <row r="313" spans="3:24" s="14" customFormat="1" ht="75" customHeight="1">
      <c r="C313" s="57"/>
      <c r="E313" s="57"/>
      <c r="F313" s="57"/>
      <c r="G313" s="57"/>
      <c r="H313" s="57"/>
      <c r="I313" s="57"/>
      <c r="J313" s="57"/>
      <c r="K313" s="57"/>
      <c r="L313" s="57"/>
      <c r="M313" s="57"/>
      <c r="N313" s="57"/>
      <c r="Q313" s="57"/>
      <c r="R313" s="57"/>
      <c r="S313" s="57"/>
      <c r="T313" s="57"/>
      <c r="W313" s="57"/>
      <c r="X313" s="57"/>
    </row>
    <row r="314" spans="3:24" s="14" customFormat="1" ht="75" customHeight="1">
      <c r="C314" s="57"/>
      <c r="E314" s="57"/>
      <c r="F314" s="57"/>
      <c r="G314" s="57"/>
      <c r="H314" s="57"/>
      <c r="I314" s="57"/>
      <c r="J314" s="57"/>
      <c r="K314" s="57"/>
      <c r="L314" s="57"/>
      <c r="M314" s="57"/>
      <c r="N314" s="57"/>
      <c r="Q314" s="57"/>
      <c r="R314" s="57"/>
      <c r="S314" s="57"/>
      <c r="T314" s="57"/>
      <c r="W314" s="57"/>
      <c r="X314" s="57"/>
    </row>
    <row r="315" spans="3:24" s="14" customFormat="1" ht="75" customHeight="1">
      <c r="C315" s="57"/>
      <c r="E315" s="57"/>
      <c r="F315" s="57"/>
      <c r="G315" s="57"/>
      <c r="H315" s="57"/>
      <c r="I315" s="57"/>
      <c r="J315" s="57"/>
      <c r="K315" s="57"/>
      <c r="L315" s="57"/>
      <c r="M315" s="57"/>
      <c r="N315" s="57"/>
      <c r="Q315" s="57"/>
      <c r="R315" s="57"/>
      <c r="S315" s="57"/>
      <c r="T315" s="57"/>
      <c r="W315" s="57"/>
      <c r="X315" s="57"/>
    </row>
    <row r="316" spans="3:24" s="14" customFormat="1" ht="75" customHeight="1">
      <c r="C316" s="57"/>
      <c r="E316" s="57"/>
      <c r="F316" s="57"/>
      <c r="G316" s="57"/>
      <c r="H316" s="57"/>
      <c r="I316" s="57"/>
      <c r="J316" s="57"/>
      <c r="K316" s="57"/>
      <c r="L316" s="57"/>
      <c r="M316" s="57"/>
      <c r="N316" s="57"/>
      <c r="Q316" s="57"/>
      <c r="R316" s="57"/>
      <c r="S316" s="57"/>
      <c r="T316" s="57"/>
      <c r="W316" s="57"/>
      <c r="X316" s="57"/>
    </row>
    <row r="317" spans="3:24" s="14" customFormat="1" ht="75" customHeight="1">
      <c r="C317" s="57"/>
      <c r="E317" s="57"/>
      <c r="F317" s="57"/>
      <c r="G317" s="57"/>
      <c r="H317" s="57"/>
      <c r="I317" s="57"/>
      <c r="J317" s="57"/>
      <c r="K317" s="57"/>
      <c r="L317" s="57"/>
      <c r="M317" s="57"/>
      <c r="N317" s="57"/>
      <c r="Q317" s="57"/>
      <c r="R317" s="57"/>
      <c r="S317" s="57"/>
      <c r="T317" s="57"/>
      <c r="W317" s="57"/>
      <c r="X317" s="57"/>
    </row>
    <row r="318" spans="3:24" s="14" customFormat="1" ht="75" customHeight="1">
      <c r="C318" s="57"/>
      <c r="E318" s="57"/>
      <c r="F318" s="57"/>
      <c r="G318" s="57"/>
      <c r="H318" s="57"/>
      <c r="I318" s="57"/>
      <c r="J318" s="57"/>
      <c r="K318" s="57"/>
      <c r="L318" s="57"/>
      <c r="M318" s="57"/>
      <c r="N318" s="57"/>
      <c r="Q318" s="57"/>
      <c r="R318" s="57"/>
      <c r="S318" s="57"/>
      <c r="T318" s="57"/>
      <c r="W318" s="57"/>
      <c r="X318" s="57"/>
    </row>
    <row r="319" spans="3:24" s="14" customFormat="1" ht="75" customHeight="1">
      <c r="C319" s="57"/>
      <c r="E319" s="57"/>
      <c r="F319" s="57"/>
      <c r="G319" s="57"/>
      <c r="H319" s="57"/>
      <c r="I319" s="57"/>
      <c r="J319" s="57"/>
      <c r="K319" s="57"/>
      <c r="L319" s="57"/>
      <c r="M319" s="57"/>
      <c r="N319" s="57"/>
      <c r="Q319" s="57"/>
      <c r="R319" s="57"/>
      <c r="S319" s="57"/>
      <c r="T319" s="57"/>
      <c r="W319" s="57"/>
      <c r="X319" s="57"/>
    </row>
    <row r="320" spans="3:24" s="14" customFormat="1" ht="75" customHeight="1">
      <c r="C320" s="57"/>
      <c r="E320" s="57"/>
      <c r="F320" s="57"/>
      <c r="G320" s="57"/>
      <c r="H320" s="57"/>
      <c r="I320" s="57"/>
      <c r="J320" s="57"/>
      <c r="K320" s="57"/>
      <c r="L320" s="57"/>
      <c r="M320" s="57"/>
      <c r="N320" s="57"/>
      <c r="Q320" s="57"/>
      <c r="R320" s="57"/>
      <c r="S320" s="57"/>
      <c r="T320" s="57"/>
      <c r="W320" s="57"/>
      <c r="X320" s="57"/>
    </row>
    <row r="321" spans="3:24" s="14" customFormat="1" ht="75" customHeight="1">
      <c r="C321" s="57"/>
      <c r="E321" s="57"/>
      <c r="F321" s="57"/>
      <c r="G321" s="57"/>
      <c r="H321" s="57"/>
      <c r="I321" s="57"/>
      <c r="J321" s="57"/>
      <c r="K321" s="57"/>
      <c r="L321" s="57"/>
      <c r="M321" s="57"/>
      <c r="N321" s="57"/>
      <c r="Q321" s="57"/>
      <c r="R321" s="57"/>
      <c r="S321" s="57"/>
      <c r="T321" s="57"/>
      <c r="W321" s="57"/>
      <c r="X321" s="57"/>
    </row>
    <row r="322" spans="3:24" s="14" customFormat="1" ht="75" customHeight="1">
      <c r="C322" s="57"/>
      <c r="E322" s="57"/>
      <c r="F322" s="57"/>
      <c r="G322" s="57"/>
      <c r="H322" s="57"/>
      <c r="I322" s="57"/>
      <c r="J322" s="57"/>
      <c r="K322" s="57"/>
      <c r="L322" s="57"/>
      <c r="M322" s="57"/>
      <c r="N322" s="57"/>
      <c r="Q322" s="57"/>
      <c r="R322" s="57"/>
      <c r="S322" s="57"/>
      <c r="T322" s="57"/>
      <c r="W322" s="57"/>
      <c r="X322" s="57"/>
    </row>
    <row r="323" spans="3:24" s="14" customFormat="1" ht="75" customHeight="1">
      <c r="C323" s="57"/>
      <c r="E323" s="57"/>
      <c r="F323" s="57"/>
      <c r="G323" s="57"/>
      <c r="H323" s="57"/>
      <c r="I323" s="57"/>
      <c r="J323" s="57"/>
      <c r="K323" s="57"/>
      <c r="L323" s="57"/>
      <c r="M323" s="57"/>
      <c r="N323" s="57"/>
      <c r="Q323" s="57"/>
      <c r="R323" s="57"/>
      <c r="S323" s="57"/>
      <c r="T323" s="57"/>
      <c r="W323" s="57"/>
      <c r="X323" s="57"/>
    </row>
    <row r="324" spans="3:24" s="14" customFormat="1" ht="75" customHeight="1">
      <c r="C324" s="57"/>
      <c r="E324" s="57"/>
      <c r="F324" s="57"/>
      <c r="G324" s="57"/>
      <c r="H324" s="57"/>
      <c r="I324" s="57"/>
      <c r="J324" s="57"/>
      <c r="K324" s="57"/>
      <c r="L324" s="57"/>
      <c r="M324" s="57"/>
      <c r="N324" s="57"/>
      <c r="Q324" s="57"/>
      <c r="R324" s="57"/>
      <c r="S324" s="57"/>
      <c r="T324" s="57"/>
      <c r="W324" s="57"/>
      <c r="X324" s="57"/>
    </row>
    <row r="325" spans="3:24" s="14" customFormat="1" ht="75" customHeight="1">
      <c r="C325" s="57"/>
      <c r="E325" s="57"/>
      <c r="F325" s="57"/>
      <c r="G325" s="57"/>
      <c r="H325" s="57"/>
      <c r="I325" s="57"/>
      <c r="J325" s="57"/>
      <c r="K325" s="57"/>
      <c r="L325" s="57"/>
      <c r="M325" s="57"/>
      <c r="N325" s="57"/>
      <c r="Q325" s="57"/>
      <c r="R325" s="57"/>
      <c r="S325" s="57"/>
      <c r="T325" s="57"/>
      <c r="W325" s="57"/>
      <c r="X325" s="57"/>
    </row>
    <row r="326" spans="3:24" s="14" customFormat="1" ht="75" customHeight="1">
      <c r="C326" s="57"/>
      <c r="E326" s="57"/>
      <c r="F326" s="57"/>
      <c r="G326" s="57"/>
      <c r="H326" s="57"/>
      <c r="I326" s="57"/>
      <c r="J326" s="57"/>
      <c r="K326" s="57"/>
      <c r="L326" s="57"/>
      <c r="M326" s="57"/>
      <c r="N326" s="57"/>
      <c r="Q326" s="57"/>
      <c r="R326" s="57"/>
      <c r="S326" s="57"/>
      <c r="T326" s="57"/>
      <c r="W326" s="57"/>
      <c r="X326" s="57"/>
    </row>
    <row r="327" spans="3:24" s="14" customFormat="1" ht="75" customHeight="1">
      <c r="C327" s="57"/>
      <c r="E327" s="57"/>
      <c r="F327" s="57"/>
      <c r="G327" s="57"/>
      <c r="H327" s="57"/>
      <c r="I327" s="57"/>
      <c r="J327" s="57"/>
      <c r="K327" s="57"/>
      <c r="L327" s="57"/>
      <c r="M327" s="57"/>
      <c r="N327" s="57"/>
      <c r="Q327" s="57"/>
      <c r="R327" s="57"/>
      <c r="S327" s="57"/>
      <c r="T327" s="57"/>
      <c r="W327" s="57"/>
      <c r="X327" s="57"/>
    </row>
    <row r="328" spans="3:24" s="14" customFormat="1" ht="75" customHeight="1">
      <c r="C328" s="57"/>
      <c r="E328" s="57"/>
      <c r="F328" s="57"/>
      <c r="G328" s="57"/>
      <c r="H328" s="57"/>
      <c r="I328" s="57"/>
      <c r="J328" s="57"/>
      <c r="K328" s="57"/>
      <c r="L328" s="57"/>
      <c r="M328" s="57"/>
      <c r="N328" s="57"/>
      <c r="Q328" s="57"/>
      <c r="R328" s="57"/>
      <c r="S328" s="57"/>
      <c r="T328" s="57"/>
      <c r="W328" s="57"/>
      <c r="X328" s="57"/>
    </row>
    <row r="329" spans="3:24" s="14" customFormat="1" ht="75" customHeight="1">
      <c r="C329" s="57"/>
      <c r="E329" s="57"/>
      <c r="F329" s="57"/>
      <c r="G329" s="57"/>
      <c r="H329" s="57"/>
      <c r="I329" s="57"/>
      <c r="J329" s="57"/>
      <c r="K329" s="57"/>
      <c r="L329" s="57"/>
      <c r="M329" s="57"/>
      <c r="N329" s="57"/>
      <c r="Q329" s="57"/>
      <c r="R329" s="57"/>
      <c r="S329" s="57"/>
      <c r="T329" s="57"/>
      <c r="W329" s="57"/>
      <c r="X329" s="57"/>
    </row>
    <row r="330" spans="3:24" s="14" customFormat="1" ht="75" customHeight="1">
      <c r="C330" s="57"/>
      <c r="E330" s="57"/>
      <c r="F330" s="57"/>
      <c r="G330" s="57"/>
      <c r="H330" s="57"/>
      <c r="I330" s="57"/>
      <c r="J330" s="57"/>
      <c r="K330" s="57"/>
      <c r="L330" s="57"/>
      <c r="M330" s="57"/>
      <c r="N330" s="57"/>
      <c r="Q330" s="57"/>
      <c r="R330" s="57"/>
      <c r="S330" s="57"/>
      <c r="T330" s="57"/>
      <c r="W330" s="57"/>
      <c r="X330" s="57"/>
    </row>
    <row r="331" spans="3:24" s="14" customFormat="1" ht="75" customHeight="1">
      <c r="C331" s="57"/>
      <c r="E331" s="57"/>
      <c r="F331" s="57"/>
      <c r="G331" s="57"/>
      <c r="H331" s="57"/>
      <c r="I331" s="57"/>
      <c r="J331" s="57"/>
      <c r="K331" s="57"/>
      <c r="L331" s="57"/>
      <c r="M331" s="57"/>
      <c r="N331" s="57"/>
      <c r="Q331" s="57"/>
      <c r="R331" s="57"/>
      <c r="S331" s="57"/>
      <c r="T331" s="57"/>
      <c r="W331" s="57"/>
      <c r="X331" s="57"/>
    </row>
    <row r="332" spans="3:24" s="14" customFormat="1" ht="75" customHeight="1">
      <c r="C332" s="57"/>
      <c r="E332" s="57"/>
      <c r="F332" s="57"/>
      <c r="G332" s="57"/>
      <c r="H332" s="57"/>
      <c r="I332" s="57"/>
      <c r="J332" s="57"/>
      <c r="K332" s="57"/>
      <c r="L332" s="57"/>
      <c r="M332" s="57"/>
      <c r="N332" s="57"/>
      <c r="Q332" s="57"/>
      <c r="R332" s="57"/>
      <c r="S332" s="57"/>
      <c r="T332" s="57"/>
      <c r="W332" s="57"/>
      <c r="X332" s="57"/>
    </row>
    <row r="333" spans="3:24" s="14" customFormat="1" ht="75" customHeight="1">
      <c r="C333" s="57"/>
      <c r="E333" s="57"/>
      <c r="F333" s="57"/>
      <c r="G333" s="57"/>
      <c r="H333" s="57"/>
      <c r="I333" s="57"/>
      <c r="J333" s="57"/>
      <c r="K333" s="57"/>
      <c r="L333" s="57"/>
      <c r="M333" s="57"/>
      <c r="N333" s="57"/>
      <c r="Q333" s="57"/>
      <c r="R333" s="57"/>
      <c r="S333" s="57"/>
      <c r="T333" s="57"/>
      <c r="W333" s="57"/>
      <c r="X333" s="57"/>
    </row>
    <row r="334" spans="3:24" s="14" customFormat="1" ht="75" customHeight="1">
      <c r="C334" s="57"/>
      <c r="E334" s="57"/>
      <c r="F334" s="57"/>
      <c r="G334" s="57"/>
      <c r="H334" s="57"/>
      <c r="I334" s="57"/>
      <c r="J334" s="57"/>
      <c r="K334" s="57"/>
      <c r="L334" s="57"/>
      <c r="M334" s="57"/>
      <c r="N334" s="57"/>
      <c r="Q334" s="57"/>
      <c r="R334" s="57"/>
      <c r="S334" s="57"/>
      <c r="T334" s="57"/>
      <c r="W334" s="57"/>
      <c r="X334" s="57"/>
    </row>
    <row r="335" spans="3:24" s="14" customFormat="1" ht="75" customHeight="1">
      <c r="C335" s="57"/>
      <c r="E335" s="57"/>
      <c r="F335" s="57"/>
      <c r="G335" s="57"/>
      <c r="H335" s="57"/>
      <c r="I335" s="57"/>
      <c r="J335" s="57"/>
      <c r="K335" s="57"/>
      <c r="L335" s="57"/>
      <c r="M335" s="57"/>
      <c r="N335" s="57"/>
      <c r="Q335" s="57"/>
      <c r="R335" s="57"/>
      <c r="S335" s="57"/>
      <c r="T335" s="57"/>
      <c r="W335" s="57"/>
      <c r="X335" s="57"/>
    </row>
    <row r="336" spans="3:24" s="14" customFormat="1" ht="75" customHeight="1">
      <c r="C336" s="57"/>
      <c r="E336" s="57"/>
      <c r="F336" s="57"/>
      <c r="G336" s="57"/>
      <c r="H336" s="57"/>
      <c r="I336" s="57"/>
      <c r="J336" s="57"/>
      <c r="K336" s="57"/>
      <c r="L336" s="57"/>
      <c r="M336" s="57"/>
      <c r="N336" s="57"/>
      <c r="Q336" s="57"/>
      <c r="R336" s="57"/>
      <c r="S336" s="57"/>
      <c r="T336" s="57"/>
      <c r="W336" s="57"/>
      <c r="X336" s="57"/>
    </row>
    <row r="337" spans="3:24" s="14" customFormat="1" ht="75" customHeight="1">
      <c r="C337" s="57"/>
      <c r="E337" s="57"/>
      <c r="F337" s="57"/>
      <c r="G337" s="57"/>
      <c r="H337" s="57"/>
      <c r="I337" s="57"/>
      <c r="J337" s="57"/>
      <c r="K337" s="57"/>
      <c r="L337" s="57"/>
      <c r="M337" s="57"/>
      <c r="N337" s="57"/>
      <c r="Q337" s="57"/>
      <c r="R337" s="57"/>
      <c r="S337" s="57"/>
      <c r="T337" s="57"/>
      <c r="W337" s="57"/>
      <c r="X337" s="57"/>
    </row>
    <row r="338" spans="3:24" s="14" customFormat="1" ht="75" customHeight="1">
      <c r="C338" s="57"/>
      <c r="E338" s="57"/>
      <c r="F338" s="57"/>
      <c r="G338" s="57"/>
      <c r="H338" s="57"/>
      <c r="I338" s="57"/>
      <c r="J338" s="57"/>
      <c r="K338" s="57"/>
      <c r="L338" s="57"/>
      <c r="M338" s="57"/>
      <c r="N338" s="57"/>
      <c r="Q338" s="57"/>
      <c r="R338" s="57"/>
      <c r="S338" s="57"/>
      <c r="T338" s="57"/>
      <c r="W338" s="57"/>
      <c r="X338" s="57"/>
    </row>
    <row r="339" spans="3:24" s="14" customFormat="1" ht="75" customHeight="1">
      <c r="C339" s="57"/>
      <c r="E339" s="57"/>
      <c r="F339" s="57"/>
      <c r="G339" s="57"/>
      <c r="H339" s="57"/>
      <c r="I339" s="57"/>
      <c r="J339" s="57"/>
      <c r="K339" s="57"/>
      <c r="L339" s="57"/>
      <c r="M339" s="57"/>
      <c r="N339" s="57"/>
      <c r="Q339" s="57"/>
      <c r="R339" s="57"/>
      <c r="S339" s="57"/>
      <c r="T339" s="57"/>
      <c r="W339" s="57"/>
      <c r="X339" s="57"/>
    </row>
    <row r="340" spans="3:24" s="14" customFormat="1" ht="75" customHeight="1">
      <c r="C340" s="57"/>
      <c r="E340" s="57"/>
      <c r="F340" s="57"/>
      <c r="G340" s="57"/>
      <c r="H340" s="57"/>
      <c r="I340" s="57"/>
      <c r="J340" s="57"/>
      <c r="K340" s="57"/>
      <c r="L340" s="57"/>
      <c r="M340" s="57"/>
      <c r="N340" s="57"/>
      <c r="Q340" s="57"/>
      <c r="R340" s="57"/>
      <c r="S340" s="57"/>
      <c r="T340" s="57"/>
      <c r="W340" s="57"/>
      <c r="X340" s="57"/>
    </row>
    <row r="341" spans="3:24" s="14" customFormat="1" ht="75" customHeight="1">
      <c r="C341" s="57"/>
      <c r="E341" s="57"/>
      <c r="F341" s="57"/>
      <c r="G341" s="57"/>
      <c r="H341" s="57"/>
      <c r="I341" s="57"/>
      <c r="J341" s="57"/>
      <c r="K341" s="57"/>
      <c r="L341" s="57"/>
      <c r="M341" s="57"/>
      <c r="N341" s="57"/>
      <c r="Q341" s="57"/>
      <c r="R341" s="57"/>
      <c r="S341" s="57"/>
      <c r="T341" s="57"/>
      <c r="W341" s="57"/>
      <c r="X341" s="57"/>
    </row>
    <row r="342" spans="3:24" s="14" customFormat="1" ht="75" customHeight="1">
      <c r="C342" s="57"/>
      <c r="E342" s="57"/>
      <c r="F342" s="57"/>
      <c r="G342" s="57"/>
      <c r="H342" s="57"/>
      <c r="I342" s="57"/>
      <c r="J342" s="57"/>
      <c r="K342" s="57"/>
      <c r="L342" s="57"/>
      <c r="M342" s="57"/>
      <c r="N342" s="57"/>
      <c r="Q342" s="57"/>
      <c r="R342" s="57"/>
      <c r="S342" s="57"/>
      <c r="T342" s="57"/>
      <c r="W342" s="57"/>
      <c r="X342" s="57"/>
    </row>
    <row r="343" spans="3:24" s="14" customFormat="1" ht="75" customHeight="1">
      <c r="C343" s="57"/>
      <c r="E343" s="57"/>
      <c r="F343" s="57"/>
      <c r="G343" s="57"/>
      <c r="H343" s="57"/>
      <c r="I343" s="57"/>
      <c r="J343" s="57"/>
      <c r="K343" s="57"/>
      <c r="L343" s="57"/>
      <c r="M343" s="57"/>
      <c r="N343" s="57"/>
      <c r="Q343" s="57"/>
      <c r="R343" s="57"/>
      <c r="S343" s="57"/>
      <c r="T343" s="57"/>
      <c r="W343" s="57"/>
      <c r="X343" s="57"/>
    </row>
    <row r="344" spans="3:24" s="14" customFormat="1" ht="75" customHeight="1">
      <c r="C344" s="57"/>
      <c r="E344" s="57"/>
      <c r="F344" s="57"/>
      <c r="G344" s="57"/>
      <c r="H344" s="57"/>
      <c r="I344" s="57"/>
      <c r="J344" s="57"/>
      <c r="K344" s="57"/>
      <c r="L344" s="57"/>
      <c r="M344" s="57"/>
      <c r="N344" s="57"/>
      <c r="Q344" s="57"/>
      <c r="R344" s="57"/>
      <c r="S344" s="57"/>
      <c r="T344" s="57"/>
      <c r="W344" s="57"/>
      <c r="X344" s="57"/>
    </row>
    <row r="345" spans="3:24" s="14" customFormat="1" ht="75" customHeight="1">
      <c r="C345" s="57"/>
      <c r="E345" s="57"/>
      <c r="F345" s="57"/>
      <c r="G345" s="57"/>
      <c r="H345" s="57"/>
      <c r="I345" s="57"/>
      <c r="J345" s="57"/>
      <c r="K345" s="57"/>
      <c r="L345" s="57"/>
      <c r="M345" s="57"/>
      <c r="N345" s="57"/>
      <c r="Q345" s="57"/>
      <c r="R345" s="57"/>
      <c r="S345" s="57"/>
      <c r="T345" s="57"/>
      <c r="W345" s="57"/>
      <c r="X345" s="57"/>
    </row>
    <row r="346" spans="3:24" s="14" customFormat="1" ht="75" customHeight="1">
      <c r="C346" s="57"/>
      <c r="E346" s="57"/>
      <c r="F346" s="57"/>
      <c r="G346" s="57"/>
      <c r="H346" s="57"/>
      <c r="I346" s="57"/>
      <c r="J346" s="57"/>
      <c r="K346" s="57"/>
      <c r="L346" s="57"/>
      <c r="M346" s="57"/>
      <c r="N346" s="57"/>
      <c r="Q346" s="57"/>
      <c r="R346" s="57"/>
      <c r="S346" s="57"/>
      <c r="T346" s="57"/>
      <c r="W346" s="57"/>
      <c r="X346" s="57"/>
    </row>
    <row r="347" spans="3:24" s="14" customFormat="1" ht="75" customHeight="1">
      <c r="C347" s="57"/>
      <c r="E347" s="57"/>
      <c r="F347" s="57"/>
      <c r="G347" s="57"/>
      <c r="H347" s="57"/>
      <c r="I347" s="57"/>
      <c r="J347" s="57"/>
      <c r="K347" s="57"/>
      <c r="L347" s="57"/>
      <c r="M347" s="57"/>
      <c r="N347" s="57"/>
      <c r="Q347" s="57"/>
      <c r="R347" s="57"/>
      <c r="S347" s="57"/>
      <c r="T347" s="57"/>
      <c r="W347" s="57"/>
      <c r="X347" s="57"/>
    </row>
    <row r="348" spans="3:24" s="14" customFormat="1" ht="75" customHeight="1">
      <c r="C348" s="57"/>
      <c r="E348" s="57"/>
      <c r="F348" s="57"/>
      <c r="G348" s="57"/>
      <c r="H348" s="57"/>
      <c r="I348" s="57"/>
      <c r="J348" s="57"/>
      <c r="K348" s="57"/>
      <c r="L348" s="57"/>
      <c r="M348" s="57"/>
      <c r="N348" s="57"/>
      <c r="Q348" s="57"/>
      <c r="R348" s="57"/>
      <c r="S348" s="57"/>
      <c r="T348" s="57"/>
      <c r="W348" s="57"/>
      <c r="X348" s="57"/>
    </row>
    <row r="349" spans="3:24" s="14" customFormat="1" ht="75" customHeight="1">
      <c r="C349" s="57"/>
      <c r="E349" s="57"/>
      <c r="F349" s="57"/>
      <c r="G349" s="57"/>
      <c r="H349" s="57"/>
      <c r="I349" s="57"/>
      <c r="J349" s="57"/>
      <c r="K349" s="57"/>
      <c r="L349" s="57"/>
      <c r="M349" s="57"/>
      <c r="N349" s="57"/>
      <c r="Q349" s="57"/>
      <c r="R349" s="57"/>
      <c r="S349" s="57"/>
      <c r="T349" s="57"/>
      <c r="W349" s="57"/>
      <c r="X349" s="57"/>
    </row>
    <row r="350" spans="3:24" s="14" customFormat="1" ht="75" customHeight="1">
      <c r="C350" s="57"/>
      <c r="E350" s="57"/>
      <c r="F350" s="57"/>
      <c r="G350" s="57"/>
      <c r="H350" s="57"/>
      <c r="I350" s="57"/>
      <c r="J350" s="57"/>
      <c r="K350" s="57"/>
      <c r="L350" s="57"/>
      <c r="M350" s="57"/>
      <c r="N350" s="57"/>
      <c r="Q350" s="57"/>
      <c r="R350" s="57"/>
      <c r="S350" s="57"/>
      <c r="T350" s="57"/>
      <c r="W350" s="57"/>
      <c r="X350" s="57"/>
    </row>
    <row r="351" spans="3:24" s="14" customFormat="1" ht="75" customHeight="1">
      <c r="C351" s="57"/>
      <c r="E351" s="57"/>
      <c r="F351" s="57"/>
      <c r="G351" s="57"/>
      <c r="H351" s="57"/>
      <c r="I351" s="57"/>
      <c r="J351" s="57"/>
      <c r="K351" s="57"/>
      <c r="L351" s="57"/>
      <c r="M351" s="57"/>
      <c r="N351" s="57"/>
      <c r="Q351" s="57"/>
      <c r="R351" s="57"/>
      <c r="S351" s="57"/>
      <c r="T351" s="57"/>
      <c r="W351" s="57"/>
      <c r="X351" s="57"/>
    </row>
    <row r="352" spans="3:24" s="14" customFormat="1" ht="75" customHeight="1">
      <c r="C352" s="57"/>
      <c r="E352" s="57"/>
      <c r="F352" s="57"/>
      <c r="G352" s="57"/>
      <c r="H352" s="57"/>
      <c r="I352" s="57"/>
      <c r="J352" s="57"/>
      <c r="K352" s="57"/>
      <c r="L352" s="57"/>
      <c r="M352" s="57"/>
      <c r="N352" s="57"/>
      <c r="Q352" s="57"/>
      <c r="R352" s="57"/>
      <c r="S352" s="57"/>
      <c r="T352" s="57"/>
      <c r="W352" s="57"/>
      <c r="X352" s="57"/>
    </row>
    <row r="353" spans="3:24" s="14" customFormat="1" ht="75" customHeight="1">
      <c r="C353" s="57"/>
      <c r="E353" s="57"/>
      <c r="F353" s="57"/>
      <c r="G353" s="57"/>
      <c r="H353" s="57"/>
      <c r="I353" s="57"/>
      <c r="J353" s="57"/>
      <c r="K353" s="57"/>
      <c r="L353" s="57"/>
      <c r="M353" s="57"/>
      <c r="N353" s="57"/>
      <c r="Q353" s="57"/>
      <c r="R353" s="57"/>
      <c r="S353" s="57"/>
      <c r="T353" s="57"/>
      <c r="W353" s="57"/>
      <c r="X353" s="57"/>
    </row>
    <row r="354" spans="3:24" s="14" customFormat="1" ht="75" customHeight="1">
      <c r="C354" s="57"/>
      <c r="E354" s="57"/>
      <c r="F354" s="57"/>
      <c r="G354" s="57"/>
      <c r="H354" s="57"/>
      <c r="I354" s="57"/>
      <c r="J354" s="57"/>
      <c r="K354" s="57"/>
      <c r="L354" s="57"/>
      <c r="M354" s="57"/>
      <c r="N354" s="57"/>
      <c r="Q354" s="57"/>
      <c r="R354" s="57"/>
      <c r="S354" s="57"/>
      <c r="T354" s="57"/>
      <c r="W354" s="57"/>
      <c r="X354" s="57"/>
    </row>
    <row r="355" spans="3:24" s="14" customFormat="1" ht="75" customHeight="1">
      <c r="C355" s="57"/>
      <c r="E355" s="57"/>
      <c r="F355" s="57"/>
      <c r="G355" s="57"/>
      <c r="H355" s="57"/>
      <c r="I355" s="57"/>
      <c r="J355" s="57"/>
      <c r="K355" s="57"/>
      <c r="L355" s="57"/>
      <c r="M355" s="57"/>
      <c r="N355" s="57"/>
      <c r="Q355" s="57"/>
      <c r="R355" s="57"/>
      <c r="S355" s="57"/>
      <c r="T355" s="57"/>
      <c r="W355" s="57"/>
      <c r="X355" s="57"/>
    </row>
    <row r="356" spans="3:24" s="14" customFormat="1" ht="75" customHeight="1">
      <c r="C356" s="57"/>
      <c r="E356" s="57"/>
      <c r="F356" s="57"/>
      <c r="G356" s="57"/>
      <c r="H356" s="57"/>
      <c r="I356" s="57"/>
      <c r="J356" s="57"/>
      <c r="K356" s="57"/>
      <c r="L356" s="57"/>
      <c r="M356" s="57"/>
      <c r="N356" s="57"/>
      <c r="Q356" s="57"/>
      <c r="R356" s="57"/>
      <c r="S356" s="57"/>
      <c r="T356" s="57"/>
      <c r="W356" s="57"/>
      <c r="X356" s="57"/>
    </row>
    <row r="357" spans="3:24" s="14" customFormat="1" ht="75" customHeight="1">
      <c r="C357" s="57"/>
      <c r="E357" s="57"/>
      <c r="F357" s="57"/>
      <c r="G357" s="57"/>
      <c r="H357" s="57"/>
      <c r="I357" s="57"/>
      <c r="J357" s="57"/>
      <c r="K357" s="57"/>
      <c r="L357" s="57"/>
      <c r="M357" s="57"/>
      <c r="N357" s="57"/>
      <c r="Q357" s="57"/>
      <c r="R357" s="57"/>
      <c r="S357" s="57"/>
      <c r="T357" s="57"/>
      <c r="W357" s="57"/>
      <c r="X357" s="57"/>
    </row>
    <row r="358" spans="3:24" s="14" customFormat="1" ht="75" customHeight="1">
      <c r="C358" s="57"/>
      <c r="E358" s="57"/>
      <c r="F358" s="57"/>
      <c r="G358" s="57"/>
      <c r="H358" s="57"/>
      <c r="I358" s="57"/>
      <c r="J358" s="57"/>
      <c r="K358" s="57"/>
      <c r="L358" s="57"/>
      <c r="M358" s="57"/>
      <c r="N358" s="57"/>
      <c r="Q358" s="57"/>
      <c r="R358" s="57"/>
      <c r="S358" s="57"/>
      <c r="T358" s="57"/>
      <c r="W358" s="57"/>
      <c r="X358" s="57"/>
    </row>
    <row r="359" spans="3:24" s="14" customFormat="1" ht="75" customHeight="1">
      <c r="C359" s="57"/>
      <c r="E359" s="57"/>
      <c r="F359" s="57"/>
      <c r="G359" s="57"/>
      <c r="H359" s="57"/>
      <c r="I359" s="57"/>
      <c r="J359" s="57"/>
      <c r="K359" s="57"/>
      <c r="L359" s="57"/>
      <c r="M359" s="57"/>
      <c r="N359" s="57"/>
      <c r="Q359" s="57"/>
      <c r="R359" s="57"/>
      <c r="S359" s="57"/>
      <c r="T359" s="57"/>
      <c r="W359" s="57"/>
      <c r="X359" s="57"/>
    </row>
    <row r="360" spans="3:24" s="14" customFormat="1" ht="75" customHeight="1">
      <c r="C360" s="57"/>
      <c r="E360" s="57"/>
      <c r="F360" s="57"/>
      <c r="G360" s="57"/>
      <c r="H360" s="57"/>
      <c r="I360" s="57"/>
      <c r="J360" s="57"/>
      <c r="K360" s="57"/>
      <c r="L360" s="57"/>
      <c r="M360" s="57"/>
      <c r="N360" s="57"/>
      <c r="Q360" s="57"/>
      <c r="R360" s="57"/>
      <c r="S360" s="57"/>
      <c r="T360" s="57"/>
      <c r="W360" s="57"/>
      <c r="X360" s="57"/>
    </row>
    <row r="361" spans="3:24" s="14" customFormat="1" ht="75" customHeight="1">
      <c r="C361" s="57"/>
      <c r="E361" s="57"/>
      <c r="F361" s="57"/>
      <c r="G361" s="57"/>
      <c r="H361" s="57"/>
      <c r="I361" s="57"/>
      <c r="J361" s="57"/>
      <c r="K361" s="57"/>
      <c r="L361" s="57"/>
      <c r="M361" s="57"/>
      <c r="N361" s="57"/>
      <c r="Q361" s="57"/>
      <c r="R361" s="57"/>
      <c r="S361" s="57"/>
      <c r="T361" s="57"/>
      <c r="W361" s="57"/>
      <c r="X361" s="57"/>
    </row>
    <row r="362" spans="3:24" s="14" customFormat="1" ht="75" customHeight="1">
      <c r="C362" s="57"/>
      <c r="E362" s="57"/>
      <c r="F362" s="57"/>
      <c r="G362" s="57"/>
      <c r="H362" s="57"/>
      <c r="I362" s="57"/>
      <c r="J362" s="57"/>
      <c r="K362" s="57"/>
      <c r="L362" s="57"/>
      <c r="M362" s="57"/>
      <c r="N362" s="57"/>
      <c r="Q362" s="57"/>
      <c r="R362" s="57"/>
      <c r="S362" s="57"/>
      <c r="T362" s="57"/>
      <c r="W362" s="57"/>
      <c r="X362" s="57"/>
    </row>
    <row r="363" spans="3:24" s="14" customFormat="1" ht="75" customHeight="1">
      <c r="C363" s="57"/>
      <c r="E363" s="57"/>
      <c r="F363" s="57"/>
      <c r="G363" s="57"/>
      <c r="H363" s="57"/>
      <c r="I363" s="57"/>
      <c r="J363" s="57"/>
      <c r="K363" s="57"/>
      <c r="L363" s="57"/>
      <c r="M363" s="57"/>
      <c r="N363" s="57"/>
      <c r="Q363" s="57"/>
      <c r="R363" s="57"/>
      <c r="S363" s="57"/>
      <c r="T363" s="57"/>
      <c r="W363" s="57"/>
      <c r="X363" s="57"/>
    </row>
    <row r="364" spans="3:24" s="14" customFormat="1" ht="75" customHeight="1">
      <c r="C364" s="57"/>
      <c r="E364" s="57"/>
      <c r="F364" s="57"/>
      <c r="G364" s="57"/>
      <c r="H364" s="57"/>
      <c r="I364" s="57"/>
      <c r="J364" s="57"/>
      <c r="K364" s="57"/>
      <c r="L364" s="57"/>
      <c r="M364" s="57"/>
      <c r="N364" s="57"/>
      <c r="Q364" s="57"/>
      <c r="R364" s="57"/>
      <c r="S364" s="57"/>
      <c r="T364" s="57"/>
      <c r="W364" s="57"/>
      <c r="X364" s="57"/>
    </row>
    <row r="365" spans="3:24" s="14" customFormat="1" ht="75" customHeight="1">
      <c r="C365" s="57"/>
      <c r="E365" s="57"/>
      <c r="F365" s="57"/>
      <c r="G365" s="57"/>
      <c r="H365" s="57"/>
      <c r="I365" s="57"/>
      <c r="J365" s="57"/>
      <c r="K365" s="57"/>
      <c r="L365" s="57"/>
      <c r="M365" s="57"/>
      <c r="N365" s="57"/>
      <c r="Q365" s="57"/>
      <c r="R365" s="57"/>
      <c r="S365" s="57"/>
      <c r="T365" s="57"/>
      <c r="W365" s="57"/>
      <c r="X365" s="57"/>
    </row>
    <row r="366" spans="3:24" s="14" customFormat="1" ht="75" customHeight="1">
      <c r="C366" s="57"/>
      <c r="E366" s="57"/>
      <c r="F366" s="57"/>
      <c r="G366" s="57"/>
      <c r="H366" s="57"/>
      <c r="I366" s="57"/>
      <c r="J366" s="57"/>
      <c r="K366" s="57"/>
      <c r="L366" s="57"/>
      <c r="M366" s="57"/>
      <c r="N366" s="57"/>
      <c r="Q366" s="57"/>
      <c r="R366" s="57"/>
      <c r="S366" s="57"/>
      <c r="T366" s="57"/>
      <c r="W366" s="57"/>
      <c r="X366" s="57"/>
    </row>
    <row r="367" spans="3:24" s="14" customFormat="1" ht="75" customHeight="1">
      <c r="C367" s="57"/>
      <c r="E367" s="57"/>
      <c r="F367" s="57"/>
      <c r="G367" s="57"/>
      <c r="H367" s="57"/>
      <c r="I367" s="57"/>
      <c r="J367" s="57"/>
      <c r="K367" s="57"/>
      <c r="L367" s="57"/>
      <c r="M367" s="57"/>
      <c r="N367" s="57"/>
      <c r="Q367" s="57"/>
      <c r="R367" s="57"/>
      <c r="S367" s="57"/>
      <c r="T367" s="57"/>
      <c r="W367" s="57"/>
      <c r="X367" s="57"/>
    </row>
    <row r="368" spans="3:24" s="14" customFormat="1" ht="75" customHeight="1">
      <c r="C368" s="57"/>
      <c r="E368" s="57"/>
      <c r="F368" s="57"/>
      <c r="G368" s="57"/>
      <c r="H368" s="57"/>
      <c r="I368" s="57"/>
      <c r="J368" s="57"/>
      <c r="K368" s="57"/>
      <c r="L368" s="57"/>
      <c r="M368" s="57"/>
      <c r="N368" s="57"/>
      <c r="Q368" s="57"/>
      <c r="R368" s="57"/>
      <c r="S368" s="57"/>
      <c r="T368" s="57"/>
      <c r="W368" s="57"/>
      <c r="X368" s="57"/>
    </row>
    <row r="369" spans="3:24" s="14" customFormat="1" ht="75" customHeight="1">
      <c r="C369" s="57"/>
      <c r="E369" s="57"/>
      <c r="F369" s="57"/>
      <c r="G369" s="57"/>
      <c r="H369" s="57"/>
      <c r="I369" s="57"/>
      <c r="J369" s="57"/>
      <c r="K369" s="57"/>
      <c r="L369" s="57"/>
      <c r="M369" s="57"/>
      <c r="N369" s="57"/>
      <c r="Q369" s="57"/>
      <c r="R369" s="57"/>
      <c r="S369" s="57"/>
      <c r="T369" s="57"/>
      <c r="W369" s="57"/>
      <c r="X369" s="57"/>
    </row>
    <row r="370" spans="3:24" s="14" customFormat="1" ht="75" customHeight="1">
      <c r="C370" s="57"/>
      <c r="E370" s="57"/>
      <c r="F370" s="57"/>
      <c r="G370" s="57"/>
      <c r="H370" s="57"/>
      <c r="I370" s="57"/>
      <c r="J370" s="57"/>
      <c r="K370" s="57"/>
      <c r="L370" s="57"/>
      <c r="M370" s="57"/>
      <c r="N370" s="57"/>
      <c r="Q370" s="57"/>
      <c r="R370" s="57"/>
      <c r="S370" s="57"/>
      <c r="T370" s="57"/>
      <c r="W370" s="57"/>
      <c r="X370" s="57"/>
    </row>
    <row r="371" spans="3:24" s="14" customFormat="1" ht="75" customHeight="1">
      <c r="C371" s="57"/>
      <c r="E371" s="57"/>
      <c r="F371" s="57"/>
      <c r="G371" s="57"/>
      <c r="H371" s="57"/>
      <c r="I371" s="57"/>
      <c r="J371" s="57"/>
      <c r="K371" s="57"/>
      <c r="L371" s="57"/>
      <c r="M371" s="57"/>
      <c r="N371" s="57"/>
      <c r="Q371" s="57"/>
      <c r="R371" s="57"/>
      <c r="S371" s="57"/>
      <c r="T371" s="57"/>
      <c r="W371" s="57"/>
      <c r="X371" s="57"/>
    </row>
    <row r="372" spans="3:24" s="14" customFormat="1" ht="75" customHeight="1">
      <c r="C372" s="57"/>
      <c r="E372" s="57"/>
      <c r="F372" s="57"/>
      <c r="G372" s="57"/>
      <c r="H372" s="57"/>
      <c r="I372" s="57"/>
      <c r="J372" s="57"/>
      <c r="K372" s="57"/>
      <c r="L372" s="57"/>
      <c r="M372" s="57"/>
      <c r="N372" s="57"/>
      <c r="Q372" s="57"/>
      <c r="R372" s="57"/>
      <c r="S372" s="57"/>
      <c r="T372" s="57"/>
      <c r="W372" s="57"/>
      <c r="X372" s="57"/>
    </row>
    <row r="373" spans="3:24" s="14" customFormat="1" ht="75" customHeight="1">
      <c r="C373" s="57"/>
      <c r="E373" s="57"/>
      <c r="F373" s="57"/>
      <c r="G373" s="57"/>
      <c r="H373" s="57"/>
      <c r="I373" s="57"/>
      <c r="J373" s="57"/>
      <c r="K373" s="57"/>
      <c r="L373" s="57"/>
      <c r="M373" s="57"/>
      <c r="N373" s="57"/>
      <c r="Q373" s="57"/>
      <c r="R373" s="57"/>
      <c r="S373" s="57"/>
      <c r="T373" s="57"/>
      <c r="W373" s="57"/>
      <c r="X373" s="57"/>
    </row>
    <row r="374" spans="3:24" s="14" customFormat="1" ht="75" customHeight="1">
      <c r="C374" s="57"/>
      <c r="E374" s="57"/>
      <c r="F374" s="57"/>
      <c r="G374" s="57"/>
      <c r="H374" s="57"/>
      <c r="I374" s="57"/>
      <c r="J374" s="57"/>
      <c r="K374" s="57"/>
      <c r="L374" s="57"/>
      <c r="M374" s="57"/>
      <c r="N374" s="57"/>
      <c r="Q374" s="57"/>
      <c r="R374" s="57"/>
      <c r="S374" s="57"/>
      <c r="T374" s="57"/>
      <c r="W374" s="57"/>
      <c r="X374" s="57"/>
    </row>
    <row r="375" spans="3:24" s="14" customFormat="1" ht="75" customHeight="1">
      <c r="C375" s="57"/>
      <c r="E375" s="57"/>
      <c r="F375" s="57"/>
      <c r="G375" s="57"/>
      <c r="H375" s="57"/>
      <c r="I375" s="57"/>
      <c r="J375" s="57"/>
      <c r="K375" s="57"/>
      <c r="L375" s="57"/>
      <c r="M375" s="57"/>
      <c r="N375" s="57"/>
      <c r="Q375" s="57"/>
      <c r="R375" s="57"/>
      <c r="S375" s="57"/>
      <c r="T375" s="57"/>
      <c r="W375" s="57"/>
      <c r="X375" s="57"/>
    </row>
    <row r="376" spans="3:24" s="14" customFormat="1" ht="75" customHeight="1">
      <c r="C376" s="57"/>
      <c r="E376" s="57"/>
      <c r="F376" s="57"/>
      <c r="G376" s="57"/>
      <c r="H376" s="57"/>
      <c r="I376" s="57"/>
      <c r="J376" s="57"/>
      <c r="K376" s="57"/>
      <c r="L376" s="57"/>
      <c r="M376" s="57"/>
      <c r="N376" s="57"/>
      <c r="Q376" s="57"/>
      <c r="R376" s="57"/>
      <c r="S376" s="57"/>
      <c r="T376" s="57"/>
      <c r="W376" s="57"/>
      <c r="X376" s="57"/>
    </row>
    <row r="377" spans="3:24" s="14" customFormat="1" ht="75" customHeight="1">
      <c r="C377" s="57"/>
      <c r="E377" s="57"/>
      <c r="F377" s="57"/>
      <c r="G377" s="57"/>
      <c r="H377" s="57"/>
      <c r="I377" s="57"/>
      <c r="J377" s="57"/>
      <c r="K377" s="57"/>
      <c r="L377" s="57"/>
      <c r="M377" s="57"/>
      <c r="N377" s="57"/>
      <c r="Q377" s="57"/>
      <c r="R377" s="57"/>
      <c r="S377" s="57"/>
      <c r="T377" s="57"/>
      <c r="W377" s="57"/>
      <c r="X377" s="57"/>
    </row>
    <row r="378" spans="3:24" s="14" customFormat="1" ht="75" customHeight="1">
      <c r="C378" s="57"/>
      <c r="E378" s="57"/>
      <c r="F378" s="57"/>
      <c r="G378" s="57"/>
      <c r="H378" s="57"/>
      <c r="I378" s="57"/>
      <c r="J378" s="57"/>
      <c r="K378" s="57"/>
      <c r="L378" s="57"/>
      <c r="M378" s="57"/>
      <c r="N378" s="57"/>
      <c r="Q378" s="57"/>
      <c r="R378" s="57"/>
      <c r="S378" s="57"/>
      <c r="T378" s="57"/>
      <c r="W378" s="57"/>
      <c r="X378" s="57"/>
    </row>
    <row r="379" spans="3:24" s="14" customFormat="1" ht="75" customHeight="1">
      <c r="C379" s="57"/>
      <c r="E379" s="57"/>
      <c r="F379" s="57"/>
      <c r="G379" s="57"/>
      <c r="H379" s="57"/>
      <c r="I379" s="57"/>
      <c r="J379" s="57"/>
      <c r="K379" s="57"/>
      <c r="L379" s="57"/>
      <c r="M379" s="57"/>
      <c r="N379" s="57"/>
      <c r="Q379" s="57"/>
      <c r="R379" s="57"/>
      <c r="S379" s="57"/>
      <c r="T379" s="57"/>
      <c r="W379" s="57"/>
      <c r="X379" s="57"/>
    </row>
    <row r="380" spans="3:24" s="14" customFormat="1" ht="75" customHeight="1">
      <c r="C380" s="57"/>
      <c r="E380" s="57"/>
      <c r="F380" s="57"/>
      <c r="G380" s="57"/>
      <c r="H380" s="57"/>
      <c r="I380" s="57"/>
      <c r="J380" s="57"/>
      <c r="K380" s="57"/>
      <c r="L380" s="57"/>
      <c r="M380" s="57"/>
      <c r="N380" s="57"/>
      <c r="Q380" s="57"/>
      <c r="R380" s="57"/>
      <c r="S380" s="57"/>
      <c r="T380" s="57"/>
      <c r="W380" s="57"/>
      <c r="X380" s="57"/>
    </row>
    <row r="381" spans="3:24" s="14" customFormat="1" ht="75" customHeight="1">
      <c r="C381" s="57"/>
      <c r="E381" s="57"/>
      <c r="F381" s="57"/>
      <c r="G381" s="57"/>
      <c r="H381" s="57"/>
      <c r="I381" s="57"/>
      <c r="J381" s="57"/>
      <c r="K381" s="57"/>
      <c r="L381" s="57"/>
      <c r="M381" s="57"/>
      <c r="N381" s="57"/>
      <c r="Q381" s="57"/>
      <c r="R381" s="57"/>
      <c r="S381" s="57"/>
      <c r="T381" s="57"/>
      <c r="W381" s="57"/>
      <c r="X381" s="57"/>
    </row>
    <row r="382" spans="3:24" s="14" customFormat="1" ht="75" customHeight="1">
      <c r="C382" s="57"/>
      <c r="E382" s="57"/>
      <c r="F382" s="57"/>
      <c r="G382" s="57"/>
      <c r="H382" s="57"/>
      <c r="I382" s="57"/>
      <c r="J382" s="57"/>
      <c r="K382" s="57"/>
      <c r="L382" s="57"/>
      <c r="M382" s="57"/>
      <c r="N382" s="57"/>
      <c r="Q382" s="57"/>
      <c r="R382" s="57"/>
      <c r="S382" s="57"/>
      <c r="T382" s="57"/>
      <c r="W382" s="57"/>
      <c r="X382" s="57"/>
    </row>
    <row r="383" spans="3:24" s="14" customFormat="1" ht="75" customHeight="1">
      <c r="C383" s="57"/>
      <c r="E383" s="57"/>
      <c r="F383" s="57"/>
      <c r="G383" s="57"/>
      <c r="H383" s="57"/>
      <c r="I383" s="57"/>
      <c r="J383" s="57"/>
      <c r="K383" s="57"/>
      <c r="L383" s="57"/>
      <c r="M383" s="57"/>
      <c r="N383" s="57"/>
      <c r="Q383" s="57"/>
      <c r="R383" s="57"/>
      <c r="S383" s="57"/>
      <c r="T383" s="57"/>
      <c r="W383" s="57"/>
      <c r="X383" s="57"/>
    </row>
    <row r="384" spans="3:24" s="14" customFormat="1" ht="75" customHeight="1">
      <c r="C384" s="57"/>
      <c r="E384" s="57"/>
      <c r="F384" s="57"/>
      <c r="G384" s="57"/>
      <c r="H384" s="57"/>
      <c r="I384" s="57"/>
      <c r="J384" s="57"/>
      <c r="K384" s="57"/>
      <c r="L384" s="57"/>
      <c r="M384" s="57"/>
      <c r="N384" s="57"/>
      <c r="Q384" s="57"/>
      <c r="R384" s="57"/>
      <c r="S384" s="57"/>
      <c r="T384" s="57"/>
      <c r="W384" s="57"/>
      <c r="X384" s="57"/>
    </row>
    <row r="385" spans="3:24" s="14" customFormat="1" ht="75" customHeight="1">
      <c r="C385" s="57"/>
      <c r="E385" s="57"/>
      <c r="F385" s="57"/>
      <c r="G385" s="57"/>
      <c r="H385" s="57"/>
      <c r="I385" s="57"/>
      <c r="J385" s="57"/>
      <c r="K385" s="57"/>
      <c r="L385" s="57"/>
      <c r="M385" s="57"/>
      <c r="N385" s="57"/>
      <c r="Q385" s="57"/>
      <c r="R385" s="57"/>
      <c r="S385" s="57"/>
      <c r="T385" s="57"/>
      <c r="W385" s="57"/>
      <c r="X385" s="57"/>
    </row>
    <row r="386" spans="3:24" s="14" customFormat="1" ht="75" customHeight="1">
      <c r="C386" s="57"/>
      <c r="E386" s="57"/>
      <c r="F386" s="57"/>
      <c r="G386" s="57"/>
      <c r="H386" s="57"/>
      <c r="I386" s="57"/>
      <c r="J386" s="57"/>
      <c r="K386" s="57"/>
      <c r="L386" s="57"/>
      <c r="M386" s="57"/>
      <c r="N386" s="57"/>
      <c r="Q386" s="57"/>
      <c r="R386" s="57"/>
      <c r="S386" s="57"/>
      <c r="T386" s="57"/>
      <c r="W386" s="57"/>
      <c r="X386" s="57"/>
    </row>
    <row r="387" spans="3:24" s="14" customFormat="1" ht="75" customHeight="1">
      <c r="C387" s="57"/>
      <c r="E387" s="57"/>
      <c r="F387" s="57"/>
      <c r="G387" s="57"/>
      <c r="H387" s="57"/>
      <c r="I387" s="57"/>
      <c r="J387" s="57"/>
      <c r="K387" s="57"/>
      <c r="L387" s="57"/>
      <c r="M387" s="57"/>
      <c r="N387" s="57"/>
      <c r="Q387" s="57"/>
      <c r="R387" s="57"/>
      <c r="S387" s="57"/>
      <c r="T387" s="57"/>
      <c r="W387" s="57"/>
      <c r="X387" s="57"/>
    </row>
    <row r="388" spans="3:24" s="14" customFormat="1" ht="75" customHeight="1">
      <c r="C388" s="57"/>
      <c r="E388" s="57"/>
      <c r="F388" s="57"/>
      <c r="G388" s="57"/>
      <c r="H388" s="57"/>
      <c r="I388" s="57"/>
      <c r="J388" s="57"/>
      <c r="K388" s="57"/>
      <c r="L388" s="57"/>
      <c r="M388" s="57"/>
      <c r="N388" s="57"/>
      <c r="Q388" s="57"/>
      <c r="R388" s="57"/>
      <c r="S388" s="57"/>
      <c r="T388" s="57"/>
      <c r="W388" s="57"/>
      <c r="X388" s="57"/>
    </row>
    <row r="389" spans="3:24" s="14" customFormat="1" ht="75" customHeight="1">
      <c r="C389" s="57"/>
      <c r="E389" s="57"/>
      <c r="F389" s="57"/>
      <c r="G389" s="57"/>
      <c r="H389" s="57"/>
      <c r="I389" s="57"/>
      <c r="J389" s="57"/>
      <c r="K389" s="57"/>
      <c r="L389" s="57"/>
      <c r="M389" s="57"/>
      <c r="N389" s="57"/>
      <c r="Q389" s="57"/>
      <c r="R389" s="57"/>
      <c r="S389" s="57"/>
      <c r="T389" s="57"/>
      <c r="W389" s="57"/>
      <c r="X389" s="57"/>
    </row>
    <row r="390" spans="3:24" s="14" customFormat="1" ht="75" customHeight="1">
      <c r="C390" s="57"/>
      <c r="E390" s="57"/>
      <c r="F390" s="57"/>
      <c r="G390" s="57"/>
      <c r="H390" s="57"/>
      <c r="I390" s="57"/>
      <c r="J390" s="57"/>
      <c r="K390" s="57"/>
      <c r="L390" s="57"/>
      <c r="M390" s="57"/>
      <c r="N390" s="57"/>
      <c r="Q390" s="57"/>
      <c r="R390" s="57"/>
      <c r="S390" s="57"/>
      <c r="T390" s="57"/>
      <c r="W390" s="57"/>
      <c r="X390" s="57"/>
    </row>
    <row r="391" spans="3:24" s="14" customFormat="1" ht="75" customHeight="1">
      <c r="C391" s="57"/>
      <c r="E391" s="57"/>
      <c r="F391" s="57"/>
      <c r="G391" s="57"/>
      <c r="H391" s="57"/>
      <c r="I391" s="57"/>
      <c r="J391" s="57"/>
      <c r="K391" s="57"/>
      <c r="L391" s="57"/>
      <c r="M391" s="57"/>
      <c r="N391" s="57"/>
      <c r="Q391" s="57"/>
      <c r="R391" s="57"/>
      <c r="S391" s="57"/>
      <c r="T391" s="57"/>
      <c r="W391" s="57"/>
      <c r="X391" s="57"/>
    </row>
    <row r="392" spans="3:24" s="14" customFormat="1" ht="75" customHeight="1">
      <c r="C392" s="57"/>
      <c r="E392" s="57"/>
      <c r="F392" s="57"/>
      <c r="G392" s="57"/>
      <c r="H392" s="57"/>
      <c r="I392" s="57"/>
      <c r="J392" s="57"/>
      <c r="K392" s="57"/>
      <c r="L392" s="57"/>
      <c r="M392" s="57"/>
      <c r="N392" s="57"/>
      <c r="Q392" s="57"/>
      <c r="R392" s="57"/>
      <c r="S392" s="57"/>
      <c r="T392" s="57"/>
      <c r="W392" s="57"/>
      <c r="X392" s="57"/>
    </row>
    <row r="393" spans="3:24" s="14" customFormat="1" ht="75" customHeight="1">
      <c r="C393" s="57"/>
      <c r="E393" s="57"/>
      <c r="F393" s="57"/>
      <c r="G393" s="57"/>
      <c r="H393" s="57"/>
      <c r="I393" s="57"/>
      <c r="J393" s="57"/>
      <c r="K393" s="57"/>
      <c r="L393" s="57"/>
      <c r="M393" s="57"/>
      <c r="N393" s="57"/>
      <c r="Q393" s="57"/>
      <c r="R393" s="57"/>
      <c r="S393" s="57"/>
      <c r="T393" s="57"/>
      <c r="W393" s="57"/>
      <c r="X393" s="57"/>
    </row>
    <row r="394" spans="3:24" s="14" customFormat="1" ht="75" customHeight="1">
      <c r="C394" s="57"/>
      <c r="E394" s="57"/>
      <c r="F394" s="57"/>
      <c r="G394" s="57"/>
      <c r="H394" s="57"/>
      <c r="I394" s="57"/>
      <c r="J394" s="57"/>
      <c r="K394" s="57"/>
      <c r="L394" s="57"/>
      <c r="M394" s="57"/>
      <c r="N394" s="57"/>
      <c r="Q394" s="57"/>
      <c r="R394" s="57"/>
      <c r="S394" s="57"/>
      <c r="T394" s="57"/>
      <c r="W394" s="57"/>
      <c r="X394" s="57"/>
    </row>
    <row r="395" spans="3:24" s="14" customFormat="1" ht="75" customHeight="1">
      <c r="C395" s="57"/>
      <c r="E395" s="57"/>
      <c r="F395" s="57"/>
      <c r="G395" s="57"/>
      <c r="H395" s="57"/>
      <c r="I395" s="57"/>
      <c r="J395" s="57"/>
      <c r="K395" s="57"/>
      <c r="L395" s="57"/>
      <c r="M395" s="57"/>
      <c r="N395" s="57"/>
      <c r="Q395" s="57"/>
      <c r="R395" s="57"/>
      <c r="S395" s="57"/>
      <c r="T395" s="57"/>
      <c r="W395" s="57"/>
      <c r="X395" s="57"/>
    </row>
    <row r="396" spans="3:24" s="14" customFormat="1" ht="75" customHeight="1">
      <c r="C396" s="57"/>
      <c r="E396" s="57"/>
      <c r="F396" s="57"/>
      <c r="G396" s="57"/>
      <c r="H396" s="57"/>
      <c r="I396" s="57"/>
      <c r="J396" s="57"/>
      <c r="K396" s="57"/>
      <c r="L396" s="57"/>
      <c r="M396" s="57"/>
      <c r="N396" s="57"/>
      <c r="Q396" s="57"/>
      <c r="R396" s="57"/>
      <c r="S396" s="57"/>
      <c r="T396" s="57"/>
      <c r="W396" s="57"/>
      <c r="X396" s="57"/>
    </row>
    <row r="397" spans="3:24" s="14" customFormat="1" ht="75" customHeight="1">
      <c r="C397" s="57"/>
      <c r="E397" s="57"/>
      <c r="F397" s="57"/>
      <c r="G397" s="57"/>
      <c r="H397" s="57"/>
      <c r="I397" s="57"/>
      <c r="J397" s="57"/>
      <c r="K397" s="57"/>
      <c r="L397" s="57"/>
      <c r="M397" s="57"/>
      <c r="N397" s="57"/>
      <c r="Q397" s="57"/>
      <c r="R397" s="57"/>
      <c r="S397" s="57"/>
      <c r="T397" s="57"/>
      <c r="W397" s="57"/>
      <c r="X397" s="57"/>
    </row>
    <row r="398" spans="3:24" s="14" customFormat="1" ht="75" customHeight="1">
      <c r="C398" s="57"/>
      <c r="E398" s="57"/>
      <c r="F398" s="57"/>
      <c r="G398" s="57"/>
      <c r="H398" s="57"/>
      <c r="I398" s="57"/>
      <c r="J398" s="57"/>
      <c r="K398" s="57"/>
      <c r="L398" s="57"/>
      <c r="M398" s="57"/>
      <c r="N398" s="57"/>
      <c r="Q398" s="57"/>
      <c r="R398" s="57"/>
      <c r="S398" s="57"/>
      <c r="T398" s="57"/>
      <c r="W398" s="57"/>
      <c r="X398" s="57"/>
    </row>
    <row r="399" spans="3:24" s="14" customFormat="1" ht="75" customHeight="1">
      <c r="C399" s="57"/>
      <c r="E399" s="57"/>
      <c r="F399" s="57"/>
      <c r="G399" s="57"/>
      <c r="H399" s="57"/>
      <c r="I399" s="57"/>
      <c r="J399" s="57"/>
      <c r="K399" s="57"/>
      <c r="L399" s="57"/>
      <c r="M399" s="57"/>
      <c r="N399" s="57"/>
      <c r="Q399" s="57"/>
      <c r="R399" s="57"/>
      <c r="S399" s="57"/>
      <c r="T399" s="57"/>
      <c r="W399" s="57"/>
      <c r="X399" s="57"/>
    </row>
    <row r="400" spans="3:24" s="14" customFormat="1" ht="75" customHeight="1">
      <c r="C400" s="57"/>
      <c r="E400" s="57"/>
      <c r="F400" s="57"/>
      <c r="G400" s="57"/>
      <c r="H400" s="57"/>
      <c r="I400" s="57"/>
      <c r="J400" s="57"/>
      <c r="K400" s="57"/>
      <c r="L400" s="57"/>
      <c r="M400" s="57"/>
      <c r="N400" s="57"/>
      <c r="Q400" s="57"/>
      <c r="R400" s="57"/>
      <c r="S400" s="57"/>
      <c r="T400" s="57"/>
      <c r="W400" s="57"/>
      <c r="X400" s="57"/>
    </row>
    <row r="401" spans="3:24" s="14" customFormat="1" ht="75" customHeight="1">
      <c r="C401" s="57"/>
      <c r="E401" s="57"/>
      <c r="F401" s="57"/>
      <c r="G401" s="57"/>
      <c r="H401" s="57"/>
      <c r="I401" s="57"/>
      <c r="J401" s="57"/>
      <c r="K401" s="57"/>
      <c r="L401" s="57"/>
      <c r="M401" s="57"/>
      <c r="N401" s="57"/>
      <c r="Q401" s="57"/>
      <c r="R401" s="57"/>
      <c r="S401" s="57"/>
      <c r="T401" s="57"/>
      <c r="W401" s="57"/>
      <c r="X401" s="57"/>
    </row>
    <row r="402" spans="3:24" s="14" customFormat="1" ht="75" customHeight="1">
      <c r="C402" s="57"/>
      <c r="E402" s="57"/>
      <c r="F402" s="57"/>
      <c r="G402" s="57"/>
      <c r="H402" s="57"/>
      <c r="I402" s="57"/>
      <c r="J402" s="57"/>
      <c r="K402" s="57"/>
      <c r="L402" s="57"/>
      <c r="M402" s="57"/>
      <c r="N402" s="57"/>
      <c r="Q402" s="57"/>
      <c r="R402" s="57"/>
      <c r="S402" s="57"/>
      <c r="T402" s="57"/>
      <c r="W402" s="57"/>
      <c r="X402" s="57"/>
    </row>
    <row r="403" spans="3:24" s="14" customFormat="1" ht="75" customHeight="1">
      <c r="C403" s="57"/>
      <c r="E403" s="57"/>
      <c r="F403" s="57"/>
      <c r="G403" s="57"/>
      <c r="H403" s="57"/>
      <c r="I403" s="57"/>
      <c r="J403" s="57"/>
      <c r="K403" s="57"/>
      <c r="L403" s="57"/>
      <c r="M403" s="57"/>
      <c r="N403" s="57"/>
      <c r="Q403" s="57"/>
      <c r="R403" s="57"/>
      <c r="S403" s="57"/>
      <c r="T403" s="57"/>
      <c r="W403" s="57"/>
      <c r="X403" s="57"/>
    </row>
    <row r="404" spans="3:24" s="14" customFormat="1" ht="75" customHeight="1">
      <c r="C404" s="57"/>
      <c r="E404" s="57"/>
      <c r="F404" s="57"/>
      <c r="G404" s="57"/>
      <c r="H404" s="57"/>
      <c r="I404" s="57"/>
      <c r="J404" s="57"/>
      <c r="K404" s="57"/>
      <c r="L404" s="57"/>
      <c r="M404" s="57"/>
      <c r="N404" s="57"/>
      <c r="Q404" s="57"/>
      <c r="R404" s="57"/>
      <c r="S404" s="57"/>
      <c r="T404" s="57"/>
      <c r="W404" s="57"/>
      <c r="X404" s="57"/>
    </row>
    <row r="405" spans="3:24" s="14" customFormat="1" ht="75" customHeight="1">
      <c r="C405" s="57"/>
      <c r="E405" s="57"/>
      <c r="F405" s="57"/>
      <c r="G405" s="57"/>
      <c r="H405" s="57"/>
      <c r="I405" s="57"/>
      <c r="J405" s="57"/>
      <c r="K405" s="57"/>
      <c r="L405" s="57"/>
      <c r="M405" s="57"/>
      <c r="N405" s="57"/>
      <c r="Q405" s="57"/>
      <c r="R405" s="57"/>
      <c r="S405" s="57"/>
      <c r="T405" s="57"/>
      <c r="W405" s="57"/>
      <c r="X405" s="57"/>
    </row>
    <row r="406" spans="3:24" s="14" customFormat="1" ht="75" customHeight="1">
      <c r="C406" s="57"/>
      <c r="E406" s="57"/>
      <c r="F406" s="57"/>
      <c r="G406" s="57"/>
      <c r="H406" s="57"/>
      <c r="I406" s="57"/>
      <c r="J406" s="57"/>
      <c r="K406" s="57"/>
      <c r="L406" s="57"/>
      <c r="M406" s="57"/>
      <c r="N406" s="57"/>
      <c r="Q406" s="57"/>
      <c r="R406" s="57"/>
      <c r="S406" s="57"/>
      <c r="T406" s="57"/>
      <c r="W406" s="57"/>
      <c r="X406" s="57"/>
    </row>
    <row r="407" spans="3:24" s="14" customFormat="1" ht="75" customHeight="1">
      <c r="C407" s="57"/>
      <c r="E407" s="57"/>
      <c r="F407" s="57"/>
      <c r="G407" s="57"/>
      <c r="H407" s="57"/>
      <c r="I407" s="57"/>
      <c r="J407" s="57"/>
      <c r="K407" s="57"/>
      <c r="L407" s="57"/>
      <c r="M407" s="57"/>
      <c r="N407" s="57"/>
      <c r="Q407" s="57"/>
      <c r="R407" s="57"/>
      <c r="S407" s="57"/>
      <c r="T407" s="57"/>
      <c r="W407" s="57"/>
      <c r="X407" s="57"/>
    </row>
    <row r="408" spans="3:24" s="14" customFormat="1" ht="75" customHeight="1">
      <c r="C408" s="57"/>
      <c r="E408" s="57"/>
      <c r="F408" s="57"/>
      <c r="G408" s="57"/>
      <c r="H408" s="57"/>
      <c r="I408" s="57"/>
      <c r="J408" s="57"/>
      <c r="K408" s="57"/>
      <c r="L408" s="57"/>
      <c r="M408" s="57"/>
      <c r="N408" s="57"/>
      <c r="Q408" s="57"/>
      <c r="R408" s="57"/>
      <c r="S408" s="57"/>
      <c r="T408" s="57"/>
      <c r="W408" s="57"/>
      <c r="X408" s="57"/>
    </row>
    <row r="409" spans="3:24" s="14" customFormat="1" ht="75" customHeight="1">
      <c r="C409" s="57"/>
      <c r="E409" s="57"/>
      <c r="F409" s="57"/>
      <c r="G409" s="57"/>
      <c r="H409" s="57"/>
      <c r="I409" s="57"/>
      <c r="J409" s="57"/>
      <c r="K409" s="57"/>
      <c r="L409" s="57"/>
      <c r="M409" s="57"/>
      <c r="N409" s="57"/>
      <c r="Q409" s="57"/>
      <c r="R409" s="57"/>
      <c r="S409" s="57"/>
      <c r="T409" s="57"/>
      <c r="W409" s="57"/>
      <c r="X409" s="57"/>
    </row>
    <row r="410" spans="3:24" s="14" customFormat="1" ht="75" customHeight="1">
      <c r="C410" s="57"/>
      <c r="E410" s="57"/>
      <c r="F410" s="57"/>
      <c r="G410" s="57"/>
      <c r="H410" s="57"/>
      <c r="I410" s="57"/>
      <c r="J410" s="57"/>
      <c r="K410" s="57"/>
      <c r="L410" s="57"/>
      <c r="M410" s="57"/>
      <c r="N410" s="57"/>
      <c r="Q410" s="57"/>
      <c r="R410" s="57"/>
      <c r="S410" s="57"/>
      <c r="T410" s="57"/>
      <c r="W410" s="57"/>
      <c r="X410" s="57"/>
    </row>
    <row r="411" spans="3:24" s="14" customFormat="1" ht="75" customHeight="1">
      <c r="C411" s="57"/>
      <c r="E411" s="57"/>
      <c r="F411" s="57"/>
      <c r="G411" s="57"/>
      <c r="H411" s="57"/>
      <c r="I411" s="57"/>
      <c r="J411" s="57"/>
      <c r="K411" s="57"/>
      <c r="L411" s="57"/>
      <c r="M411" s="57"/>
      <c r="N411" s="57"/>
      <c r="Q411" s="57"/>
      <c r="R411" s="57"/>
      <c r="S411" s="57"/>
      <c r="T411" s="57"/>
      <c r="W411" s="57"/>
      <c r="X411" s="57"/>
    </row>
    <row r="412" spans="3:24" s="14" customFormat="1" ht="75" customHeight="1">
      <c r="C412" s="57"/>
      <c r="E412" s="57"/>
      <c r="F412" s="57"/>
      <c r="G412" s="57"/>
      <c r="H412" s="57"/>
      <c r="I412" s="57"/>
      <c r="J412" s="57"/>
      <c r="K412" s="57"/>
      <c r="L412" s="57"/>
      <c r="M412" s="57"/>
      <c r="N412" s="57"/>
      <c r="Q412" s="57"/>
      <c r="R412" s="57"/>
      <c r="S412" s="57"/>
      <c r="T412" s="57"/>
      <c r="W412" s="57"/>
      <c r="X412" s="57"/>
    </row>
    <row r="413" spans="3:24" s="14" customFormat="1" ht="75" customHeight="1">
      <c r="C413" s="57"/>
      <c r="E413" s="57"/>
      <c r="F413" s="57"/>
      <c r="G413" s="57"/>
      <c r="H413" s="57"/>
      <c r="I413" s="57"/>
      <c r="J413" s="57"/>
      <c r="K413" s="57"/>
      <c r="L413" s="57"/>
      <c r="M413" s="57"/>
      <c r="N413" s="57"/>
      <c r="Q413" s="57"/>
      <c r="R413" s="57"/>
      <c r="S413" s="57"/>
      <c r="T413" s="57"/>
      <c r="W413" s="57"/>
      <c r="X413" s="57"/>
    </row>
    <row r="414" spans="3:24" s="14" customFormat="1" ht="75" customHeight="1">
      <c r="C414" s="57"/>
      <c r="E414" s="57"/>
      <c r="F414" s="57"/>
      <c r="G414" s="57"/>
      <c r="H414" s="57"/>
      <c r="I414" s="57"/>
      <c r="J414" s="57"/>
      <c r="K414" s="57"/>
      <c r="L414" s="57"/>
      <c r="M414" s="57"/>
      <c r="N414" s="57"/>
      <c r="Q414" s="57"/>
      <c r="R414" s="57"/>
      <c r="S414" s="57"/>
      <c r="T414" s="57"/>
      <c r="W414" s="57"/>
      <c r="X414" s="57"/>
    </row>
    <row r="415" spans="3:24" s="14" customFormat="1" ht="75" customHeight="1">
      <c r="C415" s="57"/>
      <c r="E415" s="57"/>
      <c r="F415" s="57"/>
      <c r="G415" s="57"/>
      <c r="H415" s="57"/>
      <c r="I415" s="57"/>
      <c r="J415" s="57"/>
      <c r="K415" s="57"/>
      <c r="L415" s="57"/>
      <c r="M415" s="57"/>
      <c r="N415" s="57"/>
      <c r="Q415" s="57"/>
      <c r="R415" s="57"/>
      <c r="S415" s="57"/>
      <c r="T415" s="57"/>
      <c r="W415" s="57"/>
      <c r="X415" s="57"/>
    </row>
    <row r="416" spans="3:24" s="14" customFormat="1" ht="75" customHeight="1">
      <c r="C416" s="57"/>
      <c r="E416" s="57"/>
      <c r="F416" s="57"/>
      <c r="G416" s="57"/>
      <c r="H416" s="57"/>
      <c r="I416" s="57"/>
      <c r="J416" s="57"/>
      <c r="K416" s="57"/>
      <c r="L416" s="57"/>
      <c r="M416" s="57"/>
      <c r="N416" s="57"/>
      <c r="Q416" s="57"/>
      <c r="R416" s="57"/>
      <c r="S416" s="57"/>
      <c r="T416" s="57"/>
      <c r="W416" s="57"/>
      <c r="X416" s="57"/>
    </row>
    <row r="417" spans="3:24" s="14" customFormat="1" ht="75" customHeight="1">
      <c r="C417" s="57"/>
      <c r="E417" s="57"/>
      <c r="F417" s="57"/>
      <c r="G417" s="57"/>
      <c r="H417" s="57"/>
      <c r="I417" s="57"/>
      <c r="J417" s="57"/>
      <c r="K417" s="57"/>
      <c r="L417" s="57"/>
      <c r="M417" s="57"/>
      <c r="N417" s="57"/>
      <c r="Q417" s="57"/>
      <c r="R417" s="57"/>
      <c r="S417" s="57"/>
      <c r="T417" s="57"/>
      <c r="W417" s="57"/>
      <c r="X417" s="57"/>
    </row>
    <row r="418" spans="3:24" s="14" customFormat="1" ht="75" customHeight="1">
      <c r="C418" s="57"/>
      <c r="E418" s="57"/>
      <c r="F418" s="57"/>
      <c r="G418" s="57"/>
      <c r="H418" s="57"/>
      <c r="I418" s="57"/>
      <c r="J418" s="57"/>
      <c r="K418" s="57"/>
      <c r="L418" s="57"/>
      <c r="M418" s="57"/>
      <c r="N418" s="57"/>
      <c r="Q418" s="57"/>
      <c r="R418" s="57"/>
      <c r="S418" s="57"/>
      <c r="T418" s="57"/>
      <c r="W418" s="57"/>
      <c r="X418" s="57"/>
    </row>
    <row r="419" spans="3:24" s="14" customFormat="1" ht="75" customHeight="1">
      <c r="C419" s="57"/>
      <c r="E419" s="57"/>
      <c r="F419" s="57"/>
      <c r="G419" s="57"/>
      <c r="H419" s="57"/>
      <c r="I419" s="57"/>
      <c r="J419" s="57"/>
      <c r="K419" s="57"/>
      <c r="L419" s="57"/>
      <c r="M419" s="57"/>
      <c r="N419" s="57"/>
      <c r="Q419" s="57"/>
      <c r="R419" s="57"/>
      <c r="S419" s="57"/>
      <c r="T419" s="57"/>
      <c r="W419" s="57"/>
      <c r="X419" s="57"/>
    </row>
    <row r="420" spans="3:24" s="14" customFormat="1" ht="75" customHeight="1">
      <c r="C420" s="57"/>
      <c r="E420" s="57"/>
      <c r="F420" s="57"/>
      <c r="G420" s="57"/>
      <c r="H420" s="57"/>
      <c r="I420" s="57"/>
      <c r="J420" s="57"/>
      <c r="K420" s="57"/>
      <c r="L420" s="57"/>
      <c r="M420" s="57"/>
      <c r="N420" s="57"/>
      <c r="Q420" s="57"/>
      <c r="R420" s="57"/>
      <c r="S420" s="57"/>
      <c r="T420" s="57"/>
      <c r="W420" s="57"/>
      <c r="X420" s="57"/>
    </row>
    <row r="421" spans="3:24" s="14" customFormat="1" ht="75" customHeight="1">
      <c r="C421" s="57"/>
      <c r="E421" s="57"/>
      <c r="F421" s="57"/>
      <c r="G421" s="57"/>
      <c r="H421" s="57"/>
      <c r="I421" s="57"/>
      <c r="J421" s="57"/>
      <c r="K421" s="57"/>
      <c r="L421" s="57"/>
      <c r="M421" s="57"/>
      <c r="N421" s="57"/>
      <c r="Q421" s="57"/>
      <c r="R421" s="57"/>
      <c r="S421" s="57"/>
      <c r="T421" s="57"/>
      <c r="W421" s="57"/>
      <c r="X421" s="57"/>
    </row>
    <row r="422" spans="3:24" s="14" customFormat="1" ht="75" customHeight="1">
      <c r="C422" s="57"/>
      <c r="E422" s="57"/>
      <c r="F422" s="57"/>
      <c r="G422" s="57"/>
      <c r="H422" s="57"/>
      <c r="I422" s="57"/>
      <c r="J422" s="57"/>
      <c r="K422" s="57"/>
      <c r="L422" s="57"/>
      <c r="M422" s="57"/>
      <c r="N422" s="57"/>
      <c r="Q422" s="57"/>
      <c r="R422" s="57"/>
      <c r="S422" s="57"/>
      <c r="T422" s="57"/>
      <c r="W422" s="57"/>
      <c r="X422" s="57"/>
    </row>
    <row r="423" spans="3:24" s="14" customFormat="1" ht="75" customHeight="1">
      <c r="C423" s="57"/>
      <c r="E423" s="57"/>
      <c r="F423" s="57"/>
      <c r="G423" s="57"/>
      <c r="H423" s="57"/>
      <c r="I423" s="57"/>
      <c r="J423" s="57"/>
      <c r="K423" s="57"/>
      <c r="L423" s="57"/>
      <c r="M423" s="57"/>
      <c r="N423" s="57"/>
      <c r="Q423" s="57"/>
      <c r="R423" s="57"/>
      <c r="S423" s="57"/>
      <c r="T423" s="57"/>
      <c r="W423" s="57"/>
      <c r="X423" s="57"/>
    </row>
    <row r="424" spans="3:24" s="14" customFormat="1" ht="75" customHeight="1">
      <c r="C424" s="57"/>
      <c r="E424" s="57"/>
      <c r="F424" s="57"/>
      <c r="G424" s="57"/>
      <c r="H424" s="57"/>
      <c r="I424" s="57"/>
      <c r="J424" s="57"/>
      <c r="K424" s="57"/>
      <c r="L424" s="57"/>
      <c r="M424" s="57"/>
      <c r="N424" s="57"/>
      <c r="Q424" s="57"/>
      <c r="R424" s="57"/>
      <c r="S424" s="57"/>
      <c r="T424" s="57"/>
      <c r="W424" s="57"/>
      <c r="X424" s="57"/>
    </row>
    <row r="425" spans="3:24" s="14" customFormat="1" ht="75" customHeight="1">
      <c r="C425" s="57"/>
      <c r="E425" s="57"/>
      <c r="F425" s="57"/>
      <c r="G425" s="57"/>
      <c r="H425" s="57"/>
      <c r="I425" s="57"/>
      <c r="J425" s="57"/>
      <c r="K425" s="57"/>
      <c r="L425" s="57"/>
      <c r="M425" s="57"/>
      <c r="N425" s="57"/>
      <c r="Q425" s="57"/>
      <c r="R425" s="57"/>
      <c r="S425" s="57"/>
      <c r="T425" s="57"/>
      <c r="W425" s="57"/>
      <c r="X425" s="57"/>
    </row>
    <row r="426" spans="3:24" s="14" customFormat="1" ht="75" customHeight="1">
      <c r="C426" s="57"/>
      <c r="E426" s="57"/>
      <c r="F426" s="57"/>
      <c r="G426" s="57"/>
      <c r="H426" s="57"/>
      <c r="I426" s="57"/>
      <c r="J426" s="57"/>
      <c r="K426" s="57"/>
      <c r="L426" s="57"/>
      <c r="M426" s="57"/>
      <c r="N426" s="57"/>
      <c r="Q426" s="57"/>
      <c r="R426" s="57"/>
      <c r="S426" s="57"/>
      <c r="T426" s="57"/>
      <c r="W426" s="57"/>
      <c r="X426" s="57"/>
    </row>
    <row r="427" spans="3:24" s="14" customFormat="1" ht="75" customHeight="1">
      <c r="C427" s="57"/>
      <c r="E427" s="57"/>
      <c r="F427" s="57"/>
      <c r="G427" s="57"/>
      <c r="H427" s="57"/>
      <c r="I427" s="57"/>
      <c r="J427" s="57"/>
      <c r="K427" s="57"/>
      <c r="L427" s="57"/>
      <c r="M427" s="57"/>
      <c r="N427" s="57"/>
      <c r="Q427" s="57"/>
      <c r="R427" s="57"/>
      <c r="S427" s="57"/>
      <c r="T427" s="57"/>
      <c r="W427" s="57"/>
      <c r="X427" s="57"/>
    </row>
    <row r="428" spans="3:24" s="14" customFormat="1" ht="75" customHeight="1">
      <c r="C428" s="57"/>
      <c r="E428" s="57"/>
      <c r="F428" s="57"/>
      <c r="G428" s="57"/>
      <c r="H428" s="57"/>
      <c r="I428" s="57"/>
      <c r="J428" s="57"/>
      <c r="K428" s="57"/>
      <c r="L428" s="57"/>
      <c r="M428" s="57"/>
      <c r="N428" s="57"/>
      <c r="Q428" s="57"/>
      <c r="R428" s="57"/>
      <c r="S428" s="57"/>
      <c r="T428" s="57"/>
      <c r="W428" s="57"/>
      <c r="X428" s="57"/>
    </row>
    <row r="429" spans="3:24" s="14" customFormat="1" ht="75" customHeight="1">
      <c r="C429" s="57"/>
      <c r="E429" s="57"/>
      <c r="F429" s="57"/>
      <c r="G429" s="57"/>
      <c r="H429" s="57"/>
      <c r="I429" s="57"/>
      <c r="J429" s="57"/>
      <c r="K429" s="57"/>
      <c r="L429" s="57"/>
      <c r="M429" s="57"/>
      <c r="N429" s="57"/>
      <c r="Q429" s="57"/>
      <c r="R429" s="57"/>
      <c r="S429" s="57"/>
      <c r="T429" s="57"/>
      <c r="W429" s="57"/>
      <c r="X429" s="57"/>
    </row>
    <row r="430" spans="3:24" s="14" customFormat="1" ht="75" customHeight="1">
      <c r="C430" s="57"/>
      <c r="E430" s="57"/>
      <c r="F430" s="57"/>
      <c r="G430" s="57"/>
      <c r="H430" s="57"/>
      <c r="I430" s="57"/>
      <c r="J430" s="57"/>
      <c r="K430" s="57"/>
      <c r="L430" s="57"/>
      <c r="M430" s="57"/>
      <c r="N430" s="57"/>
      <c r="Q430" s="57"/>
      <c r="R430" s="57"/>
      <c r="S430" s="57"/>
      <c r="T430" s="57"/>
      <c r="W430" s="57"/>
      <c r="X430" s="57"/>
    </row>
    <row r="431" spans="3:24" s="14" customFormat="1" ht="75" customHeight="1">
      <c r="C431" s="57"/>
      <c r="E431" s="57"/>
      <c r="F431" s="57"/>
      <c r="G431" s="57"/>
      <c r="H431" s="57"/>
      <c r="I431" s="57"/>
      <c r="J431" s="57"/>
      <c r="K431" s="57"/>
      <c r="L431" s="57"/>
      <c r="M431" s="57"/>
      <c r="N431" s="57"/>
      <c r="Q431" s="57"/>
      <c r="R431" s="57"/>
      <c r="S431" s="57"/>
      <c r="T431" s="57"/>
      <c r="W431" s="57"/>
      <c r="X431" s="57"/>
    </row>
    <row r="432" spans="3:24" s="14" customFormat="1" ht="75" customHeight="1">
      <c r="C432" s="57"/>
      <c r="E432" s="57"/>
      <c r="F432" s="57"/>
      <c r="G432" s="57"/>
      <c r="H432" s="57"/>
      <c r="I432" s="57"/>
      <c r="J432" s="57"/>
      <c r="K432" s="57"/>
      <c r="L432" s="57"/>
      <c r="M432" s="57"/>
      <c r="N432" s="57"/>
      <c r="Q432" s="57"/>
      <c r="R432" s="57"/>
      <c r="S432" s="57"/>
      <c r="T432" s="57"/>
      <c r="W432" s="57"/>
      <c r="X432" s="57"/>
    </row>
    <row r="433" spans="3:24" s="14" customFormat="1" ht="75" customHeight="1">
      <c r="C433" s="57"/>
      <c r="E433" s="57"/>
      <c r="F433" s="57"/>
      <c r="G433" s="57"/>
      <c r="H433" s="57"/>
      <c r="I433" s="57"/>
      <c r="J433" s="57"/>
      <c r="K433" s="57"/>
      <c r="L433" s="57"/>
      <c r="M433" s="57"/>
      <c r="N433" s="57"/>
      <c r="Q433" s="57"/>
      <c r="R433" s="57"/>
      <c r="S433" s="57"/>
      <c r="T433" s="57"/>
      <c r="W433" s="57"/>
      <c r="X433" s="57"/>
    </row>
    <row r="434" spans="3:24" s="14" customFormat="1" ht="75" customHeight="1">
      <c r="C434" s="57"/>
      <c r="E434" s="57"/>
      <c r="F434" s="57"/>
      <c r="G434" s="57"/>
      <c r="H434" s="57"/>
      <c r="I434" s="57"/>
      <c r="J434" s="57"/>
      <c r="K434" s="57"/>
      <c r="L434" s="57"/>
      <c r="M434" s="57"/>
      <c r="N434" s="57"/>
      <c r="Q434" s="57"/>
      <c r="R434" s="57"/>
      <c r="S434" s="57"/>
      <c r="T434" s="57"/>
      <c r="W434" s="57"/>
      <c r="X434" s="57"/>
    </row>
    <row r="435" spans="3:24" s="14" customFormat="1" ht="75" customHeight="1">
      <c r="C435" s="57"/>
      <c r="E435" s="57"/>
      <c r="F435" s="57"/>
      <c r="G435" s="57"/>
      <c r="H435" s="57"/>
      <c r="I435" s="57"/>
      <c r="J435" s="57"/>
      <c r="K435" s="57"/>
      <c r="L435" s="57"/>
      <c r="M435" s="57"/>
      <c r="N435" s="57"/>
      <c r="Q435" s="57"/>
      <c r="R435" s="57"/>
      <c r="S435" s="57"/>
      <c r="T435" s="57"/>
      <c r="W435" s="57"/>
      <c r="X435" s="57"/>
    </row>
    <row r="436" spans="3:24" s="14" customFormat="1" ht="75" customHeight="1">
      <c r="C436" s="57"/>
      <c r="E436" s="57"/>
      <c r="F436" s="57"/>
      <c r="G436" s="57"/>
      <c r="H436" s="57"/>
      <c r="I436" s="57"/>
      <c r="J436" s="57"/>
      <c r="K436" s="57"/>
      <c r="L436" s="57"/>
      <c r="M436" s="57"/>
      <c r="N436" s="57"/>
      <c r="Q436" s="57"/>
      <c r="R436" s="57"/>
      <c r="S436" s="57"/>
      <c r="T436" s="57"/>
      <c r="W436" s="57"/>
      <c r="X436" s="57"/>
    </row>
    <row r="437" spans="3:24" s="14" customFormat="1" ht="75" customHeight="1">
      <c r="C437" s="57"/>
      <c r="E437" s="57"/>
      <c r="F437" s="57"/>
      <c r="G437" s="57"/>
      <c r="H437" s="57"/>
      <c r="I437" s="57"/>
      <c r="J437" s="57"/>
      <c r="K437" s="57"/>
      <c r="L437" s="57"/>
      <c r="M437" s="57"/>
      <c r="N437" s="57"/>
      <c r="Q437" s="57"/>
      <c r="R437" s="57"/>
      <c r="S437" s="57"/>
      <c r="T437" s="57"/>
      <c r="W437" s="57"/>
      <c r="X437" s="57"/>
    </row>
    <row r="438" spans="3:24" s="14" customFormat="1" ht="75" customHeight="1">
      <c r="C438" s="57"/>
      <c r="E438" s="57"/>
      <c r="F438" s="57"/>
      <c r="G438" s="57"/>
      <c r="H438" s="57"/>
      <c r="I438" s="57"/>
      <c r="J438" s="57"/>
      <c r="K438" s="57"/>
      <c r="L438" s="57"/>
      <c r="M438" s="57"/>
      <c r="N438" s="57"/>
      <c r="Q438" s="57"/>
      <c r="R438" s="57"/>
      <c r="S438" s="57"/>
      <c r="T438" s="57"/>
      <c r="W438" s="57"/>
      <c r="X438" s="57"/>
    </row>
    <row r="439" spans="3:24" s="14" customFormat="1" ht="75" customHeight="1">
      <c r="C439" s="57"/>
      <c r="E439" s="57"/>
      <c r="F439" s="57"/>
      <c r="G439" s="57"/>
      <c r="H439" s="57"/>
      <c r="I439" s="57"/>
      <c r="J439" s="57"/>
      <c r="K439" s="57"/>
      <c r="L439" s="57"/>
      <c r="M439" s="57"/>
      <c r="N439" s="57"/>
      <c r="Q439" s="57"/>
      <c r="R439" s="57"/>
      <c r="S439" s="57"/>
      <c r="T439" s="57"/>
      <c r="W439" s="57"/>
      <c r="X439" s="57"/>
    </row>
    <row r="440" spans="3:24" s="14" customFormat="1" ht="75" customHeight="1">
      <c r="C440" s="57"/>
      <c r="E440" s="57"/>
      <c r="F440" s="57"/>
      <c r="G440" s="57"/>
      <c r="H440" s="57"/>
      <c r="I440" s="57"/>
      <c r="J440" s="57"/>
      <c r="K440" s="57"/>
      <c r="L440" s="57"/>
      <c r="M440" s="57"/>
      <c r="N440" s="57"/>
      <c r="Q440" s="57"/>
      <c r="R440" s="57"/>
      <c r="S440" s="57"/>
      <c r="T440" s="57"/>
      <c r="W440" s="57"/>
      <c r="X440" s="57"/>
    </row>
    <row r="441" spans="3:24" s="14" customFormat="1" ht="75" customHeight="1">
      <c r="C441" s="57"/>
      <c r="E441" s="57"/>
      <c r="F441" s="57"/>
      <c r="G441" s="57"/>
      <c r="H441" s="57"/>
      <c r="I441" s="57"/>
      <c r="J441" s="57"/>
      <c r="K441" s="57"/>
      <c r="L441" s="57"/>
      <c r="M441" s="57"/>
      <c r="N441" s="57"/>
      <c r="Q441" s="57"/>
      <c r="R441" s="57"/>
      <c r="S441" s="57"/>
      <c r="T441" s="57"/>
      <c r="W441" s="57"/>
      <c r="X441" s="57"/>
    </row>
    <row r="442" spans="3:24" s="14" customFormat="1" ht="75" customHeight="1">
      <c r="C442" s="57"/>
      <c r="E442" s="57"/>
      <c r="F442" s="57"/>
      <c r="G442" s="57"/>
      <c r="H442" s="57"/>
      <c r="I442" s="57"/>
      <c r="J442" s="57"/>
      <c r="K442" s="57"/>
      <c r="L442" s="57"/>
      <c r="M442" s="57"/>
      <c r="N442" s="57"/>
      <c r="Q442" s="57"/>
      <c r="R442" s="57"/>
      <c r="S442" s="57"/>
      <c r="T442" s="57"/>
      <c r="W442" s="57"/>
      <c r="X442" s="57"/>
    </row>
    <row r="443" spans="3:24" s="14" customFormat="1" ht="75" customHeight="1">
      <c r="C443" s="57"/>
      <c r="E443" s="57"/>
      <c r="F443" s="57"/>
      <c r="G443" s="57"/>
      <c r="H443" s="57"/>
      <c r="I443" s="57"/>
      <c r="J443" s="57"/>
      <c r="K443" s="57"/>
      <c r="L443" s="57"/>
      <c r="M443" s="57"/>
      <c r="N443" s="57"/>
      <c r="Q443" s="57"/>
      <c r="R443" s="57"/>
      <c r="S443" s="57"/>
      <c r="T443" s="57"/>
      <c r="W443" s="57"/>
      <c r="X443" s="57"/>
    </row>
    <row r="444" spans="3:24" s="14" customFormat="1" ht="75" customHeight="1">
      <c r="C444" s="57"/>
      <c r="E444" s="57"/>
      <c r="F444" s="57"/>
      <c r="G444" s="57"/>
      <c r="H444" s="57"/>
      <c r="I444" s="57"/>
      <c r="J444" s="57"/>
      <c r="K444" s="57"/>
      <c r="L444" s="57"/>
      <c r="M444" s="57"/>
      <c r="N444" s="57"/>
      <c r="Q444" s="57"/>
      <c r="R444" s="57"/>
      <c r="S444" s="57"/>
      <c r="T444" s="57"/>
      <c r="W444" s="57"/>
      <c r="X444" s="57"/>
    </row>
    <row r="445" spans="3:24" s="14" customFormat="1" ht="75" customHeight="1">
      <c r="C445" s="57"/>
      <c r="E445" s="57"/>
      <c r="F445" s="57"/>
      <c r="G445" s="57"/>
      <c r="H445" s="57"/>
      <c r="I445" s="57"/>
      <c r="J445" s="57"/>
      <c r="K445" s="57"/>
      <c r="L445" s="57"/>
      <c r="M445" s="57"/>
      <c r="N445" s="57"/>
      <c r="Q445" s="57"/>
      <c r="R445" s="57"/>
      <c r="S445" s="57"/>
      <c r="T445" s="57"/>
      <c r="W445" s="57"/>
      <c r="X445" s="57"/>
    </row>
    <row r="446" spans="3:24" s="14" customFormat="1" ht="75" customHeight="1">
      <c r="C446" s="57"/>
      <c r="E446" s="57"/>
      <c r="F446" s="57"/>
      <c r="G446" s="57"/>
      <c r="H446" s="57"/>
      <c r="I446" s="57"/>
      <c r="J446" s="57"/>
      <c r="K446" s="57"/>
      <c r="L446" s="57"/>
      <c r="M446" s="57"/>
      <c r="N446" s="57"/>
      <c r="Q446" s="57"/>
      <c r="R446" s="57"/>
      <c r="S446" s="57"/>
      <c r="T446" s="57"/>
      <c r="W446" s="57"/>
      <c r="X446" s="57"/>
    </row>
    <row r="447" spans="3:24" s="14" customFormat="1" ht="75" customHeight="1">
      <c r="C447" s="57"/>
      <c r="E447" s="57"/>
      <c r="F447" s="57"/>
      <c r="G447" s="57"/>
      <c r="H447" s="57"/>
      <c r="I447" s="57"/>
      <c r="J447" s="57"/>
      <c r="K447" s="57"/>
      <c r="L447" s="57"/>
      <c r="M447" s="57"/>
      <c r="N447" s="57"/>
      <c r="Q447" s="57"/>
      <c r="R447" s="57"/>
      <c r="S447" s="57"/>
      <c r="T447" s="57"/>
      <c r="W447" s="57"/>
      <c r="X447" s="57"/>
    </row>
    <row r="448" spans="3:24" s="14" customFormat="1" ht="75" customHeight="1">
      <c r="C448" s="57"/>
      <c r="E448" s="57"/>
      <c r="F448" s="57"/>
      <c r="G448" s="57"/>
      <c r="H448" s="57"/>
      <c r="I448" s="57"/>
      <c r="J448" s="57"/>
      <c r="K448" s="57"/>
      <c r="L448" s="57"/>
      <c r="M448" s="57"/>
      <c r="N448" s="57"/>
      <c r="Q448" s="57"/>
      <c r="R448" s="57"/>
      <c r="S448" s="57"/>
      <c r="T448" s="57"/>
      <c r="W448" s="57"/>
      <c r="X448" s="57"/>
    </row>
    <row r="449" spans="3:24" s="14" customFormat="1" ht="75" customHeight="1">
      <c r="C449" s="57"/>
      <c r="E449" s="57"/>
      <c r="F449" s="57"/>
      <c r="G449" s="57"/>
      <c r="H449" s="57"/>
      <c r="I449" s="57"/>
      <c r="J449" s="57"/>
      <c r="K449" s="57"/>
      <c r="L449" s="57"/>
      <c r="M449" s="57"/>
      <c r="N449" s="57"/>
      <c r="Q449" s="57"/>
      <c r="R449" s="57"/>
      <c r="S449" s="57"/>
      <c r="T449" s="57"/>
      <c r="W449" s="57"/>
      <c r="X449" s="57"/>
    </row>
    <row r="450" spans="3:24" s="14" customFormat="1" ht="75" customHeight="1">
      <c r="C450" s="57"/>
      <c r="E450" s="57"/>
      <c r="F450" s="57"/>
      <c r="G450" s="57"/>
      <c r="H450" s="57"/>
      <c r="I450" s="57"/>
      <c r="J450" s="57"/>
      <c r="K450" s="57"/>
      <c r="L450" s="57"/>
      <c r="M450" s="57"/>
      <c r="N450" s="57"/>
      <c r="Q450" s="57"/>
      <c r="R450" s="57"/>
      <c r="S450" s="57"/>
      <c r="T450" s="57"/>
      <c r="W450" s="57"/>
      <c r="X450" s="57"/>
    </row>
    <row r="451" spans="3:24" s="14" customFormat="1" ht="75" customHeight="1">
      <c r="C451" s="57"/>
      <c r="E451" s="57"/>
      <c r="F451" s="57"/>
      <c r="G451" s="57"/>
      <c r="H451" s="57"/>
      <c r="I451" s="57"/>
      <c r="J451" s="57"/>
      <c r="K451" s="57"/>
      <c r="L451" s="57"/>
      <c r="M451" s="57"/>
      <c r="N451" s="57"/>
      <c r="Q451" s="57"/>
      <c r="R451" s="57"/>
      <c r="S451" s="57"/>
      <c r="T451" s="57"/>
      <c r="W451" s="57"/>
      <c r="X451" s="57"/>
    </row>
    <row r="452" spans="3:24" s="14" customFormat="1" ht="75" customHeight="1">
      <c r="C452" s="57"/>
      <c r="E452" s="57"/>
      <c r="F452" s="57"/>
      <c r="G452" s="57"/>
      <c r="H452" s="57"/>
      <c r="I452" s="57"/>
      <c r="J452" s="57"/>
      <c r="K452" s="57"/>
      <c r="L452" s="57"/>
      <c r="M452" s="57"/>
      <c r="N452" s="57"/>
      <c r="Q452" s="57"/>
      <c r="R452" s="57"/>
      <c r="S452" s="57"/>
      <c r="T452" s="57"/>
      <c r="W452" s="57"/>
      <c r="X452" s="57"/>
    </row>
    <row r="453" spans="3:24" s="14" customFormat="1" ht="75" customHeight="1">
      <c r="C453" s="57"/>
      <c r="E453" s="57"/>
      <c r="F453" s="57"/>
      <c r="G453" s="57"/>
      <c r="H453" s="57"/>
      <c r="I453" s="57"/>
      <c r="J453" s="57"/>
      <c r="K453" s="57"/>
      <c r="L453" s="57"/>
      <c r="M453" s="57"/>
      <c r="N453" s="57"/>
      <c r="Q453" s="57"/>
      <c r="R453" s="57"/>
      <c r="S453" s="57"/>
      <c r="T453" s="57"/>
      <c r="W453" s="57"/>
      <c r="X453" s="57"/>
    </row>
    <row r="454" spans="3:24" s="14" customFormat="1" ht="75" customHeight="1">
      <c r="C454" s="57"/>
      <c r="E454" s="57"/>
      <c r="F454" s="57"/>
      <c r="G454" s="57"/>
      <c r="H454" s="57"/>
      <c r="I454" s="57"/>
      <c r="J454" s="57"/>
      <c r="K454" s="57"/>
      <c r="L454" s="57"/>
      <c r="M454" s="57"/>
      <c r="N454" s="57"/>
      <c r="Q454" s="57"/>
      <c r="R454" s="57"/>
      <c r="S454" s="57"/>
      <c r="T454" s="57"/>
      <c r="W454" s="57"/>
      <c r="X454" s="57"/>
    </row>
    <row r="455" spans="3:24" s="14" customFormat="1" ht="75" customHeight="1">
      <c r="C455" s="57"/>
      <c r="E455" s="57"/>
      <c r="F455" s="57"/>
      <c r="G455" s="57"/>
      <c r="H455" s="57"/>
      <c r="I455" s="57"/>
      <c r="J455" s="57"/>
      <c r="K455" s="57"/>
      <c r="L455" s="57"/>
      <c r="M455" s="57"/>
      <c r="N455" s="57"/>
      <c r="Q455" s="57"/>
      <c r="R455" s="57"/>
      <c r="S455" s="57"/>
      <c r="T455" s="57"/>
      <c r="W455" s="57"/>
      <c r="X455" s="57"/>
    </row>
    <row r="456" spans="3:24" s="14" customFormat="1" ht="75" customHeight="1">
      <c r="C456" s="57"/>
      <c r="E456" s="57"/>
      <c r="F456" s="57"/>
      <c r="G456" s="57"/>
      <c r="H456" s="57"/>
      <c r="I456" s="57"/>
      <c r="J456" s="57"/>
      <c r="K456" s="57"/>
      <c r="L456" s="57"/>
      <c r="M456" s="57"/>
      <c r="N456" s="57"/>
      <c r="Q456" s="57"/>
      <c r="R456" s="57"/>
      <c r="S456" s="57"/>
      <c r="T456" s="57"/>
      <c r="W456" s="57"/>
      <c r="X456" s="57"/>
    </row>
    <row r="457" spans="3:24" s="14" customFormat="1" ht="75" customHeight="1">
      <c r="C457" s="57"/>
      <c r="E457" s="57"/>
      <c r="F457" s="57"/>
      <c r="G457" s="57"/>
      <c r="H457" s="57"/>
      <c r="I457" s="57"/>
      <c r="J457" s="57"/>
      <c r="K457" s="57"/>
      <c r="L457" s="57"/>
      <c r="M457" s="57"/>
      <c r="N457" s="57"/>
      <c r="Q457" s="57"/>
      <c r="R457" s="57"/>
      <c r="S457" s="57"/>
      <c r="T457" s="57"/>
      <c r="W457" s="57"/>
      <c r="X457" s="57"/>
    </row>
    <row r="458" spans="3:24" s="14" customFormat="1" ht="75" customHeight="1">
      <c r="C458" s="57"/>
      <c r="E458" s="57"/>
      <c r="F458" s="57"/>
      <c r="G458" s="57"/>
      <c r="H458" s="57"/>
      <c r="I458" s="57"/>
      <c r="J458" s="57"/>
      <c r="K458" s="57"/>
      <c r="L458" s="57"/>
      <c r="M458" s="57"/>
      <c r="N458" s="57"/>
      <c r="Q458" s="57"/>
      <c r="R458" s="57"/>
      <c r="S458" s="57"/>
      <c r="T458" s="57"/>
      <c r="W458" s="57"/>
      <c r="X458" s="57"/>
    </row>
    <row r="459" spans="3:24" s="14" customFormat="1" ht="75" customHeight="1">
      <c r="C459" s="57"/>
      <c r="E459" s="57"/>
      <c r="F459" s="57"/>
      <c r="G459" s="57"/>
      <c r="H459" s="57"/>
      <c r="I459" s="57"/>
      <c r="J459" s="57"/>
      <c r="K459" s="57"/>
      <c r="L459" s="57"/>
      <c r="M459" s="57"/>
      <c r="N459" s="57"/>
      <c r="Q459" s="57"/>
      <c r="R459" s="57"/>
      <c r="S459" s="57"/>
      <c r="T459" s="57"/>
      <c r="W459" s="57"/>
      <c r="X459" s="57"/>
    </row>
    <row r="460" spans="3:24" s="14" customFormat="1" ht="75" customHeight="1">
      <c r="C460" s="57"/>
      <c r="E460" s="57"/>
      <c r="F460" s="57"/>
      <c r="G460" s="57"/>
      <c r="H460" s="57"/>
      <c r="I460" s="57"/>
      <c r="J460" s="57"/>
      <c r="K460" s="57"/>
      <c r="L460" s="57"/>
      <c r="M460" s="57"/>
      <c r="N460" s="57"/>
      <c r="Q460" s="57"/>
      <c r="R460" s="57"/>
      <c r="S460" s="57"/>
      <c r="T460" s="57"/>
      <c r="W460" s="57"/>
      <c r="X460" s="57"/>
    </row>
    <row r="461" spans="3:24" s="14" customFormat="1" ht="75" customHeight="1">
      <c r="C461" s="57"/>
      <c r="E461" s="57"/>
      <c r="F461" s="57"/>
      <c r="G461" s="57"/>
      <c r="H461" s="57"/>
      <c r="I461" s="57"/>
      <c r="J461" s="57"/>
      <c r="K461" s="57"/>
      <c r="L461" s="57"/>
      <c r="M461" s="57"/>
      <c r="N461" s="57"/>
      <c r="Q461" s="57"/>
      <c r="R461" s="57"/>
      <c r="S461" s="57"/>
      <c r="T461" s="57"/>
      <c r="W461" s="57"/>
      <c r="X461" s="57"/>
    </row>
    <row r="462" spans="3:24" s="14" customFormat="1" ht="75" customHeight="1">
      <c r="C462" s="57"/>
      <c r="E462" s="57"/>
      <c r="F462" s="57"/>
      <c r="G462" s="57"/>
      <c r="H462" s="57"/>
      <c r="I462" s="57"/>
      <c r="J462" s="57"/>
      <c r="K462" s="57"/>
      <c r="L462" s="57"/>
      <c r="M462" s="57"/>
      <c r="N462" s="57"/>
      <c r="Q462" s="57"/>
      <c r="R462" s="57"/>
      <c r="S462" s="57"/>
      <c r="T462" s="57"/>
      <c r="W462" s="57"/>
      <c r="X462" s="57"/>
    </row>
    <row r="463" spans="3:24" s="14" customFormat="1" ht="75" customHeight="1">
      <c r="C463" s="57"/>
      <c r="E463" s="57"/>
      <c r="F463" s="57"/>
      <c r="G463" s="57"/>
      <c r="H463" s="57"/>
      <c r="I463" s="57"/>
      <c r="J463" s="57"/>
      <c r="K463" s="57"/>
      <c r="L463" s="57"/>
      <c r="M463" s="57"/>
      <c r="N463" s="57"/>
      <c r="Q463" s="57"/>
      <c r="R463" s="57"/>
      <c r="S463" s="57"/>
      <c r="T463" s="57"/>
      <c r="W463" s="57"/>
      <c r="X463" s="57"/>
    </row>
    <row r="464" spans="3:24" s="14" customFormat="1" ht="75" customHeight="1">
      <c r="C464" s="57"/>
      <c r="E464" s="57"/>
      <c r="F464" s="57"/>
      <c r="G464" s="57"/>
      <c r="H464" s="57"/>
      <c r="I464" s="57"/>
      <c r="J464" s="57"/>
      <c r="K464" s="57"/>
      <c r="L464" s="57"/>
      <c r="M464" s="57"/>
      <c r="N464" s="57"/>
      <c r="Q464" s="57"/>
      <c r="R464" s="57"/>
      <c r="S464" s="57"/>
      <c r="T464" s="57"/>
      <c r="W464" s="57"/>
      <c r="X464" s="57"/>
    </row>
    <row r="465" spans="3:24" s="14" customFormat="1" ht="75" customHeight="1">
      <c r="C465" s="57"/>
      <c r="E465" s="57"/>
      <c r="F465" s="57"/>
      <c r="G465" s="57"/>
      <c r="H465" s="57"/>
      <c r="I465" s="57"/>
      <c r="J465" s="57"/>
      <c r="K465" s="57"/>
      <c r="L465" s="57"/>
      <c r="M465" s="57"/>
      <c r="N465" s="57"/>
      <c r="Q465" s="57"/>
      <c r="R465" s="57"/>
      <c r="S465" s="57"/>
      <c r="T465" s="57"/>
      <c r="W465" s="57"/>
      <c r="X465" s="57"/>
    </row>
    <row r="466" spans="3:24" s="14" customFormat="1" ht="75" customHeight="1">
      <c r="C466" s="57"/>
      <c r="E466" s="57"/>
      <c r="F466" s="57"/>
      <c r="G466" s="57"/>
      <c r="H466" s="57"/>
      <c r="I466" s="57"/>
      <c r="J466" s="57"/>
      <c r="K466" s="57"/>
      <c r="L466" s="57"/>
      <c r="M466" s="57"/>
      <c r="N466" s="57"/>
      <c r="Q466" s="57"/>
      <c r="R466" s="57"/>
      <c r="S466" s="57"/>
      <c r="T466" s="57"/>
      <c r="W466" s="57"/>
      <c r="X466" s="57"/>
    </row>
    <row r="467" spans="3:24" s="14" customFormat="1" ht="75" customHeight="1">
      <c r="C467" s="57"/>
      <c r="E467" s="57"/>
      <c r="F467" s="57"/>
      <c r="G467" s="57"/>
      <c r="H467" s="57"/>
      <c r="I467" s="57"/>
      <c r="J467" s="57"/>
      <c r="K467" s="57"/>
      <c r="L467" s="57"/>
      <c r="M467" s="57"/>
      <c r="N467" s="57"/>
      <c r="Q467" s="57"/>
      <c r="R467" s="57"/>
      <c r="S467" s="57"/>
      <c r="T467" s="57"/>
      <c r="W467" s="57"/>
      <c r="X467" s="57"/>
    </row>
    <row r="468" spans="3:24" s="14" customFormat="1" ht="75" customHeight="1">
      <c r="C468" s="57"/>
      <c r="E468" s="57"/>
      <c r="F468" s="57"/>
      <c r="G468" s="57"/>
      <c r="H468" s="57"/>
      <c r="I468" s="57"/>
      <c r="J468" s="57"/>
      <c r="K468" s="57"/>
      <c r="L468" s="57"/>
      <c r="M468" s="57"/>
      <c r="N468" s="57"/>
      <c r="Q468" s="57"/>
      <c r="R468" s="57"/>
      <c r="S468" s="57"/>
      <c r="T468" s="57"/>
      <c r="W468" s="57"/>
      <c r="X468" s="57"/>
    </row>
    <row r="469" spans="3:24" s="14" customFormat="1" ht="75" customHeight="1">
      <c r="C469" s="57"/>
      <c r="E469" s="57"/>
      <c r="F469" s="57"/>
      <c r="G469" s="57"/>
      <c r="H469" s="57"/>
      <c r="I469" s="57"/>
      <c r="J469" s="57"/>
      <c r="K469" s="57"/>
      <c r="L469" s="57"/>
      <c r="M469" s="57"/>
      <c r="N469" s="57"/>
      <c r="Q469" s="57"/>
      <c r="R469" s="57"/>
      <c r="S469" s="57"/>
      <c r="T469" s="57"/>
      <c r="W469" s="57"/>
      <c r="X469" s="57"/>
    </row>
    <row r="470" spans="3:24" s="14" customFormat="1" ht="75" customHeight="1">
      <c r="C470" s="57"/>
      <c r="E470" s="57"/>
      <c r="F470" s="57"/>
      <c r="G470" s="57"/>
      <c r="H470" s="57"/>
      <c r="I470" s="57"/>
      <c r="J470" s="57"/>
      <c r="K470" s="57"/>
      <c r="L470" s="57"/>
      <c r="M470" s="57"/>
      <c r="N470" s="57"/>
      <c r="Q470" s="57"/>
      <c r="R470" s="57"/>
      <c r="S470" s="57"/>
      <c r="T470" s="57"/>
      <c r="W470" s="57"/>
      <c r="X470" s="57"/>
    </row>
    <row r="471" spans="3:24" s="14" customFormat="1" ht="75" customHeight="1">
      <c r="C471" s="57"/>
      <c r="E471" s="57"/>
      <c r="F471" s="57"/>
      <c r="G471" s="57"/>
      <c r="H471" s="57"/>
      <c r="I471" s="57"/>
      <c r="J471" s="57"/>
      <c r="K471" s="57"/>
      <c r="L471" s="57"/>
      <c r="M471" s="57"/>
      <c r="N471" s="57"/>
      <c r="Q471" s="57"/>
      <c r="R471" s="57"/>
      <c r="S471" s="57"/>
      <c r="T471" s="57"/>
      <c r="W471" s="57"/>
      <c r="X471" s="57"/>
    </row>
    <row r="472" spans="3:24" s="14" customFormat="1" ht="75" customHeight="1">
      <c r="C472" s="57"/>
      <c r="E472" s="57"/>
      <c r="F472" s="57"/>
      <c r="G472" s="57"/>
      <c r="H472" s="57"/>
      <c r="I472" s="57"/>
      <c r="J472" s="57"/>
      <c r="K472" s="57"/>
      <c r="L472" s="57"/>
      <c r="M472" s="57"/>
      <c r="N472" s="57"/>
      <c r="Q472" s="57"/>
      <c r="R472" s="57"/>
      <c r="S472" s="57"/>
      <c r="T472" s="57"/>
      <c r="W472" s="57"/>
      <c r="X472" s="57"/>
    </row>
    <row r="473" spans="3:24" s="14" customFormat="1" ht="75" customHeight="1">
      <c r="C473" s="57"/>
      <c r="E473" s="57"/>
      <c r="F473" s="57"/>
      <c r="G473" s="57"/>
      <c r="H473" s="57"/>
      <c r="I473" s="57"/>
      <c r="J473" s="57"/>
      <c r="K473" s="57"/>
      <c r="L473" s="57"/>
      <c r="M473" s="57"/>
      <c r="N473" s="57"/>
      <c r="Q473" s="57"/>
      <c r="R473" s="57"/>
      <c r="S473" s="57"/>
      <c r="T473" s="57"/>
      <c r="W473" s="57"/>
      <c r="X473" s="57"/>
    </row>
    <row r="474" spans="3:24" s="14" customFormat="1" ht="75" customHeight="1">
      <c r="C474" s="57"/>
      <c r="E474" s="57"/>
      <c r="F474" s="57"/>
      <c r="G474" s="57"/>
      <c r="H474" s="57"/>
      <c r="I474" s="57"/>
      <c r="J474" s="57"/>
      <c r="K474" s="57"/>
      <c r="L474" s="57"/>
      <c r="M474" s="57"/>
      <c r="N474" s="57"/>
      <c r="Q474" s="57"/>
      <c r="R474" s="57"/>
      <c r="S474" s="57"/>
      <c r="T474" s="57"/>
      <c r="W474" s="57"/>
      <c r="X474" s="57"/>
    </row>
    <row r="475" spans="3:24" s="14" customFormat="1" ht="75" customHeight="1">
      <c r="C475" s="57"/>
      <c r="E475" s="57"/>
      <c r="F475" s="57"/>
      <c r="G475" s="57"/>
      <c r="H475" s="57"/>
      <c r="I475" s="57"/>
      <c r="J475" s="57"/>
      <c r="K475" s="57"/>
      <c r="L475" s="57"/>
      <c r="M475" s="57"/>
      <c r="N475" s="57"/>
      <c r="Q475" s="57"/>
      <c r="R475" s="57"/>
      <c r="S475" s="57"/>
      <c r="T475" s="57"/>
      <c r="W475" s="57"/>
      <c r="X475" s="57"/>
    </row>
    <row r="476" spans="3:24" s="14" customFormat="1" ht="75" customHeight="1">
      <c r="C476" s="57"/>
      <c r="E476" s="57"/>
      <c r="F476" s="57"/>
      <c r="G476" s="57"/>
      <c r="H476" s="57"/>
      <c r="I476" s="57"/>
      <c r="J476" s="57"/>
      <c r="K476" s="57"/>
      <c r="L476" s="57"/>
      <c r="M476" s="57"/>
      <c r="N476" s="57"/>
      <c r="Q476" s="57"/>
      <c r="R476" s="57"/>
      <c r="S476" s="57"/>
      <c r="T476" s="57"/>
      <c r="W476" s="57"/>
      <c r="X476" s="57"/>
    </row>
    <row r="477" spans="3:24" s="14" customFormat="1" ht="75" customHeight="1">
      <c r="C477" s="57"/>
      <c r="E477" s="57"/>
      <c r="F477" s="57"/>
      <c r="G477" s="57"/>
      <c r="H477" s="57"/>
      <c r="I477" s="57"/>
      <c r="J477" s="57"/>
      <c r="K477" s="57"/>
      <c r="L477" s="57"/>
      <c r="M477" s="57"/>
      <c r="N477" s="57"/>
      <c r="Q477" s="57"/>
      <c r="R477" s="57"/>
      <c r="S477" s="57"/>
      <c r="T477" s="57"/>
      <c r="W477" s="57"/>
      <c r="X477" s="57"/>
    </row>
    <row r="478" spans="3:24" s="14" customFormat="1" ht="75" customHeight="1">
      <c r="C478" s="57"/>
      <c r="E478" s="57"/>
      <c r="F478" s="57"/>
      <c r="G478" s="57"/>
      <c r="H478" s="57"/>
      <c r="I478" s="57"/>
      <c r="J478" s="57"/>
      <c r="K478" s="57"/>
      <c r="L478" s="57"/>
      <c r="M478" s="57"/>
      <c r="N478" s="57"/>
      <c r="Q478" s="57"/>
      <c r="R478" s="57"/>
      <c r="S478" s="57"/>
      <c r="T478" s="57"/>
      <c r="W478" s="57"/>
      <c r="X478" s="57"/>
    </row>
    <row r="479" spans="3:24" s="14" customFormat="1" ht="75" customHeight="1">
      <c r="C479" s="57"/>
      <c r="E479" s="57"/>
      <c r="F479" s="57"/>
      <c r="G479" s="57"/>
      <c r="H479" s="57"/>
      <c r="I479" s="57"/>
      <c r="J479" s="57"/>
      <c r="K479" s="57"/>
      <c r="L479" s="57"/>
      <c r="M479" s="57"/>
      <c r="N479" s="57"/>
      <c r="Q479" s="57"/>
      <c r="R479" s="57"/>
      <c r="S479" s="57"/>
      <c r="T479" s="57"/>
      <c r="W479" s="57"/>
      <c r="X479" s="57"/>
    </row>
    <row r="480" spans="3:24" s="14" customFormat="1" ht="75" customHeight="1">
      <c r="C480" s="57"/>
      <c r="E480" s="57"/>
      <c r="F480" s="57"/>
      <c r="G480" s="57"/>
      <c r="H480" s="57"/>
      <c r="I480" s="57"/>
      <c r="J480" s="57"/>
      <c r="K480" s="57"/>
      <c r="L480" s="57"/>
      <c r="M480" s="57"/>
      <c r="N480" s="57"/>
      <c r="Q480" s="57"/>
      <c r="R480" s="57"/>
      <c r="S480" s="57"/>
      <c r="T480" s="57"/>
      <c r="W480" s="57"/>
      <c r="X480" s="57"/>
    </row>
    <row r="481" spans="3:24" s="14" customFormat="1" ht="75" customHeight="1">
      <c r="C481" s="57"/>
      <c r="E481" s="57"/>
      <c r="F481" s="57"/>
      <c r="G481" s="57"/>
      <c r="H481" s="57"/>
      <c r="I481" s="57"/>
      <c r="J481" s="57"/>
      <c r="K481" s="57"/>
      <c r="L481" s="57"/>
      <c r="M481" s="57"/>
      <c r="N481" s="57"/>
      <c r="Q481" s="57"/>
      <c r="R481" s="57"/>
      <c r="S481" s="57"/>
      <c r="T481" s="57"/>
      <c r="W481" s="57"/>
      <c r="X481" s="57"/>
    </row>
    <row r="482" spans="3:24" s="14" customFormat="1" ht="75" customHeight="1">
      <c r="C482" s="57"/>
      <c r="E482" s="57"/>
      <c r="F482" s="57"/>
      <c r="G482" s="57"/>
      <c r="H482" s="57"/>
      <c r="I482" s="57"/>
      <c r="J482" s="57"/>
      <c r="K482" s="57"/>
      <c r="L482" s="57"/>
      <c r="M482" s="57"/>
      <c r="N482" s="57"/>
      <c r="Q482" s="57"/>
      <c r="R482" s="57"/>
      <c r="S482" s="57"/>
      <c r="T482" s="57"/>
      <c r="W482" s="57"/>
      <c r="X482" s="57"/>
    </row>
    <row r="483" spans="3:24" s="14" customFormat="1" ht="75" customHeight="1">
      <c r="C483" s="57"/>
      <c r="E483" s="57"/>
      <c r="F483" s="57"/>
      <c r="G483" s="57"/>
      <c r="H483" s="57"/>
      <c r="I483" s="57"/>
      <c r="J483" s="57"/>
      <c r="K483" s="57"/>
      <c r="L483" s="57"/>
      <c r="M483" s="57"/>
      <c r="N483" s="57"/>
      <c r="Q483" s="57"/>
      <c r="R483" s="57"/>
      <c r="S483" s="57"/>
      <c r="T483" s="57"/>
      <c r="W483" s="57"/>
      <c r="X483" s="57"/>
    </row>
    <row r="484" spans="3:24" s="14" customFormat="1" ht="75" customHeight="1">
      <c r="C484" s="57"/>
      <c r="E484" s="57"/>
      <c r="F484" s="57"/>
      <c r="G484" s="57"/>
      <c r="H484" s="57"/>
      <c r="I484" s="57"/>
      <c r="J484" s="57"/>
      <c r="K484" s="57"/>
      <c r="L484" s="57"/>
      <c r="M484" s="57"/>
      <c r="N484" s="57"/>
      <c r="Q484" s="57"/>
      <c r="R484" s="57"/>
      <c r="S484" s="57"/>
      <c r="T484" s="57"/>
      <c r="W484" s="57"/>
      <c r="X484" s="57"/>
    </row>
    <row r="485" spans="3:24" s="14" customFormat="1" ht="75" customHeight="1">
      <c r="C485" s="57"/>
      <c r="E485" s="57"/>
      <c r="F485" s="57"/>
      <c r="G485" s="57"/>
      <c r="H485" s="57"/>
      <c r="I485" s="57"/>
      <c r="J485" s="57"/>
      <c r="K485" s="57"/>
      <c r="L485" s="57"/>
      <c r="M485" s="57"/>
      <c r="N485" s="57"/>
      <c r="Q485" s="57"/>
      <c r="R485" s="57"/>
      <c r="S485" s="57"/>
      <c r="T485" s="57"/>
      <c r="W485" s="57"/>
      <c r="X485" s="57"/>
    </row>
    <row r="486" spans="3:24" s="14" customFormat="1" ht="75" customHeight="1">
      <c r="C486" s="57"/>
      <c r="E486" s="57"/>
      <c r="F486" s="57"/>
      <c r="G486" s="57"/>
      <c r="H486" s="57"/>
      <c r="I486" s="57"/>
      <c r="J486" s="57"/>
      <c r="K486" s="57"/>
      <c r="L486" s="57"/>
      <c r="M486" s="57"/>
      <c r="N486" s="57"/>
      <c r="Q486" s="57"/>
      <c r="R486" s="57"/>
      <c r="S486" s="57"/>
      <c r="T486" s="57"/>
      <c r="W486" s="57"/>
      <c r="X486" s="57"/>
    </row>
    <row r="487" spans="3:24" s="14" customFormat="1" ht="75" customHeight="1">
      <c r="C487" s="57"/>
      <c r="E487" s="57"/>
      <c r="F487" s="57"/>
      <c r="G487" s="57"/>
      <c r="H487" s="57"/>
      <c r="I487" s="57"/>
      <c r="J487" s="57"/>
      <c r="K487" s="57"/>
      <c r="L487" s="57"/>
      <c r="M487" s="57"/>
      <c r="N487" s="57"/>
      <c r="Q487" s="57"/>
      <c r="R487" s="57"/>
      <c r="S487" s="57"/>
      <c r="T487" s="57"/>
      <c r="W487" s="57"/>
      <c r="X487" s="57"/>
    </row>
    <row r="488" spans="3:24" s="14" customFormat="1" ht="75" customHeight="1">
      <c r="C488" s="57"/>
      <c r="E488" s="57"/>
      <c r="F488" s="57"/>
      <c r="G488" s="57"/>
      <c r="H488" s="57"/>
      <c r="I488" s="57"/>
      <c r="J488" s="57"/>
      <c r="K488" s="57"/>
      <c r="L488" s="57"/>
      <c r="M488" s="57"/>
      <c r="N488" s="57"/>
      <c r="Q488" s="57"/>
      <c r="R488" s="57"/>
      <c r="S488" s="57"/>
      <c r="T488" s="57"/>
      <c r="W488" s="57"/>
      <c r="X488" s="57"/>
    </row>
    <row r="489" spans="3:24" s="14" customFormat="1" ht="75" customHeight="1">
      <c r="C489" s="57"/>
      <c r="E489" s="57"/>
      <c r="F489" s="57"/>
      <c r="G489" s="57"/>
      <c r="H489" s="57"/>
      <c r="I489" s="57"/>
      <c r="J489" s="57"/>
      <c r="K489" s="57"/>
      <c r="L489" s="57"/>
      <c r="M489" s="57"/>
      <c r="N489" s="57"/>
      <c r="Q489" s="57"/>
      <c r="R489" s="57"/>
      <c r="S489" s="57"/>
      <c r="T489" s="57"/>
      <c r="W489" s="57"/>
      <c r="X489" s="57"/>
    </row>
    <row r="490" spans="3:24" s="14" customFormat="1" ht="75" customHeight="1">
      <c r="C490" s="57"/>
      <c r="E490" s="57"/>
      <c r="F490" s="57"/>
      <c r="G490" s="57"/>
      <c r="H490" s="57"/>
      <c r="I490" s="57"/>
      <c r="J490" s="57"/>
      <c r="K490" s="57"/>
      <c r="L490" s="57"/>
      <c r="M490" s="57"/>
      <c r="N490" s="57"/>
      <c r="Q490" s="57"/>
      <c r="R490" s="57"/>
      <c r="S490" s="57"/>
      <c r="T490" s="57"/>
      <c r="W490" s="57"/>
      <c r="X490" s="57"/>
    </row>
    <row r="491" spans="3:24" s="14" customFormat="1" ht="75" customHeight="1">
      <c r="C491" s="57"/>
      <c r="E491" s="57"/>
      <c r="F491" s="57"/>
      <c r="G491" s="57"/>
      <c r="H491" s="57"/>
      <c r="I491" s="57"/>
      <c r="J491" s="57"/>
      <c r="K491" s="57"/>
      <c r="L491" s="57"/>
      <c r="M491" s="57"/>
      <c r="N491" s="57"/>
      <c r="Q491" s="57"/>
      <c r="R491" s="57"/>
      <c r="S491" s="57"/>
      <c r="T491" s="57"/>
      <c r="W491" s="57"/>
      <c r="X491" s="57"/>
    </row>
    <row r="492" spans="3:24" s="14" customFormat="1" ht="75" customHeight="1">
      <c r="C492" s="57"/>
      <c r="E492" s="57"/>
      <c r="F492" s="57"/>
      <c r="G492" s="57"/>
      <c r="H492" s="57"/>
      <c r="I492" s="57"/>
      <c r="J492" s="57"/>
      <c r="K492" s="57"/>
      <c r="L492" s="57"/>
      <c r="M492" s="57"/>
      <c r="N492" s="57"/>
      <c r="Q492" s="57"/>
      <c r="R492" s="57"/>
      <c r="S492" s="57"/>
      <c r="T492" s="57"/>
      <c r="W492" s="57"/>
      <c r="X492" s="57"/>
    </row>
    <row r="493" spans="3:24" s="14" customFormat="1" ht="75" customHeight="1">
      <c r="C493" s="57"/>
      <c r="E493" s="57"/>
      <c r="F493" s="57"/>
      <c r="G493" s="57"/>
      <c r="H493" s="57"/>
      <c r="I493" s="57"/>
      <c r="J493" s="57"/>
      <c r="K493" s="57"/>
      <c r="L493" s="57"/>
      <c r="M493" s="57"/>
      <c r="N493" s="57"/>
      <c r="Q493" s="57"/>
      <c r="R493" s="57"/>
      <c r="S493" s="57"/>
      <c r="T493" s="57"/>
      <c r="W493" s="57"/>
      <c r="X493" s="57"/>
    </row>
    <row r="494" spans="3:24" s="14" customFormat="1" ht="75" customHeight="1">
      <c r="C494" s="57"/>
      <c r="E494" s="57"/>
      <c r="F494" s="57"/>
      <c r="G494" s="57"/>
      <c r="H494" s="57"/>
      <c r="I494" s="57"/>
      <c r="J494" s="57"/>
      <c r="K494" s="57"/>
      <c r="L494" s="57"/>
      <c r="M494" s="57"/>
      <c r="N494" s="57"/>
      <c r="Q494" s="57"/>
      <c r="R494" s="57"/>
      <c r="S494" s="57"/>
      <c r="T494" s="57"/>
      <c r="W494" s="57"/>
      <c r="X494" s="57"/>
    </row>
    <row r="495" spans="3:24" s="14" customFormat="1" ht="75" customHeight="1">
      <c r="C495" s="57"/>
      <c r="E495" s="57"/>
      <c r="F495" s="57"/>
      <c r="G495" s="57"/>
      <c r="H495" s="57"/>
      <c r="I495" s="57"/>
      <c r="J495" s="57"/>
      <c r="K495" s="57"/>
      <c r="L495" s="57"/>
      <c r="M495" s="57"/>
      <c r="N495" s="57"/>
      <c r="Q495" s="57"/>
      <c r="R495" s="57"/>
      <c r="S495" s="57"/>
      <c r="T495" s="57"/>
      <c r="W495" s="57"/>
      <c r="X495" s="57"/>
    </row>
    <row r="496" spans="3:24" s="14" customFormat="1" ht="75" customHeight="1">
      <c r="C496" s="57"/>
      <c r="E496" s="57"/>
      <c r="F496" s="57"/>
      <c r="G496" s="57"/>
      <c r="H496" s="57"/>
      <c r="I496" s="57"/>
      <c r="J496" s="57"/>
      <c r="K496" s="57"/>
      <c r="L496" s="57"/>
      <c r="M496" s="57"/>
      <c r="N496" s="57"/>
      <c r="Q496" s="57"/>
      <c r="R496" s="57"/>
      <c r="S496" s="57"/>
      <c r="T496" s="57"/>
      <c r="W496" s="57"/>
      <c r="X496" s="57"/>
    </row>
    <row r="497" spans="3:24" s="14" customFormat="1" ht="75" customHeight="1">
      <c r="C497" s="57"/>
      <c r="E497" s="57"/>
      <c r="F497" s="57"/>
      <c r="G497" s="57"/>
      <c r="H497" s="57"/>
      <c r="I497" s="57"/>
      <c r="J497" s="57"/>
      <c r="K497" s="57"/>
      <c r="L497" s="57"/>
      <c r="M497" s="57"/>
      <c r="N497" s="57"/>
      <c r="Q497" s="57"/>
      <c r="R497" s="57"/>
      <c r="S497" s="57"/>
      <c r="T497" s="57"/>
      <c r="W497" s="57"/>
      <c r="X497" s="57"/>
    </row>
    <row r="498" spans="3:24" s="14" customFormat="1" ht="75" customHeight="1">
      <c r="C498" s="57"/>
      <c r="E498" s="57"/>
      <c r="F498" s="57"/>
      <c r="G498" s="57"/>
      <c r="H498" s="57"/>
      <c r="I498" s="57"/>
      <c r="J498" s="57"/>
      <c r="K498" s="57"/>
      <c r="L498" s="57"/>
      <c r="M498" s="57"/>
      <c r="N498" s="57"/>
      <c r="Q498" s="57"/>
      <c r="R498" s="57"/>
      <c r="S498" s="57"/>
      <c r="T498" s="57"/>
      <c r="W498" s="57"/>
      <c r="X498" s="57"/>
    </row>
    <row r="499" spans="3:24" s="14" customFormat="1" ht="75" customHeight="1">
      <c r="C499" s="57"/>
      <c r="E499" s="57"/>
      <c r="F499" s="57"/>
      <c r="G499" s="57"/>
      <c r="H499" s="57"/>
      <c r="I499" s="57"/>
      <c r="J499" s="57"/>
      <c r="K499" s="57"/>
      <c r="L499" s="57"/>
      <c r="M499" s="57"/>
      <c r="N499" s="57"/>
      <c r="Q499" s="57"/>
      <c r="R499" s="57"/>
      <c r="S499" s="57"/>
      <c r="T499" s="57"/>
      <c r="W499" s="57"/>
      <c r="X499" s="57"/>
    </row>
    <row r="500" spans="3:24" s="14" customFormat="1" ht="75" customHeight="1">
      <c r="C500" s="57"/>
      <c r="E500" s="57"/>
      <c r="F500" s="57"/>
      <c r="G500" s="57"/>
      <c r="H500" s="57"/>
      <c r="I500" s="57"/>
      <c r="J500" s="57"/>
      <c r="K500" s="57"/>
      <c r="L500" s="57"/>
      <c r="M500" s="57"/>
      <c r="N500" s="57"/>
      <c r="Q500" s="57"/>
      <c r="R500" s="57"/>
      <c r="S500" s="57"/>
      <c r="T500" s="57"/>
      <c r="W500" s="57"/>
      <c r="X500" s="57"/>
    </row>
    <row r="501" spans="3:24" s="14" customFormat="1" ht="75" customHeight="1">
      <c r="C501" s="57"/>
      <c r="E501" s="57"/>
      <c r="F501" s="57"/>
      <c r="G501" s="57"/>
      <c r="H501" s="57"/>
      <c r="I501" s="57"/>
      <c r="J501" s="57"/>
      <c r="K501" s="57"/>
      <c r="L501" s="57"/>
      <c r="M501" s="57"/>
      <c r="N501" s="57"/>
      <c r="Q501" s="57"/>
      <c r="R501" s="57"/>
      <c r="S501" s="57"/>
      <c r="T501" s="57"/>
      <c r="W501" s="57"/>
      <c r="X501" s="57"/>
    </row>
    <row r="502" spans="3:24" s="14" customFormat="1" ht="75" customHeight="1">
      <c r="C502" s="57"/>
      <c r="E502" s="57"/>
      <c r="F502" s="57"/>
      <c r="G502" s="57"/>
      <c r="H502" s="57"/>
      <c r="I502" s="57"/>
      <c r="J502" s="57"/>
      <c r="K502" s="57"/>
      <c r="L502" s="57"/>
      <c r="M502" s="57"/>
      <c r="N502" s="57"/>
      <c r="Q502" s="57"/>
      <c r="R502" s="57"/>
      <c r="S502" s="57"/>
      <c r="T502" s="57"/>
      <c r="W502" s="57"/>
      <c r="X502" s="57"/>
    </row>
    <row r="503" spans="3:24" s="14" customFormat="1" ht="75" customHeight="1">
      <c r="C503" s="57"/>
      <c r="E503" s="57"/>
      <c r="F503" s="57"/>
      <c r="G503" s="57"/>
      <c r="H503" s="57"/>
      <c r="I503" s="57"/>
      <c r="J503" s="57"/>
      <c r="K503" s="57"/>
      <c r="L503" s="57"/>
      <c r="M503" s="57"/>
      <c r="N503" s="57"/>
      <c r="Q503" s="57"/>
      <c r="R503" s="57"/>
      <c r="S503" s="57"/>
      <c r="T503" s="57"/>
      <c r="W503" s="57"/>
      <c r="X503" s="57"/>
    </row>
    <row r="504" spans="3:24" s="14" customFormat="1" ht="75" customHeight="1">
      <c r="C504" s="57"/>
      <c r="E504" s="57"/>
      <c r="F504" s="57"/>
      <c r="G504" s="57"/>
      <c r="H504" s="57"/>
      <c r="I504" s="57"/>
      <c r="J504" s="57"/>
      <c r="K504" s="57"/>
      <c r="L504" s="57"/>
      <c r="M504" s="57"/>
      <c r="N504" s="57"/>
      <c r="Q504" s="57"/>
      <c r="R504" s="57"/>
      <c r="S504" s="57"/>
      <c r="T504" s="57"/>
      <c r="W504" s="57"/>
      <c r="X504" s="57"/>
    </row>
    <row r="505" spans="3:24" s="14" customFormat="1" ht="75" customHeight="1">
      <c r="C505" s="57"/>
      <c r="E505" s="57"/>
      <c r="F505" s="57"/>
      <c r="G505" s="57"/>
      <c r="H505" s="57"/>
      <c r="I505" s="57"/>
      <c r="J505" s="57"/>
      <c r="K505" s="57"/>
      <c r="L505" s="57"/>
      <c r="M505" s="57"/>
      <c r="N505" s="57"/>
      <c r="Q505" s="57"/>
      <c r="R505" s="57"/>
      <c r="S505" s="57"/>
      <c r="T505" s="57"/>
      <c r="W505" s="57"/>
      <c r="X505" s="57"/>
    </row>
    <row r="506" spans="3:24" s="14" customFormat="1" ht="75" customHeight="1">
      <c r="C506" s="57"/>
      <c r="E506" s="57"/>
      <c r="F506" s="57"/>
      <c r="G506" s="57"/>
      <c r="H506" s="57"/>
      <c r="I506" s="57"/>
      <c r="J506" s="57"/>
      <c r="K506" s="57"/>
      <c r="L506" s="57"/>
      <c r="M506" s="57"/>
      <c r="N506" s="57"/>
      <c r="Q506" s="57"/>
      <c r="R506" s="57"/>
      <c r="S506" s="57"/>
      <c r="T506" s="57"/>
      <c r="W506" s="57"/>
      <c r="X506" s="57"/>
    </row>
    <row r="507" spans="3:24" s="14" customFormat="1" ht="75" customHeight="1">
      <c r="C507" s="57"/>
      <c r="E507" s="57"/>
      <c r="F507" s="57"/>
      <c r="G507" s="57"/>
      <c r="H507" s="57"/>
      <c r="I507" s="57"/>
      <c r="J507" s="57"/>
      <c r="K507" s="57"/>
      <c r="L507" s="57"/>
      <c r="M507" s="57"/>
      <c r="N507" s="57"/>
      <c r="Q507" s="57"/>
      <c r="R507" s="57"/>
      <c r="S507" s="57"/>
      <c r="T507" s="57"/>
      <c r="W507" s="57"/>
      <c r="X507" s="57"/>
    </row>
    <row r="508" spans="3:24" s="14" customFormat="1" ht="75" customHeight="1">
      <c r="C508" s="57"/>
      <c r="E508" s="57"/>
      <c r="F508" s="57"/>
      <c r="G508" s="57"/>
      <c r="H508" s="57"/>
      <c r="I508" s="57"/>
      <c r="J508" s="57"/>
      <c r="K508" s="57"/>
      <c r="L508" s="57"/>
      <c r="M508" s="57"/>
      <c r="N508" s="57"/>
      <c r="Q508" s="57"/>
      <c r="R508" s="57"/>
      <c r="S508" s="57"/>
      <c r="T508" s="57"/>
      <c r="W508" s="57"/>
      <c r="X508" s="57"/>
    </row>
    <row r="509" spans="3:24" s="14" customFormat="1" ht="75" customHeight="1">
      <c r="C509" s="57"/>
      <c r="E509" s="57"/>
      <c r="F509" s="57"/>
      <c r="G509" s="57"/>
      <c r="H509" s="57"/>
      <c r="I509" s="57"/>
      <c r="J509" s="57"/>
      <c r="K509" s="57"/>
      <c r="L509" s="57"/>
      <c r="M509" s="57"/>
      <c r="N509" s="57"/>
      <c r="Q509" s="57"/>
      <c r="R509" s="57"/>
      <c r="S509" s="57"/>
      <c r="T509" s="57"/>
      <c r="W509" s="57"/>
      <c r="X509" s="57"/>
    </row>
    <row r="510" spans="3:24" s="14" customFormat="1" ht="75" customHeight="1">
      <c r="C510" s="57"/>
      <c r="E510" s="57"/>
      <c r="F510" s="57"/>
      <c r="G510" s="57"/>
      <c r="H510" s="57"/>
      <c r="I510" s="57"/>
      <c r="J510" s="57"/>
      <c r="K510" s="57"/>
      <c r="L510" s="57"/>
      <c r="M510" s="57"/>
      <c r="N510" s="57"/>
      <c r="Q510" s="57"/>
      <c r="R510" s="57"/>
      <c r="S510" s="57"/>
      <c r="T510" s="57"/>
      <c r="W510" s="57"/>
      <c r="X510" s="57"/>
    </row>
    <row r="511" spans="3:24" s="14" customFormat="1" ht="75" customHeight="1">
      <c r="C511" s="57"/>
      <c r="E511" s="57"/>
      <c r="F511" s="57"/>
      <c r="G511" s="57"/>
      <c r="H511" s="57"/>
      <c r="I511" s="57"/>
      <c r="J511" s="57"/>
      <c r="K511" s="57"/>
      <c r="L511" s="57"/>
      <c r="M511" s="57"/>
      <c r="N511" s="57"/>
      <c r="Q511" s="57"/>
      <c r="R511" s="57"/>
      <c r="S511" s="57"/>
      <c r="T511" s="57"/>
      <c r="W511" s="57"/>
      <c r="X511" s="57"/>
    </row>
    <row r="512" spans="3:24" s="14" customFormat="1" ht="75" customHeight="1">
      <c r="C512" s="57"/>
      <c r="E512" s="57"/>
      <c r="F512" s="57"/>
      <c r="G512" s="57"/>
      <c r="H512" s="57"/>
      <c r="I512" s="57"/>
      <c r="J512" s="57"/>
      <c r="K512" s="57"/>
      <c r="L512" s="57"/>
      <c r="M512" s="57"/>
      <c r="N512" s="57"/>
      <c r="Q512" s="57"/>
      <c r="R512" s="57"/>
      <c r="S512" s="57"/>
      <c r="T512" s="57"/>
      <c r="W512" s="57"/>
      <c r="X512" s="57"/>
    </row>
    <row r="513" spans="3:24" s="14" customFormat="1" ht="75" customHeight="1">
      <c r="C513" s="57"/>
      <c r="E513" s="57"/>
      <c r="F513" s="57"/>
      <c r="G513" s="57"/>
      <c r="H513" s="57"/>
      <c r="I513" s="57"/>
      <c r="J513" s="57"/>
      <c r="K513" s="57"/>
      <c r="L513" s="57"/>
      <c r="M513" s="57"/>
      <c r="N513" s="57"/>
      <c r="Q513" s="57"/>
      <c r="R513" s="57"/>
      <c r="S513" s="57"/>
      <c r="T513" s="57"/>
      <c r="W513" s="57"/>
      <c r="X513" s="57"/>
    </row>
    <row r="514" spans="3:24" s="14" customFormat="1" ht="75" customHeight="1">
      <c r="C514" s="57"/>
      <c r="E514" s="57"/>
      <c r="F514" s="57"/>
      <c r="G514" s="57"/>
      <c r="H514" s="57"/>
      <c r="I514" s="57"/>
      <c r="J514" s="57"/>
      <c r="K514" s="57"/>
      <c r="L514" s="57"/>
      <c r="M514" s="57"/>
      <c r="N514" s="57"/>
      <c r="Q514" s="57"/>
      <c r="R514" s="57"/>
      <c r="S514" s="57"/>
      <c r="T514" s="57"/>
      <c r="W514" s="57"/>
      <c r="X514" s="57"/>
    </row>
    <row r="515" spans="3:24" s="14" customFormat="1" ht="75" customHeight="1">
      <c r="C515" s="57"/>
      <c r="E515" s="57"/>
      <c r="F515" s="57"/>
      <c r="G515" s="57"/>
      <c r="H515" s="57"/>
      <c r="I515" s="57"/>
      <c r="J515" s="57"/>
      <c r="K515" s="57"/>
      <c r="L515" s="57"/>
      <c r="M515" s="57"/>
      <c r="N515" s="57"/>
      <c r="Q515" s="57"/>
      <c r="R515" s="57"/>
      <c r="S515" s="57"/>
      <c r="T515" s="57"/>
      <c r="W515" s="57"/>
      <c r="X515" s="57"/>
    </row>
    <row r="516" spans="3:24" s="14" customFormat="1" ht="75" customHeight="1">
      <c r="C516" s="57"/>
      <c r="E516" s="57"/>
      <c r="F516" s="57"/>
      <c r="G516" s="57"/>
      <c r="H516" s="57"/>
      <c r="I516" s="57"/>
      <c r="J516" s="57"/>
      <c r="K516" s="57"/>
      <c r="L516" s="57"/>
      <c r="M516" s="57"/>
      <c r="N516" s="57"/>
      <c r="Q516" s="57"/>
      <c r="R516" s="57"/>
      <c r="S516" s="57"/>
      <c r="T516" s="57"/>
      <c r="W516" s="57"/>
      <c r="X516" s="57"/>
    </row>
    <row r="517" spans="3:24" s="14" customFormat="1" ht="75" customHeight="1">
      <c r="C517" s="57"/>
      <c r="E517" s="57"/>
      <c r="F517" s="57"/>
      <c r="G517" s="57"/>
      <c r="H517" s="57"/>
      <c r="I517" s="57"/>
      <c r="J517" s="57"/>
      <c r="K517" s="57"/>
      <c r="L517" s="57"/>
      <c r="M517" s="57"/>
      <c r="N517" s="57"/>
      <c r="Q517" s="57"/>
      <c r="R517" s="57"/>
      <c r="S517" s="57"/>
      <c r="T517" s="57"/>
      <c r="W517" s="57"/>
      <c r="X517" s="57"/>
    </row>
    <row r="518" spans="3:24" s="14" customFormat="1" ht="75" customHeight="1">
      <c r="C518" s="57"/>
      <c r="E518" s="57"/>
      <c r="F518" s="57"/>
      <c r="G518" s="57"/>
      <c r="H518" s="57"/>
      <c r="I518" s="57"/>
      <c r="J518" s="57"/>
      <c r="K518" s="57"/>
      <c r="L518" s="57"/>
      <c r="M518" s="57"/>
      <c r="N518" s="57"/>
      <c r="Q518" s="57"/>
      <c r="R518" s="57"/>
      <c r="S518" s="57"/>
      <c r="T518" s="57"/>
      <c r="W518" s="57"/>
      <c r="X518" s="57"/>
    </row>
    <row r="519" spans="3:24" s="14" customFormat="1" ht="75" customHeight="1">
      <c r="C519" s="57"/>
      <c r="E519" s="57"/>
      <c r="F519" s="57"/>
      <c r="G519" s="57"/>
      <c r="H519" s="57"/>
      <c r="I519" s="57"/>
      <c r="J519" s="57"/>
      <c r="K519" s="57"/>
      <c r="L519" s="57"/>
      <c r="M519" s="57"/>
      <c r="N519" s="57"/>
      <c r="Q519" s="57"/>
      <c r="R519" s="57"/>
      <c r="S519" s="57"/>
      <c r="T519" s="57"/>
      <c r="W519" s="57"/>
      <c r="X519" s="57"/>
    </row>
    <row r="520" spans="3:24" s="14" customFormat="1" ht="75" customHeight="1">
      <c r="C520" s="57"/>
      <c r="E520" s="57"/>
      <c r="F520" s="57"/>
      <c r="G520" s="57"/>
      <c r="H520" s="57"/>
      <c r="I520" s="57"/>
      <c r="J520" s="57"/>
      <c r="K520" s="57"/>
      <c r="L520" s="57"/>
      <c r="M520" s="57"/>
      <c r="N520" s="57"/>
      <c r="Q520" s="57"/>
      <c r="R520" s="57"/>
      <c r="S520" s="57"/>
      <c r="T520" s="57"/>
      <c r="W520" s="57"/>
      <c r="X520" s="57"/>
    </row>
    <row r="521" spans="3:24" s="14" customFormat="1" ht="75" customHeight="1">
      <c r="C521" s="57"/>
      <c r="E521" s="57"/>
      <c r="F521" s="57"/>
      <c r="G521" s="57"/>
      <c r="H521" s="57"/>
      <c r="I521" s="57"/>
      <c r="J521" s="57"/>
      <c r="K521" s="57"/>
      <c r="L521" s="57"/>
      <c r="M521" s="57"/>
      <c r="N521" s="57"/>
      <c r="Q521" s="57"/>
      <c r="R521" s="57"/>
      <c r="S521" s="57"/>
      <c r="T521" s="57"/>
      <c r="W521" s="57"/>
      <c r="X521" s="57"/>
    </row>
    <row r="522" spans="3:24" s="14" customFormat="1" ht="75" customHeight="1">
      <c r="C522" s="57"/>
      <c r="E522" s="57"/>
      <c r="F522" s="57"/>
      <c r="G522" s="57"/>
      <c r="H522" s="57"/>
      <c r="I522" s="57"/>
      <c r="J522" s="57"/>
      <c r="K522" s="57"/>
      <c r="L522" s="57"/>
      <c r="M522" s="57"/>
      <c r="N522" s="57"/>
      <c r="Q522" s="57"/>
      <c r="R522" s="57"/>
      <c r="S522" s="57"/>
      <c r="T522" s="57"/>
      <c r="W522" s="57"/>
      <c r="X522" s="57"/>
    </row>
    <row r="523" spans="3:24" s="14" customFormat="1" ht="75" customHeight="1">
      <c r="C523" s="57"/>
      <c r="E523" s="57"/>
      <c r="F523" s="57"/>
      <c r="G523" s="57"/>
      <c r="H523" s="57"/>
      <c r="I523" s="57"/>
      <c r="J523" s="57"/>
      <c r="K523" s="57"/>
      <c r="L523" s="57"/>
      <c r="M523" s="57"/>
      <c r="N523" s="57"/>
      <c r="Q523" s="57"/>
      <c r="R523" s="57"/>
      <c r="S523" s="57"/>
      <c r="T523" s="57"/>
      <c r="W523" s="57"/>
      <c r="X523" s="57"/>
    </row>
    <row r="524" spans="3:24" s="14" customFormat="1" ht="75" customHeight="1">
      <c r="C524" s="57"/>
      <c r="E524" s="57"/>
      <c r="F524" s="57"/>
      <c r="G524" s="57"/>
      <c r="H524" s="57"/>
      <c r="I524" s="57"/>
      <c r="J524" s="57"/>
      <c r="K524" s="57"/>
      <c r="L524" s="57"/>
      <c r="M524" s="57"/>
      <c r="N524" s="57"/>
      <c r="Q524" s="57"/>
      <c r="R524" s="57"/>
      <c r="S524" s="57"/>
      <c r="T524" s="57"/>
      <c r="W524" s="57"/>
      <c r="X524" s="57"/>
    </row>
    <row r="525" spans="3:24" s="14" customFormat="1" ht="75" customHeight="1">
      <c r="C525" s="57"/>
      <c r="E525" s="57"/>
      <c r="F525" s="57"/>
      <c r="G525" s="57"/>
      <c r="H525" s="57"/>
      <c r="I525" s="57"/>
      <c r="J525" s="57"/>
      <c r="K525" s="57"/>
      <c r="L525" s="57"/>
      <c r="M525" s="57"/>
      <c r="N525" s="57"/>
      <c r="Q525" s="57"/>
      <c r="R525" s="57"/>
      <c r="S525" s="57"/>
      <c r="T525" s="57"/>
      <c r="W525" s="57"/>
      <c r="X525" s="57"/>
    </row>
    <row r="526" spans="3:24" s="14" customFormat="1" ht="75" customHeight="1">
      <c r="C526" s="57"/>
      <c r="E526" s="57"/>
      <c r="F526" s="57"/>
      <c r="G526" s="57"/>
      <c r="H526" s="57"/>
      <c r="I526" s="57"/>
      <c r="J526" s="57"/>
      <c r="K526" s="57"/>
      <c r="L526" s="57"/>
      <c r="M526" s="57"/>
      <c r="N526" s="57"/>
      <c r="Q526" s="57"/>
      <c r="R526" s="57"/>
      <c r="S526" s="57"/>
      <c r="T526" s="57"/>
      <c r="W526" s="57"/>
      <c r="X526" s="57"/>
    </row>
    <row r="527" spans="3:24" s="14" customFormat="1" ht="75" customHeight="1">
      <c r="C527" s="57"/>
      <c r="E527" s="57"/>
      <c r="F527" s="57"/>
      <c r="G527" s="57"/>
      <c r="H527" s="57"/>
      <c r="I527" s="57"/>
      <c r="J527" s="57"/>
      <c r="K527" s="57"/>
      <c r="L527" s="57"/>
      <c r="M527" s="57"/>
      <c r="N527" s="57"/>
      <c r="Q527" s="57"/>
      <c r="R527" s="57"/>
      <c r="S527" s="57"/>
      <c r="T527" s="57"/>
      <c r="W527" s="57"/>
      <c r="X527" s="57"/>
    </row>
    <row r="528" spans="3:24" s="14" customFormat="1" ht="75" customHeight="1">
      <c r="C528" s="57"/>
      <c r="E528" s="57"/>
      <c r="F528" s="57"/>
      <c r="G528" s="57"/>
      <c r="H528" s="57"/>
      <c r="I528" s="57"/>
      <c r="J528" s="57"/>
      <c r="K528" s="57"/>
      <c r="L528" s="57"/>
      <c r="M528" s="57"/>
      <c r="N528" s="57"/>
      <c r="Q528" s="57"/>
      <c r="R528" s="57"/>
      <c r="S528" s="57"/>
      <c r="T528" s="57"/>
      <c r="W528" s="57"/>
      <c r="X528" s="57"/>
    </row>
    <row r="529" spans="3:24" s="14" customFormat="1" ht="75" customHeight="1">
      <c r="C529" s="57"/>
      <c r="E529" s="57"/>
      <c r="F529" s="57"/>
      <c r="G529" s="57"/>
      <c r="H529" s="57"/>
      <c r="I529" s="57"/>
      <c r="J529" s="57"/>
      <c r="K529" s="57"/>
      <c r="L529" s="57"/>
      <c r="M529" s="57"/>
      <c r="N529" s="57"/>
      <c r="Q529" s="57"/>
      <c r="R529" s="57"/>
      <c r="S529" s="57"/>
      <c r="T529" s="57"/>
      <c r="W529" s="57"/>
      <c r="X529" s="57"/>
    </row>
    <row r="530" spans="3:24" s="14" customFormat="1" ht="75" customHeight="1">
      <c r="C530" s="57"/>
      <c r="E530" s="57"/>
      <c r="F530" s="57"/>
      <c r="G530" s="57"/>
      <c r="H530" s="57"/>
      <c r="I530" s="57"/>
      <c r="J530" s="57"/>
      <c r="K530" s="57"/>
      <c r="L530" s="57"/>
      <c r="M530" s="57"/>
      <c r="N530" s="57"/>
      <c r="Q530" s="57"/>
      <c r="R530" s="57"/>
      <c r="S530" s="57"/>
      <c r="T530" s="57"/>
      <c r="W530" s="57"/>
      <c r="X530" s="57"/>
    </row>
    <row r="531" spans="3:24" s="14" customFormat="1" ht="75" customHeight="1">
      <c r="C531" s="57"/>
      <c r="E531" s="57"/>
      <c r="F531" s="57"/>
      <c r="G531" s="57"/>
      <c r="H531" s="57"/>
      <c r="I531" s="57"/>
      <c r="J531" s="57"/>
      <c r="K531" s="57"/>
      <c r="L531" s="57"/>
      <c r="M531" s="57"/>
      <c r="N531" s="57"/>
      <c r="Q531" s="57"/>
      <c r="R531" s="57"/>
      <c r="S531" s="57"/>
      <c r="T531" s="57"/>
      <c r="W531" s="57"/>
      <c r="X531" s="57"/>
    </row>
    <row r="532" spans="3:24" s="14" customFormat="1" ht="75" customHeight="1">
      <c r="C532" s="57"/>
      <c r="E532" s="57"/>
      <c r="F532" s="57"/>
      <c r="G532" s="57"/>
      <c r="H532" s="57"/>
      <c r="I532" s="57"/>
      <c r="J532" s="57"/>
      <c r="K532" s="57"/>
      <c r="L532" s="57"/>
      <c r="M532" s="57"/>
      <c r="N532" s="57"/>
      <c r="Q532" s="57"/>
      <c r="R532" s="57"/>
      <c r="S532" s="57"/>
      <c r="T532" s="57"/>
      <c r="W532" s="57"/>
      <c r="X532" s="57"/>
    </row>
    <row r="533" spans="3:24" s="14" customFormat="1" ht="75" customHeight="1">
      <c r="C533" s="57"/>
      <c r="E533" s="57"/>
      <c r="F533" s="57"/>
      <c r="G533" s="57"/>
      <c r="H533" s="57"/>
      <c r="I533" s="57"/>
      <c r="J533" s="57"/>
      <c r="K533" s="57"/>
      <c r="L533" s="57"/>
      <c r="M533" s="57"/>
      <c r="N533" s="57"/>
      <c r="Q533" s="57"/>
      <c r="R533" s="57"/>
      <c r="S533" s="57"/>
      <c r="T533" s="57"/>
      <c r="W533" s="57"/>
      <c r="X533" s="57"/>
    </row>
    <row r="534" spans="3:24" s="14" customFormat="1" ht="75" customHeight="1">
      <c r="C534" s="57"/>
      <c r="E534" s="57"/>
      <c r="F534" s="57"/>
      <c r="G534" s="57"/>
      <c r="H534" s="57"/>
      <c r="I534" s="57"/>
      <c r="J534" s="57"/>
      <c r="K534" s="57"/>
      <c r="L534" s="57"/>
      <c r="M534" s="57"/>
      <c r="N534" s="57"/>
      <c r="Q534" s="57"/>
      <c r="R534" s="57"/>
      <c r="S534" s="57"/>
      <c r="T534" s="57"/>
      <c r="W534" s="57"/>
      <c r="X534" s="57"/>
    </row>
    <row r="535" spans="3:24" s="14" customFormat="1" ht="75" customHeight="1">
      <c r="C535" s="57"/>
      <c r="E535" s="57"/>
      <c r="F535" s="57"/>
      <c r="G535" s="57"/>
      <c r="H535" s="57"/>
      <c r="I535" s="57"/>
      <c r="J535" s="57"/>
      <c r="K535" s="57"/>
      <c r="L535" s="57"/>
      <c r="M535" s="57"/>
      <c r="N535" s="57"/>
      <c r="Q535" s="57"/>
      <c r="R535" s="57"/>
      <c r="S535" s="57"/>
      <c r="T535" s="57"/>
      <c r="W535" s="57"/>
      <c r="X535" s="57"/>
    </row>
    <row r="536" spans="3:24" s="14" customFormat="1" ht="75" customHeight="1">
      <c r="C536" s="57"/>
      <c r="E536" s="57"/>
      <c r="F536" s="57"/>
      <c r="G536" s="57"/>
      <c r="H536" s="57"/>
      <c r="I536" s="57"/>
      <c r="J536" s="57"/>
      <c r="K536" s="57"/>
      <c r="L536" s="57"/>
      <c r="M536" s="57"/>
      <c r="N536" s="57"/>
      <c r="Q536" s="57"/>
      <c r="R536" s="57"/>
      <c r="S536" s="57"/>
      <c r="T536" s="57"/>
      <c r="W536" s="57"/>
      <c r="X536" s="57"/>
    </row>
    <row r="537" spans="3:24" s="14" customFormat="1" ht="75" customHeight="1">
      <c r="C537" s="57"/>
      <c r="E537" s="57"/>
      <c r="F537" s="57"/>
      <c r="G537" s="57"/>
      <c r="H537" s="57"/>
      <c r="I537" s="57"/>
      <c r="J537" s="57"/>
      <c r="K537" s="57"/>
      <c r="L537" s="57"/>
      <c r="M537" s="57"/>
      <c r="N537" s="57"/>
      <c r="Q537" s="57"/>
      <c r="R537" s="57"/>
      <c r="S537" s="57"/>
      <c r="T537" s="57"/>
      <c r="W537" s="57"/>
      <c r="X537" s="57"/>
    </row>
    <row r="538" spans="3:24" s="14" customFormat="1" ht="75" customHeight="1">
      <c r="C538" s="57"/>
      <c r="E538" s="57"/>
      <c r="F538" s="57"/>
      <c r="G538" s="57"/>
      <c r="H538" s="57"/>
      <c r="I538" s="57"/>
      <c r="J538" s="57"/>
      <c r="K538" s="57"/>
      <c r="L538" s="57"/>
      <c r="M538" s="57"/>
      <c r="N538" s="57"/>
      <c r="Q538" s="57"/>
      <c r="R538" s="57"/>
      <c r="S538" s="57"/>
      <c r="T538" s="57"/>
      <c r="W538" s="57"/>
      <c r="X538" s="57"/>
    </row>
    <row r="539" spans="3:24" s="14" customFormat="1" ht="75" customHeight="1">
      <c r="C539" s="57"/>
      <c r="E539" s="57"/>
      <c r="F539" s="57"/>
      <c r="G539" s="57"/>
      <c r="H539" s="57"/>
      <c r="I539" s="57"/>
      <c r="J539" s="57"/>
      <c r="K539" s="57"/>
      <c r="L539" s="57"/>
      <c r="M539" s="57"/>
      <c r="N539" s="57"/>
      <c r="Q539" s="57"/>
      <c r="R539" s="57"/>
      <c r="S539" s="57"/>
      <c r="T539" s="57"/>
      <c r="W539" s="57"/>
      <c r="X539" s="57"/>
    </row>
    <row r="540" spans="3:24" s="14" customFormat="1" ht="75" customHeight="1">
      <c r="C540" s="57"/>
      <c r="E540" s="57"/>
      <c r="F540" s="57"/>
      <c r="G540" s="57"/>
      <c r="H540" s="57"/>
      <c r="I540" s="57"/>
      <c r="J540" s="57"/>
      <c r="K540" s="57"/>
      <c r="L540" s="57"/>
      <c r="M540" s="57"/>
      <c r="N540" s="57"/>
      <c r="Q540" s="57"/>
      <c r="R540" s="57"/>
      <c r="S540" s="57"/>
      <c r="T540" s="57"/>
      <c r="W540" s="57"/>
      <c r="X540" s="57"/>
    </row>
    <row r="541" spans="3:24" s="14" customFormat="1" ht="75" customHeight="1">
      <c r="C541" s="57"/>
      <c r="E541" s="57"/>
      <c r="F541" s="57"/>
      <c r="G541" s="57"/>
      <c r="H541" s="57"/>
      <c r="I541" s="57"/>
      <c r="J541" s="57"/>
      <c r="K541" s="57"/>
      <c r="L541" s="57"/>
      <c r="M541" s="57"/>
      <c r="N541" s="57"/>
      <c r="Q541" s="57"/>
      <c r="R541" s="57"/>
      <c r="S541" s="57"/>
      <c r="T541" s="57"/>
      <c r="W541" s="57"/>
      <c r="X541" s="57"/>
    </row>
    <row r="542" spans="3:24" s="14" customFormat="1" ht="75" customHeight="1">
      <c r="C542" s="57"/>
      <c r="E542" s="57"/>
      <c r="F542" s="57"/>
      <c r="G542" s="57"/>
      <c r="H542" s="57"/>
      <c r="I542" s="57"/>
      <c r="J542" s="57"/>
      <c r="K542" s="57"/>
      <c r="L542" s="57"/>
      <c r="M542" s="57"/>
      <c r="N542" s="57"/>
      <c r="Q542" s="57"/>
      <c r="R542" s="57"/>
      <c r="S542" s="57"/>
      <c r="T542" s="57"/>
      <c r="W542" s="57"/>
      <c r="X542" s="57"/>
    </row>
    <row r="543" spans="3:24" s="14" customFormat="1" ht="75" customHeight="1">
      <c r="C543" s="57"/>
      <c r="E543" s="57"/>
      <c r="F543" s="57"/>
      <c r="G543" s="57"/>
      <c r="H543" s="57"/>
      <c r="I543" s="57"/>
      <c r="J543" s="57"/>
      <c r="K543" s="57"/>
      <c r="L543" s="57"/>
      <c r="M543" s="57"/>
      <c r="N543" s="57"/>
      <c r="Q543" s="57"/>
      <c r="R543" s="57"/>
      <c r="S543" s="57"/>
      <c r="T543" s="57"/>
      <c r="W543" s="57"/>
      <c r="X543" s="57"/>
    </row>
    <row r="544" spans="3:24" s="14" customFormat="1" ht="75" customHeight="1">
      <c r="C544" s="57"/>
      <c r="E544" s="57"/>
      <c r="F544" s="57"/>
      <c r="G544" s="57"/>
      <c r="H544" s="57"/>
      <c r="I544" s="57"/>
      <c r="J544" s="57"/>
      <c r="K544" s="57"/>
      <c r="L544" s="57"/>
      <c r="M544" s="57"/>
      <c r="N544" s="57"/>
      <c r="Q544" s="57"/>
      <c r="R544" s="57"/>
      <c r="S544" s="57"/>
      <c r="T544" s="57"/>
      <c r="W544" s="57"/>
      <c r="X544" s="57"/>
    </row>
    <row r="545" spans="3:24" s="14" customFormat="1" ht="75" customHeight="1">
      <c r="C545" s="57"/>
      <c r="E545" s="57"/>
      <c r="F545" s="57"/>
      <c r="G545" s="57"/>
      <c r="H545" s="57"/>
      <c r="I545" s="57"/>
      <c r="J545" s="57"/>
      <c r="K545" s="57"/>
      <c r="L545" s="57"/>
      <c r="M545" s="57"/>
      <c r="N545" s="57"/>
      <c r="Q545" s="57"/>
      <c r="R545" s="57"/>
      <c r="S545" s="57"/>
      <c r="T545" s="57"/>
      <c r="W545" s="57"/>
      <c r="X545" s="57"/>
    </row>
    <row r="546" spans="3:24" s="14" customFormat="1" ht="75" customHeight="1">
      <c r="C546" s="57"/>
      <c r="E546" s="57"/>
      <c r="F546" s="57"/>
      <c r="G546" s="57"/>
      <c r="H546" s="57"/>
      <c r="I546" s="57"/>
      <c r="J546" s="57"/>
      <c r="K546" s="57"/>
      <c r="L546" s="57"/>
      <c r="M546" s="57"/>
      <c r="N546" s="57"/>
      <c r="Q546" s="57"/>
      <c r="R546" s="57"/>
      <c r="S546" s="57"/>
      <c r="T546" s="57"/>
      <c r="W546" s="57"/>
      <c r="X546" s="57"/>
    </row>
    <row r="547" spans="3:24" s="14" customFormat="1" ht="75" customHeight="1">
      <c r="C547" s="57"/>
      <c r="E547" s="57"/>
      <c r="F547" s="57"/>
      <c r="G547" s="57"/>
      <c r="H547" s="57"/>
      <c r="I547" s="57"/>
      <c r="J547" s="57"/>
      <c r="K547" s="57"/>
      <c r="L547" s="57"/>
      <c r="M547" s="57"/>
      <c r="N547" s="57"/>
      <c r="Q547" s="57"/>
      <c r="R547" s="57"/>
      <c r="S547" s="57"/>
      <c r="T547" s="57"/>
      <c r="W547" s="57"/>
      <c r="X547" s="57"/>
    </row>
    <row r="548" spans="3:24" s="14" customFormat="1" ht="75" customHeight="1">
      <c r="C548" s="57"/>
      <c r="E548" s="57"/>
      <c r="F548" s="57"/>
      <c r="G548" s="57"/>
      <c r="H548" s="57"/>
      <c r="I548" s="57"/>
      <c r="J548" s="57"/>
      <c r="K548" s="57"/>
      <c r="L548" s="57"/>
      <c r="M548" s="57"/>
      <c r="N548" s="57"/>
      <c r="Q548" s="57"/>
      <c r="R548" s="57"/>
      <c r="S548" s="57"/>
      <c r="T548" s="57"/>
      <c r="W548" s="57"/>
      <c r="X548" s="57"/>
    </row>
    <row r="549" spans="3:24" s="14" customFormat="1" ht="75" customHeight="1">
      <c r="C549" s="57"/>
      <c r="E549" s="57"/>
      <c r="F549" s="57"/>
      <c r="G549" s="57"/>
      <c r="H549" s="57"/>
      <c r="I549" s="57"/>
      <c r="J549" s="57"/>
      <c r="K549" s="57"/>
      <c r="L549" s="57"/>
      <c r="M549" s="57"/>
      <c r="N549" s="57"/>
      <c r="Q549" s="57"/>
      <c r="R549" s="57"/>
      <c r="S549" s="57"/>
      <c r="T549" s="57"/>
      <c r="W549" s="57"/>
      <c r="X549" s="57"/>
    </row>
    <row r="550" spans="3:24" s="14" customFormat="1" ht="75" customHeight="1">
      <c r="C550" s="57"/>
      <c r="E550" s="57"/>
      <c r="F550" s="57"/>
      <c r="G550" s="57"/>
      <c r="H550" s="57"/>
      <c r="I550" s="57"/>
      <c r="J550" s="57"/>
      <c r="K550" s="57"/>
      <c r="L550" s="57"/>
      <c r="M550" s="57"/>
      <c r="N550" s="57"/>
      <c r="Q550" s="57"/>
      <c r="R550" s="57"/>
      <c r="S550" s="57"/>
      <c r="T550" s="57"/>
      <c r="W550" s="57"/>
      <c r="X550" s="57"/>
    </row>
    <row r="551" spans="3:24" s="14" customFormat="1" ht="75" customHeight="1">
      <c r="C551" s="57"/>
      <c r="E551" s="57"/>
      <c r="F551" s="57"/>
      <c r="G551" s="57"/>
      <c r="H551" s="57"/>
      <c r="I551" s="57"/>
      <c r="J551" s="57"/>
      <c r="K551" s="57"/>
      <c r="L551" s="57"/>
      <c r="M551" s="57"/>
      <c r="N551" s="57"/>
      <c r="Q551" s="57"/>
      <c r="R551" s="57"/>
      <c r="S551" s="57"/>
      <c r="T551" s="57"/>
      <c r="W551" s="57"/>
      <c r="X551" s="57"/>
    </row>
    <row r="552" spans="3:24" s="14" customFormat="1" ht="75" customHeight="1">
      <c r="C552" s="57"/>
      <c r="E552" s="57"/>
      <c r="F552" s="57"/>
      <c r="G552" s="57"/>
      <c r="H552" s="57"/>
      <c r="I552" s="57"/>
      <c r="J552" s="57"/>
      <c r="K552" s="57"/>
      <c r="L552" s="57"/>
      <c r="M552" s="57"/>
      <c r="N552" s="57"/>
      <c r="Q552" s="57"/>
      <c r="R552" s="57"/>
      <c r="S552" s="57"/>
      <c r="T552" s="57"/>
      <c r="W552" s="57"/>
      <c r="X552" s="57"/>
    </row>
    <row r="553" spans="3:24" s="14" customFormat="1" ht="75" customHeight="1">
      <c r="C553" s="57"/>
      <c r="E553" s="57"/>
      <c r="F553" s="57"/>
      <c r="G553" s="57"/>
      <c r="H553" s="57"/>
      <c r="I553" s="57"/>
      <c r="J553" s="57"/>
      <c r="K553" s="57"/>
      <c r="L553" s="57"/>
      <c r="M553" s="57"/>
      <c r="N553" s="57"/>
      <c r="Q553" s="57"/>
      <c r="R553" s="57"/>
      <c r="S553" s="57"/>
      <c r="T553" s="57"/>
      <c r="W553" s="57"/>
      <c r="X553" s="57"/>
    </row>
    <row r="554" spans="3:24" s="14" customFormat="1" ht="75" customHeight="1">
      <c r="C554" s="57"/>
      <c r="E554" s="57"/>
      <c r="F554" s="57"/>
      <c r="G554" s="57"/>
      <c r="H554" s="57"/>
      <c r="I554" s="57"/>
      <c r="J554" s="57"/>
      <c r="K554" s="57"/>
      <c r="L554" s="57"/>
      <c r="M554" s="57"/>
      <c r="N554" s="57"/>
      <c r="Q554" s="57"/>
      <c r="R554" s="57"/>
      <c r="S554" s="57"/>
      <c r="T554" s="57"/>
      <c r="W554" s="57"/>
      <c r="X554" s="57"/>
    </row>
    <row r="555" spans="3:24" s="14" customFormat="1" ht="75" customHeight="1">
      <c r="C555" s="57"/>
      <c r="E555" s="57"/>
      <c r="F555" s="57"/>
      <c r="G555" s="57"/>
      <c r="H555" s="57"/>
      <c r="I555" s="57"/>
      <c r="J555" s="57"/>
      <c r="K555" s="57"/>
      <c r="L555" s="57"/>
      <c r="M555" s="57"/>
      <c r="N555" s="57"/>
      <c r="Q555" s="57"/>
      <c r="R555" s="57"/>
      <c r="S555" s="57"/>
      <c r="T555" s="57"/>
      <c r="W555" s="57"/>
      <c r="X555" s="57"/>
    </row>
    <row r="556" spans="3:24" s="14" customFormat="1" ht="75" customHeight="1">
      <c r="C556" s="57"/>
      <c r="E556" s="57"/>
      <c r="F556" s="57"/>
      <c r="G556" s="57"/>
      <c r="H556" s="57"/>
      <c r="I556" s="57"/>
      <c r="J556" s="57"/>
      <c r="K556" s="57"/>
      <c r="L556" s="57"/>
      <c r="M556" s="57"/>
      <c r="N556" s="57"/>
      <c r="Q556" s="57"/>
      <c r="R556" s="57"/>
      <c r="S556" s="57"/>
      <c r="T556" s="57"/>
      <c r="W556" s="57"/>
      <c r="X556" s="57"/>
    </row>
    <row r="557" spans="3:24" s="14" customFormat="1" ht="75" customHeight="1">
      <c r="C557" s="57"/>
      <c r="E557" s="57"/>
      <c r="F557" s="57"/>
      <c r="G557" s="57"/>
      <c r="H557" s="57"/>
      <c r="I557" s="57"/>
      <c r="J557" s="57"/>
      <c r="K557" s="57"/>
      <c r="L557" s="57"/>
      <c r="M557" s="57"/>
      <c r="N557" s="57"/>
      <c r="Q557" s="57"/>
      <c r="R557" s="57"/>
      <c r="S557" s="57"/>
      <c r="T557" s="57"/>
      <c r="W557" s="57"/>
      <c r="X557" s="57"/>
    </row>
    <row r="558" spans="3:24" s="14" customFormat="1" ht="75" customHeight="1">
      <c r="C558" s="57"/>
      <c r="E558" s="57"/>
      <c r="F558" s="57"/>
      <c r="G558" s="57"/>
      <c r="H558" s="57"/>
      <c r="I558" s="57"/>
      <c r="J558" s="57"/>
      <c r="K558" s="57"/>
      <c r="L558" s="57"/>
      <c r="M558" s="57"/>
      <c r="N558" s="57"/>
      <c r="Q558" s="57"/>
      <c r="R558" s="57"/>
      <c r="S558" s="57"/>
      <c r="T558" s="57"/>
      <c r="W558" s="57"/>
      <c r="X558" s="57"/>
    </row>
    <row r="559" spans="3:24" s="14" customFormat="1" ht="75" customHeight="1">
      <c r="C559" s="57"/>
      <c r="E559" s="57"/>
      <c r="F559" s="57"/>
      <c r="G559" s="57"/>
      <c r="H559" s="57"/>
      <c r="I559" s="57"/>
      <c r="J559" s="57"/>
      <c r="K559" s="57"/>
      <c r="L559" s="57"/>
      <c r="M559" s="57"/>
      <c r="N559" s="57"/>
      <c r="Q559" s="57"/>
      <c r="R559" s="57"/>
      <c r="S559" s="57"/>
      <c r="T559" s="57"/>
      <c r="W559" s="57"/>
      <c r="X559" s="57"/>
    </row>
    <row r="560" spans="3:24" s="14" customFormat="1" ht="75" customHeight="1">
      <c r="C560" s="57"/>
      <c r="E560" s="57"/>
      <c r="F560" s="57"/>
      <c r="G560" s="57"/>
      <c r="H560" s="57"/>
      <c r="I560" s="57"/>
      <c r="J560" s="57"/>
      <c r="K560" s="57"/>
      <c r="L560" s="57"/>
      <c r="M560" s="57"/>
      <c r="N560" s="57"/>
      <c r="Q560" s="57"/>
      <c r="R560" s="57"/>
      <c r="S560" s="57"/>
      <c r="T560" s="57"/>
      <c r="W560" s="57"/>
      <c r="X560" s="57"/>
    </row>
    <row r="561" spans="3:24" s="14" customFormat="1" ht="75" customHeight="1">
      <c r="C561" s="57"/>
      <c r="E561" s="57"/>
      <c r="F561" s="57"/>
      <c r="G561" s="57"/>
      <c r="H561" s="57"/>
      <c r="I561" s="57"/>
      <c r="J561" s="57"/>
      <c r="K561" s="57"/>
      <c r="L561" s="57"/>
      <c r="M561" s="57"/>
      <c r="N561" s="57"/>
      <c r="Q561" s="57"/>
      <c r="R561" s="57"/>
      <c r="S561" s="57"/>
      <c r="T561" s="57"/>
      <c r="W561" s="57"/>
      <c r="X561" s="57"/>
    </row>
    <row r="562" spans="3:24" s="14" customFormat="1" ht="75" customHeight="1">
      <c r="C562" s="57"/>
      <c r="E562" s="57"/>
      <c r="F562" s="57"/>
      <c r="G562" s="57"/>
      <c r="H562" s="57"/>
      <c r="I562" s="57"/>
      <c r="J562" s="57"/>
      <c r="K562" s="57"/>
      <c r="L562" s="57"/>
      <c r="M562" s="57"/>
      <c r="N562" s="57"/>
      <c r="Q562" s="57"/>
      <c r="R562" s="57"/>
      <c r="S562" s="57"/>
      <c r="T562" s="57"/>
      <c r="W562" s="57"/>
      <c r="X562" s="57"/>
    </row>
    <row r="563" spans="3:24" s="14" customFormat="1" ht="75" customHeight="1">
      <c r="C563" s="57"/>
      <c r="E563" s="57"/>
      <c r="F563" s="57"/>
      <c r="G563" s="57"/>
      <c r="H563" s="57"/>
      <c r="I563" s="57"/>
      <c r="J563" s="57"/>
      <c r="K563" s="57"/>
      <c r="L563" s="57"/>
      <c r="M563" s="57"/>
      <c r="N563" s="57"/>
      <c r="Q563" s="57"/>
      <c r="R563" s="57"/>
      <c r="S563" s="57"/>
      <c r="T563" s="57"/>
      <c r="W563" s="57"/>
      <c r="X563" s="57"/>
    </row>
    <row r="564" spans="3:24" s="14" customFormat="1" ht="75" customHeight="1">
      <c r="C564" s="57"/>
      <c r="E564" s="57"/>
      <c r="F564" s="57"/>
      <c r="G564" s="57"/>
      <c r="H564" s="57"/>
      <c r="I564" s="57"/>
      <c r="J564" s="57"/>
      <c r="K564" s="57"/>
      <c r="L564" s="57"/>
      <c r="M564" s="57"/>
      <c r="N564" s="57"/>
      <c r="Q564" s="57"/>
      <c r="R564" s="57"/>
      <c r="S564" s="57"/>
      <c r="T564" s="57"/>
      <c r="W564" s="57"/>
      <c r="X564" s="57"/>
    </row>
    <row r="565" spans="3:24" s="14" customFormat="1" ht="75" customHeight="1">
      <c r="C565" s="57"/>
      <c r="E565" s="57"/>
      <c r="F565" s="57"/>
      <c r="G565" s="57"/>
      <c r="H565" s="57"/>
      <c r="I565" s="57"/>
      <c r="J565" s="57"/>
      <c r="K565" s="57"/>
      <c r="L565" s="57"/>
      <c r="M565" s="57"/>
      <c r="N565" s="57"/>
      <c r="Q565" s="57"/>
      <c r="R565" s="57"/>
      <c r="S565" s="57"/>
      <c r="T565" s="57"/>
      <c r="W565" s="57"/>
      <c r="X565" s="57"/>
    </row>
    <row r="566" spans="3:24" s="14" customFormat="1" ht="75" customHeight="1">
      <c r="C566" s="57"/>
      <c r="E566" s="57"/>
      <c r="F566" s="57"/>
      <c r="G566" s="57"/>
      <c r="H566" s="57"/>
      <c r="I566" s="57"/>
      <c r="J566" s="57"/>
      <c r="K566" s="57"/>
      <c r="L566" s="57"/>
      <c r="M566" s="57"/>
      <c r="N566" s="57"/>
      <c r="Q566" s="57"/>
      <c r="R566" s="57"/>
      <c r="S566" s="57"/>
      <c r="T566" s="57"/>
      <c r="W566" s="57"/>
      <c r="X566" s="57"/>
    </row>
    <row r="567" spans="3:24" s="14" customFormat="1" ht="75" customHeight="1">
      <c r="C567" s="57"/>
      <c r="E567" s="57"/>
      <c r="F567" s="57"/>
      <c r="G567" s="57"/>
      <c r="H567" s="57"/>
      <c r="I567" s="57"/>
      <c r="J567" s="57"/>
      <c r="K567" s="57"/>
      <c r="L567" s="57"/>
      <c r="M567" s="57"/>
      <c r="N567" s="57"/>
      <c r="Q567" s="57"/>
      <c r="R567" s="57"/>
      <c r="S567" s="57"/>
      <c r="T567" s="57"/>
      <c r="W567" s="57"/>
      <c r="X567" s="57"/>
    </row>
    <row r="568" spans="3:24" s="14" customFormat="1" ht="75" customHeight="1">
      <c r="C568" s="57"/>
      <c r="E568" s="57"/>
      <c r="F568" s="57"/>
      <c r="G568" s="57"/>
      <c r="H568" s="57"/>
      <c r="I568" s="57"/>
      <c r="J568" s="57"/>
      <c r="K568" s="57"/>
      <c r="L568" s="57"/>
      <c r="M568" s="57"/>
      <c r="N568" s="57"/>
      <c r="Q568" s="57"/>
      <c r="R568" s="57"/>
      <c r="S568" s="57"/>
      <c r="T568" s="57"/>
      <c r="W568" s="57"/>
      <c r="X568" s="57"/>
    </row>
    <row r="569" spans="3:24" s="14" customFormat="1" ht="75" customHeight="1">
      <c r="C569" s="57"/>
      <c r="E569" s="57"/>
      <c r="F569" s="57"/>
      <c r="G569" s="57"/>
      <c r="H569" s="57"/>
      <c r="I569" s="57"/>
      <c r="J569" s="57"/>
      <c r="K569" s="57"/>
      <c r="L569" s="57"/>
      <c r="M569" s="57"/>
      <c r="N569" s="57"/>
      <c r="Q569" s="57"/>
      <c r="R569" s="57"/>
      <c r="S569" s="57"/>
      <c r="T569" s="57"/>
      <c r="W569" s="57"/>
      <c r="X569" s="57"/>
    </row>
    <row r="570" spans="3:24" s="14" customFormat="1" ht="75" customHeight="1">
      <c r="C570" s="57"/>
      <c r="E570" s="57"/>
      <c r="F570" s="57"/>
      <c r="G570" s="57"/>
      <c r="H570" s="57"/>
      <c r="I570" s="57"/>
      <c r="J570" s="57"/>
      <c r="K570" s="57"/>
      <c r="L570" s="57"/>
      <c r="M570" s="57"/>
      <c r="N570" s="57"/>
      <c r="Q570" s="57"/>
      <c r="R570" s="57"/>
      <c r="S570" s="57"/>
      <c r="T570" s="57"/>
      <c r="W570" s="57"/>
      <c r="X570" s="57"/>
    </row>
    <row r="571" spans="3:24" s="14" customFormat="1" ht="75" customHeight="1">
      <c r="C571" s="57"/>
      <c r="E571" s="57"/>
      <c r="F571" s="57"/>
      <c r="G571" s="57"/>
      <c r="H571" s="57"/>
      <c r="I571" s="57"/>
      <c r="J571" s="57"/>
      <c r="K571" s="57"/>
      <c r="L571" s="57"/>
      <c r="M571" s="57"/>
      <c r="N571" s="57"/>
      <c r="Q571" s="57"/>
      <c r="R571" s="57"/>
      <c r="S571" s="57"/>
      <c r="T571" s="57"/>
      <c r="W571" s="57"/>
      <c r="X571" s="57"/>
    </row>
    <row r="572" spans="3:24" s="14" customFormat="1" ht="75" customHeight="1">
      <c r="C572" s="57"/>
      <c r="E572" s="57"/>
      <c r="F572" s="57"/>
      <c r="G572" s="57"/>
      <c r="H572" s="57"/>
      <c r="I572" s="57"/>
      <c r="J572" s="57"/>
      <c r="K572" s="57"/>
      <c r="L572" s="57"/>
      <c r="M572" s="57"/>
      <c r="N572" s="57"/>
      <c r="Q572" s="57"/>
      <c r="R572" s="57"/>
      <c r="S572" s="57"/>
      <c r="T572" s="57"/>
      <c r="W572" s="57"/>
      <c r="X572" s="57"/>
    </row>
    <row r="573" spans="3:24" s="14" customFormat="1" ht="75" customHeight="1">
      <c r="C573" s="57"/>
      <c r="E573" s="57"/>
      <c r="F573" s="57"/>
      <c r="G573" s="57"/>
      <c r="H573" s="57"/>
      <c r="I573" s="57"/>
      <c r="J573" s="57"/>
      <c r="K573" s="57"/>
      <c r="L573" s="57"/>
      <c r="M573" s="57"/>
      <c r="N573" s="57"/>
      <c r="Q573" s="57"/>
      <c r="R573" s="57"/>
      <c r="S573" s="57"/>
      <c r="T573" s="57"/>
      <c r="W573" s="57"/>
      <c r="X573" s="57"/>
    </row>
    <row r="574" spans="3:24" s="14" customFormat="1" ht="75" customHeight="1">
      <c r="C574" s="57"/>
      <c r="E574" s="57"/>
      <c r="F574" s="57"/>
      <c r="G574" s="57"/>
      <c r="H574" s="57"/>
      <c r="I574" s="57"/>
      <c r="J574" s="57"/>
      <c r="K574" s="57"/>
      <c r="L574" s="57"/>
      <c r="M574" s="57"/>
      <c r="N574" s="57"/>
      <c r="Q574" s="57"/>
      <c r="R574" s="57"/>
      <c r="S574" s="57"/>
      <c r="T574" s="57"/>
      <c r="W574" s="57"/>
      <c r="X574" s="57"/>
    </row>
    <row r="575" spans="3:24" s="14" customFormat="1" ht="75" customHeight="1">
      <c r="C575" s="57"/>
      <c r="E575" s="57"/>
      <c r="F575" s="57"/>
      <c r="G575" s="57"/>
      <c r="H575" s="57"/>
      <c r="I575" s="57"/>
      <c r="J575" s="57"/>
      <c r="K575" s="57"/>
      <c r="L575" s="57"/>
      <c r="M575" s="57"/>
      <c r="N575" s="57"/>
      <c r="Q575" s="57"/>
      <c r="R575" s="57"/>
      <c r="S575" s="57"/>
      <c r="T575" s="57"/>
      <c r="W575" s="57"/>
      <c r="X575" s="57"/>
    </row>
    <row r="576" spans="3:24" s="14" customFormat="1" ht="75" customHeight="1">
      <c r="C576" s="57"/>
      <c r="E576" s="57"/>
      <c r="F576" s="57"/>
      <c r="G576" s="57"/>
      <c r="H576" s="57"/>
      <c r="I576" s="57"/>
      <c r="J576" s="57"/>
      <c r="K576" s="57"/>
      <c r="L576" s="57"/>
      <c r="M576" s="57"/>
      <c r="N576" s="57"/>
      <c r="Q576" s="57"/>
      <c r="R576" s="57"/>
      <c r="S576" s="57"/>
      <c r="T576" s="57"/>
      <c r="W576" s="57"/>
      <c r="X576" s="57"/>
    </row>
    <row r="577" spans="3:24" s="14" customFormat="1" ht="75" customHeight="1">
      <c r="C577" s="57"/>
      <c r="E577" s="57"/>
      <c r="F577" s="57"/>
      <c r="G577" s="57"/>
      <c r="H577" s="57"/>
      <c r="I577" s="57"/>
      <c r="J577" s="57"/>
      <c r="K577" s="57"/>
      <c r="L577" s="57"/>
      <c r="M577" s="57"/>
      <c r="N577" s="57"/>
      <c r="Q577" s="57"/>
      <c r="R577" s="57"/>
      <c r="S577" s="57"/>
      <c r="T577" s="57"/>
      <c r="W577" s="57"/>
      <c r="X577" s="57"/>
    </row>
    <row r="578" spans="3:24" s="14" customFormat="1" ht="75" customHeight="1">
      <c r="C578" s="57"/>
      <c r="E578" s="57"/>
      <c r="F578" s="57"/>
      <c r="G578" s="57"/>
      <c r="H578" s="57"/>
      <c r="I578" s="57"/>
      <c r="J578" s="57"/>
      <c r="K578" s="57"/>
      <c r="L578" s="57"/>
      <c r="M578" s="57"/>
      <c r="N578" s="57"/>
      <c r="Q578" s="57"/>
      <c r="R578" s="57"/>
      <c r="S578" s="57"/>
      <c r="T578" s="57"/>
      <c r="W578" s="57"/>
      <c r="X578" s="57"/>
    </row>
    <row r="579" spans="3:24" s="14" customFormat="1" ht="75" customHeight="1">
      <c r="C579" s="57"/>
      <c r="E579" s="57"/>
      <c r="F579" s="57"/>
      <c r="G579" s="57"/>
      <c r="H579" s="57"/>
      <c r="I579" s="57"/>
      <c r="J579" s="57"/>
      <c r="K579" s="57"/>
      <c r="L579" s="57"/>
      <c r="M579" s="57"/>
      <c r="N579" s="57"/>
      <c r="Q579" s="57"/>
      <c r="R579" s="57"/>
      <c r="S579" s="57"/>
      <c r="T579" s="57"/>
      <c r="W579" s="57"/>
      <c r="X579" s="57"/>
    </row>
    <row r="580" spans="3:24" s="14" customFormat="1" ht="75" customHeight="1">
      <c r="C580" s="57"/>
      <c r="E580" s="57"/>
      <c r="F580" s="57"/>
      <c r="G580" s="57"/>
      <c r="H580" s="57"/>
      <c r="I580" s="57"/>
      <c r="J580" s="57"/>
      <c r="K580" s="57"/>
      <c r="L580" s="57"/>
      <c r="M580" s="57"/>
      <c r="N580" s="57"/>
      <c r="Q580" s="57"/>
      <c r="R580" s="57"/>
      <c r="S580" s="57"/>
      <c r="T580" s="57"/>
      <c r="W580" s="57"/>
      <c r="X580" s="57"/>
    </row>
    <row r="581" spans="3:24" s="14" customFormat="1" ht="75" customHeight="1">
      <c r="C581" s="57"/>
      <c r="E581" s="57"/>
      <c r="F581" s="57"/>
      <c r="G581" s="57"/>
      <c r="H581" s="57"/>
      <c r="I581" s="57"/>
      <c r="J581" s="57"/>
      <c r="K581" s="57"/>
      <c r="L581" s="57"/>
      <c r="M581" s="57"/>
      <c r="N581" s="57"/>
      <c r="Q581" s="57"/>
      <c r="R581" s="57"/>
      <c r="S581" s="57"/>
      <c r="T581" s="57"/>
      <c r="W581" s="57"/>
      <c r="X581" s="57"/>
    </row>
    <row r="582" spans="3:24" s="14" customFormat="1" ht="75" customHeight="1">
      <c r="C582" s="57"/>
      <c r="E582" s="57"/>
      <c r="F582" s="57"/>
      <c r="G582" s="57"/>
      <c r="H582" s="57"/>
      <c r="I582" s="57"/>
      <c r="J582" s="57"/>
      <c r="K582" s="57"/>
      <c r="L582" s="57"/>
      <c r="M582" s="57"/>
      <c r="N582" s="57"/>
      <c r="Q582" s="57"/>
      <c r="R582" s="57"/>
      <c r="S582" s="57"/>
      <c r="T582" s="57"/>
      <c r="W582" s="57"/>
      <c r="X582" s="57"/>
    </row>
    <row r="583" spans="3:24" s="14" customFormat="1" ht="75" customHeight="1">
      <c r="C583" s="57"/>
      <c r="E583" s="57"/>
      <c r="F583" s="57"/>
      <c r="G583" s="57"/>
      <c r="H583" s="57"/>
      <c r="I583" s="57"/>
      <c r="J583" s="57"/>
      <c r="K583" s="57"/>
      <c r="L583" s="57"/>
      <c r="M583" s="57"/>
      <c r="N583" s="57"/>
      <c r="Q583" s="57"/>
      <c r="R583" s="57"/>
      <c r="S583" s="57"/>
      <c r="T583" s="57"/>
      <c r="W583" s="57"/>
      <c r="X583" s="57"/>
    </row>
    <row r="584" spans="3:24" s="14" customFormat="1" ht="75" customHeight="1">
      <c r="C584" s="57"/>
      <c r="E584" s="57"/>
      <c r="F584" s="57"/>
      <c r="G584" s="57"/>
      <c r="H584" s="57"/>
      <c r="I584" s="57"/>
      <c r="J584" s="57"/>
      <c r="K584" s="57"/>
      <c r="L584" s="57"/>
      <c r="M584" s="57"/>
      <c r="N584" s="57"/>
      <c r="Q584" s="57"/>
      <c r="R584" s="57"/>
      <c r="S584" s="57"/>
      <c r="T584" s="57"/>
      <c r="W584" s="57"/>
      <c r="X584" s="57"/>
    </row>
    <row r="585" spans="3:24" s="14" customFormat="1" ht="75" customHeight="1">
      <c r="C585" s="57"/>
      <c r="E585" s="57"/>
      <c r="F585" s="57"/>
      <c r="G585" s="57"/>
      <c r="H585" s="57"/>
      <c r="I585" s="57"/>
      <c r="J585" s="57"/>
      <c r="K585" s="57"/>
      <c r="L585" s="57"/>
      <c r="M585" s="57"/>
      <c r="N585" s="57"/>
      <c r="Q585" s="57"/>
      <c r="R585" s="57"/>
      <c r="S585" s="57"/>
      <c r="T585" s="57"/>
      <c r="W585" s="57"/>
      <c r="X585" s="57"/>
    </row>
    <row r="586" spans="3:24" s="14" customFormat="1" ht="75" customHeight="1">
      <c r="C586" s="57"/>
      <c r="E586" s="57"/>
      <c r="F586" s="57"/>
      <c r="G586" s="57"/>
      <c r="H586" s="57"/>
      <c r="I586" s="57"/>
      <c r="J586" s="57"/>
      <c r="K586" s="57"/>
      <c r="L586" s="57"/>
      <c r="M586" s="57"/>
      <c r="N586" s="57"/>
      <c r="Q586" s="57"/>
      <c r="R586" s="57"/>
      <c r="S586" s="57"/>
      <c r="T586" s="57"/>
      <c r="W586" s="57"/>
      <c r="X586" s="57"/>
    </row>
    <row r="587" spans="3:24" s="14" customFormat="1" ht="75" customHeight="1">
      <c r="C587" s="57"/>
      <c r="E587" s="57"/>
      <c r="F587" s="57"/>
      <c r="G587" s="57"/>
      <c r="H587" s="57"/>
      <c r="I587" s="57"/>
      <c r="J587" s="57"/>
      <c r="K587" s="57"/>
      <c r="L587" s="57"/>
      <c r="M587" s="57"/>
      <c r="N587" s="57"/>
      <c r="Q587" s="57"/>
      <c r="R587" s="57"/>
      <c r="S587" s="57"/>
      <c r="T587" s="57"/>
      <c r="W587" s="57"/>
      <c r="X587" s="57"/>
    </row>
    <row r="588" spans="3:24" s="14" customFormat="1" ht="75" customHeight="1">
      <c r="C588" s="57"/>
      <c r="E588" s="57"/>
      <c r="F588" s="57"/>
      <c r="G588" s="57"/>
      <c r="H588" s="57"/>
      <c r="I588" s="57"/>
      <c r="J588" s="57"/>
      <c r="K588" s="57"/>
      <c r="L588" s="57"/>
      <c r="M588" s="57"/>
      <c r="N588" s="57"/>
      <c r="Q588" s="57"/>
      <c r="R588" s="57"/>
      <c r="S588" s="57"/>
      <c r="T588" s="57"/>
      <c r="W588" s="57"/>
      <c r="X588" s="57"/>
    </row>
    <row r="589" spans="3:24" s="14" customFormat="1" ht="75" customHeight="1">
      <c r="C589" s="57"/>
      <c r="E589" s="57"/>
      <c r="F589" s="57"/>
      <c r="G589" s="57"/>
      <c r="H589" s="57"/>
      <c r="I589" s="57"/>
      <c r="J589" s="57"/>
      <c r="K589" s="57"/>
      <c r="L589" s="57"/>
      <c r="M589" s="57"/>
      <c r="N589" s="57"/>
      <c r="Q589" s="57"/>
      <c r="R589" s="57"/>
      <c r="S589" s="57"/>
      <c r="T589" s="57"/>
      <c r="W589" s="57"/>
      <c r="X589" s="57"/>
    </row>
    <row r="590" spans="3:24" s="14" customFormat="1" ht="75" customHeight="1">
      <c r="C590" s="57"/>
      <c r="E590" s="57"/>
      <c r="F590" s="57"/>
      <c r="G590" s="57"/>
      <c r="H590" s="57"/>
      <c r="I590" s="57"/>
      <c r="J590" s="57"/>
      <c r="K590" s="57"/>
      <c r="L590" s="57"/>
      <c r="M590" s="57"/>
      <c r="N590" s="57"/>
      <c r="Q590" s="57"/>
      <c r="R590" s="57"/>
      <c r="S590" s="57"/>
      <c r="T590" s="57"/>
      <c r="W590" s="57"/>
      <c r="X590" s="57"/>
    </row>
    <row r="591" spans="3:24" s="14" customFormat="1" ht="75" customHeight="1">
      <c r="C591" s="57"/>
      <c r="E591" s="57"/>
      <c r="F591" s="57"/>
      <c r="G591" s="57"/>
      <c r="H591" s="57"/>
      <c r="I591" s="57"/>
      <c r="J591" s="57"/>
      <c r="K591" s="57"/>
      <c r="L591" s="57"/>
      <c r="M591" s="57"/>
      <c r="N591" s="57"/>
      <c r="Q591" s="57"/>
      <c r="R591" s="57"/>
      <c r="S591" s="57"/>
      <c r="T591" s="57"/>
      <c r="W591" s="57"/>
      <c r="X591" s="57"/>
    </row>
    <row r="592" spans="3:24" s="14" customFormat="1" ht="75" customHeight="1">
      <c r="C592" s="57"/>
      <c r="E592" s="57"/>
      <c r="F592" s="57"/>
      <c r="G592" s="57"/>
      <c r="H592" s="57"/>
      <c r="I592" s="57"/>
      <c r="J592" s="57"/>
      <c r="K592" s="57"/>
      <c r="L592" s="57"/>
      <c r="M592" s="57"/>
      <c r="N592" s="57"/>
      <c r="Q592" s="57"/>
      <c r="R592" s="57"/>
      <c r="S592" s="57"/>
      <c r="T592" s="57"/>
      <c r="W592" s="57"/>
      <c r="X592" s="57"/>
    </row>
    <row r="593" spans="3:24" s="14" customFormat="1" ht="75" customHeight="1">
      <c r="C593" s="57"/>
      <c r="E593" s="57"/>
      <c r="F593" s="57"/>
      <c r="G593" s="57"/>
      <c r="H593" s="57"/>
      <c r="I593" s="57"/>
      <c r="J593" s="57"/>
      <c r="K593" s="57"/>
      <c r="L593" s="57"/>
      <c r="M593" s="57"/>
      <c r="N593" s="57"/>
      <c r="Q593" s="57"/>
      <c r="R593" s="57"/>
      <c r="S593" s="57"/>
      <c r="T593" s="57"/>
      <c r="W593" s="57"/>
      <c r="X593" s="57"/>
    </row>
    <row r="594" spans="3:24" s="14" customFormat="1" ht="75" customHeight="1">
      <c r="C594" s="57"/>
      <c r="E594" s="57"/>
      <c r="F594" s="57"/>
      <c r="G594" s="57"/>
      <c r="H594" s="57"/>
      <c r="I594" s="57"/>
      <c r="J594" s="57"/>
      <c r="K594" s="57"/>
      <c r="L594" s="57"/>
      <c r="M594" s="57"/>
      <c r="N594" s="57"/>
      <c r="Q594" s="57"/>
      <c r="R594" s="57"/>
      <c r="S594" s="57"/>
      <c r="T594" s="57"/>
      <c r="W594" s="57"/>
      <c r="X594" s="57"/>
    </row>
    <row r="595" spans="3:24" s="14" customFormat="1" ht="75" customHeight="1">
      <c r="C595" s="57"/>
      <c r="E595" s="57"/>
      <c r="F595" s="57"/>
      <c r="G595" s="57"/>
      <c r="H595" s="57"/>
      <c r="I595" s="57"/>
      <c r="J595" s="57"/>
      <c r="K595" s="57"/>
      <c r="L595" s="57"/>
      <c r="M595" s="57"/>
      <c r="N595" s="57"/>
      <c r="Q595" s="57"/>
      <c r="R595" s="57"/>
      <c r="S595" s="57"/>
      <c r="T595" s="57"/>
      <c r="W595" s="57"/>
      <c r="X595" s="57"/>
    </row>
    <row r="596" spans="3:24" s="14" customFormat="1" ht="75" customHeight="1">
      <c r="C596" s="57"/>
      <c r="E596" s="57"/>
      <c r="F596" s="57"/>
      <c r="G596" s="57"/>
      <c r="H596" s="57"/>
      <c r="I596" s="57"/>
      <c r="J596" s="57"/>
      <c r="K596" s="57"/>
      <c r="L596" s="57"/>
      <c r="M596" s="57"/>
      <c r="N596" s="57"/>
      <c r="Q596" s="57"/>
      <c r="R596" s="57"/>
      <c r="S596" s="57"/>
      <c r="T596" s="57"/>
      <c r="W596" s="57"/>
      <c r="X596" s="57"/>
    </row>
    <row r="597" spans="3:24" s="14" customFormat="1" ht="75" customHeight="1">
      <c r="C597" s="57"/>
      <c r="E597" s="57"/>
      <c r="F597" s="57"/>
      <c r="G597" s="57"/>
      <c r="H597" s="57"/>
      <c r="I597" s="57"/>
      <c r="J597" s="57"/>
      <c r="K597" s="57"/>
      <c r="L597" s="57"/>
      <c r="M597" s="57"/>
      <c r="N597" s="57"/>
      <c r="Q597" s="57"/>
      <c r="R597" s="57"/>
      <c r="S597" s="57"/>
      <c r="T597" s="57"/>
      <c r="W597" s="57"/>
      <c r="X597" s="57"/>
    </row>
    <row r="598" spans="3:24" s="14" customFormat="1" ht="75" customHeight="1">
      <c r="C598" s="57"/>
      <c r="E598" s="57"/>
      <c r="F598" s="57"/>
      <c r="G598" s="57"/>
      <c r="H598" s="57"/>
      <c r="I598" s="57"/>
      <c r="J598" s="57"/>
      <c r="K598" s="57"/>
      <c r="L598" s="57"/>
      <c r="M598" s="57"/>
      <c r="N598" s="57"/>
      <c r="Q598" s="57"/>
      <c r="R598" s="57"/>
      <c r="S598" s="57"/>
      <c r="T598" s="57"/>
      <c r="W598" s="57"/>
      <c r="X598" s="57"/>
    </row>
    <row r="599" spans="3:24" s="14" customFormat="1" ht="75" customHeight="1">
      <c r="C599" s="57"/>
      <c r="E599" s="57"/>
      <c r="F599" s="57"/>
      <c r="G599" s="57"/>
      <c r="H599" s="57"/>
      <c r="I599" s="57"/>
      <c r="J599" s="57"/>
      <c r="K599" s="57"/>
      <c r="L599" s="57"/>
      <c r="M599" s="57"/>
      <c r="N599" s="57"/>
      <c r="Q599" s="57"/>
      <c r="R599" s="57"/>
      <c r="S599" s="57"/>
      <c r="T599" s="57"/>
      <c r="W599" s="57"/>
      <c r="X599" s="57"/>
    </row>
    <row r="600" spans="3:24" s="14" customFormat="1" ht="75" customHeight="1">
      <c r="C600" s="57"/>
      <c r="E600" s="57"/>
      <c r="F600" s="57"/>
      <c r="G600" s="57"/>
      <c r="H600" s="57"/>
      <c r="I600" s="57"/>
      <c r="J600" s="57"/>
      <c r="K600" s="57"/>
      <c r="L600" s="57"/>
      <c r="M600" s="57"/>
      <c r="N600" s="57"/>
      <c r="Q600" s="57"/>
      <c r="R600" s="57"/>
      <c r="S600" s="57"/>
      <c r="T600" s="57"/>
      <c r="W600" s="57"/>
      <c r="X600" s="57"/>
    </row>
    <row r="601" spans="3:24" s="14" customFormat="1" ht="75" customHeight="1">
      <c r="C601" s="57"/>
      <c r="E601" s="57"/>
      <c r="F601" s="57"/>
      <c r="G601" s="57"/>
      <c r="H601" s="57"/>
      <c r="I601" s="57"/>
      <c r="J601" s="57"/>
      <c r="K601" s="57"/>
      <c r="L601" s="57"/>
      <c r="M601" s="57"/>
      <c r="N601" s="57"/>
      <c r="Q601" s="57"/>
      <c r="R601" s="57"/>
      <c r="S601" s="57"/>
      <c r="T601" s="57"/>
      <c r="W601" s="57"/>
      <c r="X601" s="57"/>
    </row>
    <row r="602" spans="3:24" s="14" customFormat="1" ht="75" customHeight="1">
      <c r="C602" s="57"/>
      <c r="E602" s="57"/>
      <c r="F602" s="57"/>
      <c r="G602" s="57"/>
      <c r="H602" s="57"/>
      <c r="I602" s="57"/>
      <c r="J602" s="57"/>
      <c r="K602" s="57"/>
      <c r="L602" s="57"/>
      <c r="M602" s="57"/>
      <c r="N602" s="57"/>
      <c r="Q602" s="57"/>
      <c r="R602" s="57"/>
      <c r="S602" s="57"/>
      <c r="T602" s="57"/>
      <c r="W602" s="57"/>
      <c r="X602" s="57"/>
    </row>
    <row r="603" spans="3:24" s="14" customFormat="1" ht="75" customHeight="1">
      <c r="C603" s="57"/>
      <c r="E603" s="57"/>
      <c r="F603" s="57"/>
      <c r="G603" s="57"/>
      <c r="H603" s="57"/>
      <c r="I603" s="57"/>
      <c r="J603" s="57"/>
      <c r="K603" s="57"/>
      <c r="L603" s="57"/>
      <c r="M603" s="57"/>
      <c r="N603" s="57"/>
      <c r="Q603" s="57"/>
      <c r="R603" s="57"/>
      <c r="S603" s="57"/>
      <c r="T603" s="57"/>
      <c r="W603" s="57"/>
      <c r="X603" s="57"/>
    </row>
    <row r="604" spans="3:24" s="14" customFormat="1" ht="75" customHeight="1">
      <c r="C604" s="57"/>
      <c r="E604" s="57"/>
      <c r="F604" s="57"/>
      <c r="G604" s="57"/>
      <c r="H604" s="57"/>
      <c r="I604" s="57"/>
      <c r="J604" s="57"/>
      <c r="K604" s="57"/>
      <c r="L604" s="57"/>
      <c r="M604" s="57"/>
      <c r="N604" s="57"/>
      <c r="Q604" s="57"/>
      <c r="R604" s="57"/>
      <c r="S604" s="57"/>
      <c r="T604" s="57"/>
      <c r="W604" s="57"/>
      <c r="X604" s="57"/>
    </row>
    <row r="605" spans="3:24" s="14" customFormat="1" ht="75" customHeight="1">
      <c r="C605" s="57"/>
      <c r="E605" s="57"/>
      <c r="F605" s="57"/>
      <c r="G605" s="57"/>
      <c r="H605" s="57"/>
      <c r="I605" s="57"/>
      <c r="J605" s="57"/>
      <c r="K605" s="57"/>
      <c r="L605" s="57"/>
      <c r="M605" s="57"/>
      <c r="N605" s="57"/>
      <c r="Q605" s="57"/>
      <c r="R605" s="57"/>
      <c r="S605" s="57"/>
      <c r="T605" s="57"/>
      <c r="W605" s="57"/>
      <c r="X605" s="57"/>
    </row>
    <row r="606" spans="3:24" s="14" customFormat="1" ht="75" customHeight="1">
      <c r="C606" s="57"/>
      <c r="E606" s="57"/>
      <c r="F606" s="57"/>
      <c r="G606" s="57"/>
      <c r="H606" s="57"/>
      <c r="I606" s="57"/>
      <c r="J606" s="57"/>
      <c r="K606" s="57"/>
      <c r="L606" s="57"/>
      <c r="M606" s="57"/>
      <c r="N606" s="57"/>
      <c r="Q606" s="57"/>
      <c r="R606" s="57"/>
      <c r="S606" s="57"/>
      <c r="T606" s="57"/>
      <c r="W606" s="57"/>
      <c r="X606" s="57"/>
    </row>
    <row r="607" spans="3:24" s="14" customFormat="1" ht="75" customHeight="1">
      <c r="C607" s="57"/>
      <c r="E607" s="57"/>
      <c r="F607" s="57"/>
      <c r="G607" s="57"/>
      <c r="H607" s="57"/>
      <c r="I607" s="57"/>
      <c r="J607" s="57"/>
      <c r="K607" s="57"/>
      <c r="L607" s="57"/>
      <c r="M607" s="57"/>
      <c r="N607" s="57"/>
      <c r="Q607" s="57"/>
      <c r="R607" s="57"/>
      <c r="S607" s="57"/>
      <c r="T607" s="57"/>
      <c r="W607" s="57"/>
      <c r="X607" s="57"/>
    </row>
    <row r="608" spans="3:24" s="14" customFormat="1" ht="75" customHeight="1">
      <c r="C608" s="57"/>
      <c r="E608" s="57"/>
      <c r="F608" s="57"/>
      <c r="G608" s="57"/>
      <c r="H608" s="57"/>
      <c r="I608" s="57"/>
      <c r="J608" s="57"/>
      <c r="K608" s="57"/>
      <c r="L608" s="57"/>
      <c r="M608" s="57"/>
      <c r="N608" s="57"/>
      <c r="Q608" s="57"/>
      <c r="R608" s="57"/>
      <c r="S608" s="57"/>
      <c r="T608" s="57"/>
      <c r="W608" s="57"/>
      <c r="X608" s="57"/>
    </row>
    <row r="609" spans="3:24" s="14" customFormat="1" ht="75" customHeight="1">
      <c r="C609" s="57"/>
      <c r="E609" s="57"/>
      <c r="F609" s="57"/>
      <c r="G609" s="57"/>
      <c r="H609" s="57"/>
      <c r="I609" s="57"/>
      <c r="J609" s="57"/>
      <c r="K609" s="57"/>
      <c r="L609" s="57"/>
      <c r="M609" s="57"/>
      <c r="N609" s="57"/>
      <c r="Q609" s="57"/>
      <c r="R609" s="57"/>
      <c r="S609" s="57"/>
      <c r="T609" s="57"/>
      <c r="W609" s="57"/>
      <c r="X609" s="57"/>
    </row>
    <row r="610" spans="3:24" s="14" customFormat="1" ht="75" customHeight="1">
      <c r="C610" s="57"/>
      <c r="E610" s="57"/>
      <c r="F610" s="57"/>
      <c r="G610" s="57"/>
      <c r="H610" s="57"/>
      <c r="I610" s="57"/>
      <c r="J610" s="57"/>
      <c r="K610" s="57"/>
      <c r="L610" s="57"/>
      <c r="M610" s="57"/>
      <c r="N610" s="57"/>
      <c r="Q610" s="57"/>
      <c r="R610" s="57"/>
      <c r="S610" s="57"/>
      <c r="T610" s="57"/>
      <c r="W610" s="57"/>
      <c r="X610" s="57"/>
    </row>
    <row r="611" spans="3:24" s="14" customFormat="1" ht="75" customHeight="1">
      <c r="C611" s="57"/>
      <c r="E611" s="57"/>
      <c r="F611" s="57"/>
      <c r="G611" s="57"/>
      <c r="H611" s="57"/>
      <c r="I611" s="57"/>
      <c r="J611" s="57"/>
      <c r="K611" s="57"/>
      <c r="L611" s="57"/>
      <c r="M611" s="57"/>
      <c r="N611" s="57"/>
      <c r="Q611" s="57"/>
      <c r="R611" s="57"/>
      <c r="S611" s="57"/>
      <c r="T611" s="57"/>
      <c r="W611" s="57"/>
      <c r="X611" s="57"/>
    </row>
    <row r="612" spans="3:24" s="14" customFormat="1" ht="75" customHeight="1">
      <c r="C612" s="57"/>
      <c r="E612" s="57"/>
      <c r="F612" s="57"/>
      <c r="G612" s="57"/>
      <c r="H612" s="57"/>
      <c r="I612" s="57"/>
      <c r="J612" s="57"/>
      <c r="K612" s="57"/>
      <c r="L612" s="57"/>
      <c r="M612" s="57"/>
      <c r="N612" s="57"/>
      <c r="Q612" s="57"/>
      <c r="R612" s="57"/>
      <c r="S612" s="57"/>
      <c r="T612" s="57"/>
      <c r="W612" s="57"/>
      <c r="X612" s="57"/>
    </row>
    <row r="613" spans="3:24" s="14" customFormat="1" ht="75" customHeight="1">
      <c r="C613" s="57"/>
      <c r="E613" s="57"/>
      <c r="F613" s="57"/>
      <c r="G613" s="57"/>
      <c r="H613" s="57"/>
      <c r="I613" s="57"/>
      <c r="J613" s="57"/>
      <c r="K613" s="57"/>
      <c r="L613" s="57"/>
      <c r="M613" s="57"/>
      <c r="N613" s="57"/>
      <c r="Q613" s="57"/>
      <c r="R613" s="57"/>
      <c r="S613" s="57"/>
      <c r="T613" s="57"/>
      <c r="W613" s="57"/>
      <c r="X613" s="57"/>
    </row>
    <row r="614" spans="3:24" s="14" customFormat="1" ht="75" customHeight="1">
      <c r="C614" s="57"/>
      <c r="E614" s="57"/>
      <c r="F614" s="57"/>
      <c r="G614" s="57"/>
      <c r="H614" s="57"/>
      <c r="I614" s="57"/>
      <c r="J614" s="57"/>
      <c r="K614" s="57"/>
      <c r="L614" s="57"/>
      <c r="M614" s="57"/>
      <c r="N614" s="57"/>
      <c r="Q614" s="57"/>
      <c r="R614" s="57"/>
      <c r="S614" s="57"/>
      <c r="T614" s="57"/>
      <c r="W614" s="57"/>
      <c r="X614" s="57"/>
    </row>
    <row r="615" spans="3:24" s="14" customFormat="1" ht="75" customHeight="1">
      <c r="C615" s="57"/>
      <c r="E615" s="57"/>
      <c r="F615" s="57"/>
      <c r="G615" s="57"/>
      <c r="H615" s="57"/>
      <c r="I615" s="57"/>
      <c r="J615" s="57"/>
      <c r="K615" s="57"/>
      <c r="L615" s="57"/>
      <c r="M615" s="57"/>
      <c r="N615" s="57"/>
      <c r="Q615" s="57"/>
      <c r="R615" s="57"/>
      <c r="S615" s="57"/>
      <c r="T615" s="57"/>
      <c r="W615" s="57"/>
      <c r="X615" s="57"/>
    </row>
    <row r="616" spans="3:24" s="14" customFormat="1" ht="75" customHeight="1">
      <c r="C616" s="57"/>
      <c r="E616" s="57"/>
      <c r="F616" s="57"/>
      <c r="G616" s="57"/>
      <c r="H616" s="57"/>
      <c r="I616" s="57"/>
      <c r="J616" s="57"/>
      <c r="K616" s="57"/>
      <c r="L616" s="57"/>
      <c r="M616" s="57"/>
      <c r="N616" s="57"/>
      <c r="Q616" s="57"/>
      <c r="R616" s="57"/>
      <c r="S616" s="57"/>
      <c r="T616" s="57"/>
      <c r="W616" s="57"/>
      <c r="X616" s="57"/>
    </row>
    <row r="617" spans="3:24" s="14" customFormat="1" ht="75" customHeight="1">
      <c r="C617" s="57"/>
      <c r="E617" s="57"/>
      <c r="F617" s="57"/>
      <c r="G617" s="57"/>
      <c r="H617" s="57"/>
      <c r="I617" s="57"/>
      <c r="J617" s="57"/>
      <c r="K617" s="57"/>
      <c r="L617" s="57"/>
      <c r="M617" s="57"/>
      <c r="N617" s="57"/>
      <c r="Q617" s="57"/>
      <c r="R617" s="57"/>
      <c r="S617" s="57"/>
      <c r="T617" s="57"/>
      <c r="W617" s="57"/>
      <c r="X617" s="57"/>
    </row>
    <row r="618" spans="3:24" s="14" customFormat="1" ht="75" customHeight="1">
      <c r="C618" s="57"/>
      <c r="E618" s="57"/>
      <c r="F618" s="57"/>
      <c r="G618" s="57"/>
      <c r="H618" s="57"/>
      <c r="I618" s="57"/>
      <c r="J618" s="57"/>
      <c r="K618" s="57"/>
      <c r="L618" s="57"/>
      <c r="M618" s="57"/>
      <c r="N618" s="57"/>
      <c r="Q618" s="57"/>
      <c r="R618" s="57"/>
      <c r="S618" s="57"/>
      <c r="T618" s="57"/>
      <c r="W618" s="57"/>
      <c r="X618" s="57"/>
    </row>
    <row r="619" spans="3:24" s="14" customFormat="1" ht="75" customHeight="1">
      <c r="C619" s="57"/>
      <c r="E619" s="57"/>
      <c r="F619" s="57"/>
      <c r="G619" s="57"/>
      <c r="H619" s="57"/>
      <c r="I619" s="57"/>
      <c r="J619" s="57"/>
      <c r="K619" s="57"/>
      <c r="L619" s="57"/>
      <c r="M619" s="57"/>
      <c r="N619" s="57"/>
      <c r="Q619" s="57"/>
      <c r="R619" s="57"/>
      <c r="S619" s="57"/>
      <c r="T619" s="57"/>
      <c r="W619" s="57"/>
      <c r="X619" s="57"/>
    </row>
    <row r="620" spans="3:24" s="14" customFormat="1" ht="75" customHeight="1">
      <c r="C620" s="57"/>
      <c r="E620" s="57"/>
      <c r="F620" s="57"/>
      <c r="G620" s="57"/>
      <c r="H620" s="57"/>
      <c r="I620" s="57"/>
      <c r="J620" s="57"/>
      <c r="K620" s="57"/>
      <c r="L620" s="57"/>
      <c r="M620" s="57"/>
      <c r="N620" s="57"/>
      <c r="Q620" s="57"/>
      <c r="R620" s="57"/>
      <c r="S620" s="57"/>
      <c r="T620" s="57"/>
      <c r="W620" s="57"/>
      <c r="X620" s="57"/>
    </row>
    <row r="621" spans="3:24" s="14" customFormat="1" ht="75" customHeight="1">
      <c r="C621" s="57"/>
      <c r="E621" s="57"/>
      <c r="F621" s="57"/>
      <c r="G621" s="57"/>
      <c r="H621" s="57"/>
      <c r="I621" s="57"/>
      <c r="J621" s="57"/>
      <c r="K621" s="57"/>
      <c r="L621" s="57"/>
      <c r="M621" s="57"/>
      <c r="N621" s="57"/>
      <c r="Q621" s="57"/>
      <c r="R621" s="57"/>
      <c r="S621" s="57"/>
      <c r="T621" s="57"/>
      <c r="W621" s="57"/>
      <c r="X621" s="57"/>
    </row>
    <row r="622" spans="3:24" s="14" customFormat="1" ht="75" customHeight="1">
      <c r="C622" s="57"/>
      <c r="E622" s="57"/>
      <c r="F622" s="57"/>
      <c r="G622" s="57"/>
      <c r="H622" s="57"/>
      <c r="I622" s="57"/>
      <c r="J622" s="57"/>
      <c r="K622" s="57"/>
      <c r="L622" s="57"/>
      <c r="M622" s="57"/>
      <c r="N622" s="57"/>
      <c r="Q622" s="57"/>
      <c r="R622" s="57"/>
      <c r="S622" s="57"/>
      <c r="T622" s="57"/>
      <c r="W622" s="57"/>
      <c r="X622" s="57"/>
    </row>
    <row r="623" spans="3:24" s="14" customFormat="1" ht="75" customHeight="1">
      <c r="C623" s="57"/>
      <c r="E623" s="57"/>
      <c r="F623" s="57"/>
      <c r="G623" s="57"/>
      <c r="H623" s="57"/>
      <c r="I623" s="57"/>
      <c r="J623" s="57"/>
      <c r="K623" s="57"/>
      <c r="L623" s="57"/>
      <c r="M623" s="57"/>
      <c r="N623" s="57"/>
      <c r="Q623" s="57"/>
      <c r="R623" s="57"/>
      <c r="S623" s="57"/>
      <c r="T623" s="57"/>
      <c r="W623" s="57"/>
      <c r="X623" s="57"/>
    </row>
    <row r="624" spans="3:24" s="14" customFormat="1" ht="75" customHeight="1">
      <c r="C624" s="57"/>
      <c r="E624" s="57"/>
      <c r="F624" s="57"/>
      <c r="G624" s="57"/>
      <c r="H624" s="57"/>
      <c r="I624" s="57"/>
      <c r="J624" s="57"/>
      <c r="K624" s="57"/>
      <c r="L624" s="57"/>
      <c r="M624" s="57"/>
      <c r="N624" s="57"/>
      <c r="Q624" s="57"/>
      <c r="R624" s="57"/>
      <c r="S624" s="57"/>
      <c r="T624" s="57"/>
      <c r="W624" s="57"/>
      <c r="X624" s="57"/>
    </row>
    <row r="625" spans="3:24" s="14" customFormat="1" ht="75" customHeight="1">
      <c r="C625" s="57"/>
      <c r="E625" s="57"/>
      <c r="F625" s="57"/>
      <c r="G625" s="57"/>
      <c r="H625" s="57"/>
      <c r="I625" s="57"/>
      <c r="J625" s="57"/>
      <c r="K625" s="57"/>
      <c r="L625" s="57"/>
      <c r="M625" s="57"/>
      <c r="N625" s="57"/>
      <c r="Q625" s="57"/>
      <c r="R625" s="57"/>
      <c r="S625" s="57"/>
      <c r="T625" s="57"/>
      <c r="W625" s="57"/>
      <c r="X625" s="57"/>
    </row>
    <row r="626" spans="3:24" s="14" customFormat="1" ht="75" customHeight="1">
      <c r="C626" s="57"/>
      <c r="E626" s="57"/>
      <c r="F626" s="57"/>
      <c r="G626" s="57"/>
      <c r="H626" s="57"/>
      <c r="I626" s="57"/>
      <c r="J626" s="57"/>
      <c r="K626" s="57"/>
      <c r="L626" s="57"/>
      <c r="M626" s="57"/>
      <c r="N626" s="57"/>
      <c r="Q626" s="57"/>
      <c r="R626" s="57"/>
      <c r="S626" s="57"/>
      <c r="T626" s="57"/>
      <c r="W626" s="57"/>
      <c r="X626" s="57"/>
    </row>
    <row r="627" spans="3:24" s="14" customFormat="1" ht="75" customHeight="1">
      <c r="C627" s="57"/>
      <c r="E627" s="57"/>
      <c r="F627" s="57"/>
      <c r="G627" s="57"/>
      <c r="H627" s="57"/>
      <c r="I627" s="57"/>
      <c r="J627" s="57"/>
      <c r="K627" s="57"/>
      <c r="L627" s="57"/>
      <c r="M627" s="57"/>
      <c r="N627" s="57"/>
      <c r="Q627" s="57"/>
      <c r="R627" s="57"/>
      <c r="S627" s="57"/>
      <c r="T627" s="57"/>
      <c r="W627" s="57"/>
      <c r="X627" s="57"/>
    </row>
    <row r="628" spans="3:24" s="14" customFormat="1" ht="75" customHeight="1">
      <c r="C628" s="57"/>
      <c r="E628" s="57"/>
      <c r="F628" s="57"/>
      <c r="G628" s="57"/>
      <c r="H628" s="57"/>
      <c r="I628" s="57"/>
      <c r="J628" s="57"/>
      <c r="K628" s="57"/>
      <c r="L628" s="57"/>
      <c r="M628" s="57"/>
      <c r="N628" s="57"/>
      <c r="Q628" s="57"/>
      <c r="R628" s="57"/>
      <c r="S628" s="57"/>
      <c r="T628" s="57"/>
      <c r="W628" s="57"/>
      <c r="X628" s="57"/>
    </row>
    <row r="629" spans="3:24" s="14" customFormat="1" ht="75" customHeight="1">
      <c r="C629" s="57"/>
      <c r="E629" s="57"/>
      <c r="F629" s="57"/>
      <c r="G629" s="57"/>
      <c r="H629" s="57"/>
      <c r="I629" s="57"/>
      <c r="J629" s="57"/>
      <c r="K629" s="57"/>
      <c r="L629" s="57"/>
      <c r="M629" s="57"/>
      <c r="N629" s="57"/>
      <c r="Q629" s="57"/>
      <c r="R629" s="57"/>
      <c r="S629" s="57"/>
      <c r="T629" s="57"/>
      <c r="W629" s="57"/>
      <c r="X629" s="57"/>
    </row>
    <row r="630" spans="3:24" s="14" customFormat="1" ht="75" customHeight="1">
      <c r="C630" s="57"/>
      <c r="E630" s="57"/>
      <c r="F630" s="57"/>
      <c r="G630" s="57"/>
      <c r="H630" s="57"/>
      <c r="I630" s="57"/>
      <c r="J630" s="57"/>
      <c r="K630" s="57"/>
      <c r="L630" s="57"/>
      <c r="M630" s="57"/>
      <c r="N630" s="57"/>
      <c r="Q630" s="57"/>
      <c r="R630" s="57"/>
      <c r="S630" s="57"/>
      <c r="T630" s="57"/>
      <c r="W630" s="57"/>
      <c r="X630" s="57"/>
    </row>
    <row r="631" spans="3:24" s="14" customFormat="1" ht="75" customHeight="1">
      <c r="C631" s="57"/>
      <c r="E631" s="57"/>
      <c r="F631" s="57"/>
      <c r="G631" s="57"/>
      <c r="H631" s="57"/>
      <c r="I631" s="57"/>
      <c r="J631" s="57"/>
      <c r="K631" s="57"/>
      <c r="L631" s="57"/>
      <c r="M631" s="57"/>
      <c r="N631" s="57"/>
      <c r="Q631" s="57"/>
      <c r="R631" s="57"/>
      <c r="S631" s="57"/>
      <c r="T631" s="57"/>
      <c r="W631" s="57"/>
      <c r="X631" s="57"/>
    </row>
    <row r="632" spans="3:24" s="14" customFormat="1" ht="75" customHeight="1">
      <c r="C632" s="57"/>
      <c r="E632" s="57"/>
      <c r="F632" s="57"/>
      <c r="G632" s="57"/>
      <c r="H632" s="57"/>
      <c r="I632" s="57"/>
      <c r="J632" s="57"/>
      <c r="K632" s="57"/>
      <c r="L632" s="57"/>
      <c r="M632" s="57"/>
      <c r="N632" s="57"/>
      <c r="Q632" s="57"/>
      <c r="R632" s="57"/>
      <c r="S632" s="57"/>
      <c r="T632" s="57"/>
      <c r="W632" s="57"/>
      <c r="X632" s="57"/>
    </row>
    <row r="633" spans="3:24" s="14" customFormat="1" ht="75" customHeight="1">
      <c r="C633" s="57"/>
      <c r="E633" s="57"/>
      <c r="F633" s="57"/>
      <c r="G633" s="57"/>
      <c r="H633" s="57"/>
      <c r="I633" s="57"/>
      <c r="J633" s="57"/>
      <c r="K633" s="57"/>
      <c r="L633" s="57"/>
      <c r="M633" s="57"/>
      <c r="N633" s="57"/>
      <c r="Q633" s="57"/>
      <c r="R633" s="57"/>
      <c r="S633" s="57"/>
      <c r="T633" s="57"/>
      <c r="W633" s="57"/>
      <c r="X633" s="57"/>
    </row>
    <row r="634" spans="3:24" s="14" customFormat="1" ht="75" customHeight="1">
      <c r="C634" s="57"/>
      <c r="E634" s="57"/>
      <c r="F634" s="57"/>
      <c r="G634" s="57"/>
      <c r="H634" s="57"/>
      <c r="I634" s="57"/>
      <c r="J634" s="57"/>
      <c r="K634" s="57"/>
      <c r="L634" s="57"/>
      <c r="M634" s="57"/>
      <c r="N634" s="57"/>
      <c r="Q634" s="57"/>
      <c r="R634" s="57"/>
      <c r="S634" s="57"/>
      <c r="T634" s="57"/>
      <c r="W634" s="57"/>
      <c r="X634" s="57"/>
    </row>
    <row r="635" spans="3:24" s="14" customFormat="1" ht="75" customHeight="1">
      <c r="C635" s="57"/>
      <c r="E635" s="57"/>
      <c r="F635" s="57"/>
      <c r="G635" s="57"/>
      <c r="H635" s="57"/>
      <c r="I635" s="57"/>
      <c r="J635" s="57"/>
      <c r="K635" s="57"/>
      <c r="L635" s="57"/>
      <c r="M635" s="57"/>
      <c r="N635" s="57"/>
      <c r="Q635" s="57"/>
      <c r="R635" s="57"/>
      <c r="S635" s="57"/>
      <c r="T635" s="57"/>
      <c r="W635" s="57"/>
      <c r="X635" s="57"/>
    </row>
    <row r="636" spans="3:24" s="14" customFormat="1" ht="75" customHeight="1">
      <c r="C636" s="57"/>
      <c r="E636" s="57"/>
      <c r="F636" s="57"/>
      <c r="G636" s="57"/>
      <c r="H636" s="57"/>
      <c r="I636" s="57"/>
      <c r="J636" s="57"/>
      <c r="K636" s="57"/>
      <c r="L636" s="57"/>
      <c r="M636" s="57"/>
      <c r="N636" s="57"/>
      <c r="Q636" s="57"/>
      <c r="R636" s="57"/>
      <c r="S636" s="57"/>
      <c r="T636" s="57"/>
      <c r="W636" s="57"/>
      <c r="X636" s="57"/>
    </row>
    <row r="637" spans="3:24" s="14" customFormat="1" ht="75" customHeight="1">
      <c r="C637" s="57"/>
      <c r="E637" s="57"/>
      <c r="F637" s="57"/>
      <c r="G637" s="57"/>
      <c r="H637" s="57"/>
      <c r="I637" s="57"/>
      <c r="J637" s="57"/>
      <c r="K637" s="57"/>
      <c r="L637" s="57"/>
      <c r="M637" s="57"/>
      <c r="N637" s="57"/>
      <c r="Q637" s="57"/>
      <c r="R637" s="57"/>
      <c r="S637" s="57"/>
      <c r="T637" s="57"/>
      <c r="W637" s="57"/>
      <c r="X637" s="57"/>
    </row>
    <row r="638" spans="3:24" s="14" customFormat="1" ht="75" customHeight="1">
      <c r="C638" s="57"/>
      <c r="E638" s="57"/>
      <c r="F638" s="57"/>
      <c r="G638" s="57"/>
      <c r="H638" s="57"/>
      <c r="I638" s="57"/>
      <c r="J638" s="57"/>
      <c r="K638" s="57"/>
      <c r="L638" s="57"/>
      <c r="M638" s="57"/>
      <c r="N638" s="57"/>
      <c r="Q638" s="57"/>
      <c r="R638" s="57"/>
      <c r="S638" s="57"/>
      <c r="T638" s="57"/>
      <c r="W638" s="57"/>
      <c r="X638" s="57"/>
    </row>
    <row r="639" spans="3:24" s="14" customFormat="1" ht="75" customHeight="1">
      <c r="C639" s="57"/>
      <c r="E639" s="57"/>
      <c r="F639" s="57"/>
      <c r="G639" s="57"/>
      <c r="H639" s="57"/>
      <c r="I639" s="57"/>
      <c r="J639" s="57"/>
      <c r="K639" s="57"/>
      <c r="L639" s="57"/>
      <c r="M639" s="57"/>
      <c r="N639" s="57"/>
      <c r="Q639" s="57"/>
      <c r="R639" s="57"/>
      <c r="S639" s="57"/>
      <c r="T639" s="57"/>
      <c r="W639" s="57"/>
      <c r="X639" s="57"/>
    </row>
    <row r="640" spans="3:24" s="14" customFormat="1" ht="75" customHeight="1">
      <c r="C640" s="57"/>
      <c r="E640" s="57"/>
      <c r="F640" s="57"/>
      <c r="G640" s="57"/>
      <c r="H640" s="57"/>
      <c r="I640" s="57"/>
      <c r="J640" s="57"/>
      <c r="K640" s="57"/>
      <c r="L640" s="57"/>
      <c r="M640" s="57"/>
      <c r="N640" s="57"/>
      <c r="Q640" s="57"/>
      <c r="R640" s="57"/>
      <c r="S640" s="57"/>
      <c r="T640" s="57"/>
      <c r="W640" s="57"/>
      <c r="X640" s="57"/>
    </row>
    <row r="641" spans="3:24" s="14" customFormat="1" ht="75" customHeight="1">
      <c r="C641" s="57"/>
      <c r="E641" s="57"/>
      <c r="F641" s="57"/>
      <c r="G641" s="57"/>
      <c r="H641" s="57"/>
      <c r="I641" s="57"/>
      <c r="J641" s="57"/>
      <c r="K641" s="57"/>
      <c r="L641" s="57"/>
      <c r="M641" s="57"/>
      <c r="N641" s="57"/>
      <c r="Q641" s="57"/>
      <c r="R641" s="57"/>
      <c r="S641" s="57"/>
      <c r="T641" s="57"/>
      <c r="W641" s="57"/>
      <c r="X641" s="57"/>
    </row>
    <row r="642" spans="3:24" s="14" customFormat="1" ht="75" customHeight="1">
      <c r="C642" s="57"/>
      <c r="E642" s="57"/>
      <c r="F642" s="57"/>
      <c r="G642" s="57"/>
      <c r="H642" s="57"/>
      <c r="I642" s="57"/>
      <c r="J642" s="57"/>
      <c r="K642" s="57"/>
      <c r="L642" s="57"/>
      <c r="M642" s="57"/>
      <c r="N642" s="57"/>
      <c r="Q642" s="57"/>
      <c r="R642" s="57"/>
      <c r="S642" s="57"/>
      <c r="T642" s="57"/>
      <c r="W642" s="57"/>
      <c r="X642" s="57"/>
    </row>
    <row r="643" spans="3:24" s="14" customFormat="1" ht="75" customHeight="1">
      <c r="C643" s="57"/>
      <c r="E643" s="57"/>
      <c r="F643" s="57"/>
      <c r="G643" s="57"/>
      <c r="H643" s="57"/>
      <c r="I643" s="57"/>
      <c r="J643" s="57"/>
      <c r="K643" s="57"/>
      <c r="L643" s="57"/>
      <c r="M643" s="57"/>
      <c r="N643" s="57"/>
      <c r="Q643" s="57"/>
      <c r="R643" s="57"/>
      <c r="S643" s="57"/>
      <c r="T643" s="57"/>
      <c r="W643" s="57"/>
      <c r="X643" s="57"/>
    </row>
    <row r="644" spans="3:24" s="14" customFormat="1" ht="75" customHeight="1">
      <c r="C644" s="57"/>
      <c r="E644" s="57"/>
      <c r="F644" s="57"/>
      <c r="G644" s="57"/>
      <c r="H644" s="57"/>
      <c r="I644" s="57"/>
      <c r="J644" s="57"/>
      <c r="K644" s="57"/>
      <c r="L644" s="57"/>
      <c r="M644" s="57"/>
      <c r="N644" s="57"/>
      <c r="Q644" s="57"/>
      <c r="R644" s="57"/>
      <c r="S644" s="57"/>
      <c r="T644" s="57"/>
      <c r="W644" s="57"/>
      <c r="X644" s="57"/>
    </row>
    <row r="645" spans="3:24" s="14" customFormat="1" ht="75" customHeight="1">
      <c r="C645" s="57"/>
      <c r="E645" s="57"/>
      <c r="F645" s="57"/>
      <c r="G645" s="57"/>
      <c r="H645" s="57"/>
      <c r="I645" s="57"/>
      <c r="J645" s="57"/>
      <c r="K645" s="57"/>
      <c r="L645" s="57"/>
      <c r="M645" s="57"/>
      <c r="N645" s="57"/>
      <c r="Q645" s="57"/>
      <c r="R645" s="57"/>
      <c r="S645" s="57"/>
      <c r="T645" s="57"/>
      <c r="W645" s="57"/>
      <c r="X645" s="57"/>
    </row>
    <row r="646" spans="3:24" s="14" customFormat="1" ht="75" customHeight="1">
      <c r="C646" s="57"/>
      <c r="E646" s="57"/>
      <c r="F646" s="57"/>
      <c r="G646" s="57"/>
      <c r="H646" s="57"/>
      <c r="I646" s="57"/>
      <c r="J646" s="57"/>
      <c r="K646" s="57"/>
      <c r="L646" s="57"/>
      <c r="M646" s="57"/>
      <c r="N646" s="57"/>
      <c r="Q646" s="57"/>
      <c r="R646" s="57"/>
      <c r="S646" s="57"/>
      <c r="T646" s="57"/>
      <c r="W646" s="57"/>
      <c r="X646" s="57"/>
    </row>
    <row r="647" spans="3:24" s="14" customFormat="1" ht="75" customHeight="1">
      <c r="C647" s="57"/>
      <c r="E647" s="57"/>
      <c r="F647" s="57"/>
      <c r="G647" s="57"/>
      <c r="H647" s="57"/>
      <c r="I647" s="57"/>
      <c r="J647" s="57"/>
      <c r="K647" s="57"/>
      <c r="L647" s="57"/>
      <c r="M647" s="57"/>
      <c r="N647" s="57"/>
      <c r="Q647" s="57"/>
      <c r="R647" s="57"/>
      <c r="S647" s="57"/>
      <c r="T647" s="57"/>
      <c r="W647" s="57"/>
      <c r="X647" s="57"/>
    </row>
    <row r="648" spans="3:24" s="14" customFormat="1" ht="75" customHeight="1">
      <c r="C648" s="57"/>
      <c r="E648" s="57"/>
      <c r="F648" s="57"/>
      <c r="G648" s="57"/>
      <c r="H648" s="57"/>
      <c r="I648" s="57"/>
      <c r="J648" s="57"/>
      <c r="K648" s="57"/>
      <c r="L648" s="57"/>
      <c r="M648" s="57"/>
      <c r="N648" s="57"/>
      <c r="Q648" s="57"/>
      <c r="R648" s="57"/>
      <c r="S648" s="57"/>
      <c r="T648" s="57"/>
      <c r="W648" s="57"/>
      <c r="X648" s="57"/>
    </row>
    <row r="649" spans="3:24" s="14" customFormat="1" ht="75" customHeight="1">
      <c r="C649" s="57"/>
      <c r="E649" s="57"/>
      <c r="F649" s="57"/>
      <c r="G649" s="57"/>
      <c r="H649" s="57"/>
      <c r="I649" s="57"/>
      <c r="J649" s="57"/>
      <c r="K649" s="57"/>
      <c r="L649" s="57"/>
      <c r="M649" s="57"/>
      <c r="N649" s="57"/>
      <c r="Q649" s="57"/>
      <c r="R649" s="57"/>
      <c r="S649" s="57"/>
      <c r="T649" s="57"/>
      <c r="W649" s="57"/>
      <c r="X649" s="57"/>
    </row>
    <row r="650" spans="3:24" s="14" customFormat="1" ht="75" customHeight="1">
      <c r="C650" s="57"/>
      <c r="E650" s="57"/>
      <c r="F650" s="57"/>
      <c r="G650" s="57"/>
      <c r="H650" s="57"/>
      <c r="I650" s="57"/>
      <c r="J650" s="57"/>
      <c r="K650" s="57"/>
      <c r="L650" s="57"/>
      <c r="M650" s="57"/>
      <c r="N650" s="57"/>
      <c r="Q650" s="57"/>
      <c r="R650" s="57"/>
      <c r="S650" s="57"/>
      <c r="T650" s="57"/>
      <c r="W650" s="57"/>
      <c r="X650" s="57"/>
    </row>
    <row r="651" spans="3:24" s="14" customFormat="1" ht="75" customHeight="1">
      <c r="C651" s="57"/>
      <c r="E651" s="57"/>
      <c r="F651" s="57"/>
      <c r="G651" s="57"/>
      <c r="H651" s="57"/>
      <c r="I651" s="57"/>
      <c r="J651" s="57"/>
      <c r="K651" s="57"/>
      <c r="L651" s="57"/>
      <c r="M651" s="57"/>
      <c r="N651" s="57"/>
      <c r="Q651" s="57"/>
      <c r="R651" s="57"/>
      <c r="S651" s="57"/>
      <c r="T651" s="57"/>
      <c r="W651" s="57"/>
      <c r="X651" s="57"/>
    </row>
    <row r="652" spans="3:24" s="14" customFormat="1" ht="75" customHeight="1">
      <c r="C652" s="57"/>
      <c r="E652" s="57"/>
      <c r="F652" s="57"/>
      <c r="G652" s="57"/>
      <c r="H652" s="57"/>
      <c r="I652" s="57"/>
      <c r="J652" s="57"/>
      <c r="K652" s="57"/>
      <c r="L652" s="57"/>
      <c r="M652" s="57"/>
      <c r="N652" s="57"/>
      <c r="Q652" s="57"/>
      <c r="R652" s="57"/>
      <c r="S652" s="57"/>
      <c r="T652" s="57"/>
      <c r="W652" s="57"/>
      <c r="X652" s="57"/>
    </row>
    <row r="653" spans="3:24" s="14" customFormat="1" ht="75" customHeight="1">
      <c r="C653" s="57"/>
      <c r="E653" s="57"/>
      <c r="F653" s="57"/>
      <c r="G653" s="57"/>
      <c r="H653" s="57"/>
      <c r="I653" s="57"/>
      <c r="J653" s="57"/>
      <c r="K653" s="57"/>
      <c r="L653" s="57"/>
      <c r="M653" s="57"/>
      <c r="N653" s="57"/>
      <c r="Q653" s="57"/>
      <c r="R653" s="57"/>
      <c r="S653" s="57"/>
      <c r="T653" s="57"/>
      <c r="W653" s="57"/>
      <c r="X653" s="57"/>
    </row>
    <row r="654" spans="3:24" s="14" customFormat="1" ht="75" customHeight="1">
      <c r="C654" s="57"/>
      <c r="E654" s="57"/>
      <c r="F654" s="57"/>
      <c r="G654" s="57"/>
      <c r="H654" s="57"/>
      <c r="I654" s="57"/>
      <c r="J654" s="57"/>
      <c r="K654" s="57"/>
      <c r="L654" s="57"/>
      <c r="M654" s="57"/>
      <c r="N654" s="57"/>
      <c r="Q654" s="57"/>
      <c r="R654" s="57"/>
      <c r="S654" s="57"/>
      <c r="T654" s="57"/>
      <c r="W654" s="57"/>
      <c r="X654" s="57"/>
    </row>
    <row r="655" spans="3:24" s="14" customFormat="1" ht="75" customHeight="1">
      <c r="C655" s="57"/>
      <c r="E655" s="57"/>
      <c r="F655" s="57"/>
      <c r="G655" s="57"/>
      <c r="H655" s="57"/>
      <c r="I655" s="57"/>
      <c r="J655" s="57"/>
      <c r="K655" s="57"/>
      <c r="L655" s="57"/>
      <c r="M655" s="57"/>
      <c r="N655" s="57"/>
      <c r="Q655" s="57"/>
      <c r="R655" s="57"/>
      <c r="S655" s="57"/>
      <c r="T655" s="57"/>
      <c r="W655" s="57"/>
      <c r="X655" s="57"/>
    </row>
    <row r="656" spans="3:24" s="14" customFormat="1" ht="75" customHeight="1">
      <c r="C656" s="57"/>
      <c r="E656" s="57"/>
      <c r="F656" s="57"/>
      <c r="G656" s="57"/>
      <c r="H656" s="57"/>
      <c r="I656" s="57"/>
      <c r="J656" s="57"/>
      <c r="K656" s="57"/>
      <c r="L656" s="57"/>
      <c r="M656" s="57"/>
      <c r="N656" s="57"/>
      <c r="Q656" s="57"/>
      <c r="R656" s="57"/>
      <c r="S656" s="57"/>
      <c r="T656" s="57"/>
      <c r="W656" s="57"/>
      <c r="X656" s="57"/>
    </row>
    <row r="657" spans="3:24" s="14" customFormat="1" ht="75" customHeight="1">
      <c r="C657" s="57"/>
      <c r="E657" s="57"/>
      <c r="F657" s="57"/>
      <c r="G657" s="57"/>
      <c r="H657" s="57"/>
      <c r="I657" s="57"/>
      <c r="J657" s="57"/>
      <c r="K657" s="57"/>
      <c r="L657" s="57"/>
      <c r="M657" s="57"/>
      <c r="N657" s="57"/>
      <c r="Q657" s="57"/>
      <c r="R657" s="57"/>
      <c r="S657" s="57"/>
      <c r="T657" s="57"/>
      <c r="W657" s="57"/>
      <c r="X657" s="57"/>
    </row>
    <row r="658" spans="3:24" s="14" customFormat="1" ht="75" customHeight="1">
      <c r="C658" s="57"/>
      <c r="E658" s="57"/>
      <c r="F658" s="57"/>
      <c r="G658" s="57"/>
      <c r="H658" s="57"/>
      <c r="I658" s="57"/>
      <c r="J658" s="57"/>
      <c r="K658" s="57"/>
      <c r="L658" s="57"/>
      <c r="M658" s="57"/>
      <c r="N658" s="57"/>
      <c r="Q658" s="57"/>
      <c r="R658" s="57"/>
      <c r="S658" s="57"/>
      <c r="T658" s="57"/>
      <c r="W658" s="57"/>
      <c r="X658" s="57"/>
    </row>
    <row r="659" spans="3:24" s="14" customFormat="1" ht="75" customHeight="1">
      <c r="C659" s="57"/>
      <c r="E659" s="57"/>
      <c r="F659" s="57"/>
      <c r="G659" s="57"/>
      <c r="H659" s="57"/>
      <c r="I659" s="57"/>
      <c r="J659" s="57"/>
      <c r="K659" s="57"/>
      <c r="L659" s="57"/>
      <c r="M659" s="57"/>
      <c r="N659" s="57"/>
      <c r="Q659" s="57"/>
      <c r="R659" s="57"/>
      <c r="S659" s="57"/>
      <c r="T659" s="57"/>
      <c r="W659" s="57"/>
      <c r="X659" s="57"/>
    </row>
    <row r="660" spans="3:24" s="14" customFormat="1" ht="75" customHeight="1">
      <c r="C660" s="57"/>
      <c r="E660" s="57"/>
      <c r="F660" s="57"/>
      <c r="G660" s="57"/>
      <c r="H660" s="57"/>
      <c r="I660" s="57"/>
      <c r="J660" s="57"/>
      <c r="K660" s="57"/>
      <c r="L660" s="57"/>
      <c r="M660" s="57"/>
      <c r="N660" s="57"/>
      <c r="Q660" s="57"/>
      <c r="R660" s="57"/>
      <c r="S660" s="57"/>
      <c r="T660" s="57"/>
      <c r="W660" s="57"/>
      <c r="X660" s="57"/>
    </row>
    <row r="661" spans="3:24" s="14" customFormat="1" ht="75" customHeight="1">
      <c r="C661" s="57"/>
      <c r="E661" s="57"/>
      <c r="F661" s="57"/>
      <c r="G661" s="57"/>
      <c r="H661" s="57"/>
      <c r="I661" s="57"/>
      <c r="J661" s="57"/>
      <c r="K661" s="57"/>
      <c r="L661" s="57"/>
      <c r="M661" s="57"/>
      <c r="N661" s="57"/>
      <c r="Q661" s="57"/>
      <c r="R661" s="57"/>
      <c r="S661" s="57"/>
      <c r="T661" s="57"/>
      <c r="W661" s="57"/>
      <c r="X661" s="57"/>
    </row>
    <row r="662" spans="3:24" s="14" customFormat="1" ht="75" customHeight="1">
      <c r="C662" s="57"/>
      <c r="E662" s="57"/>
      <c r="F662" s="57"/>
      <c r="G662" s="57"/>
      <c r="H662" s="57"/>
      <c r="I662" s="57"/>
      <c r="J662" s="57"/>
      <c r="K662" s="57"/>
      <c r="L662" s="57"/>
      <c r="M662" s="57"/>
      <c r="N662" s="57"/>
      <c r="Q662" s="57"/>
      <c r="R662" s="57"/>
      <c r="S662" s="57"/>
      <c r="T662" s="57"/>
      <c r="W662" s="57"/>
      <c r="X662" s="57"/>
    </row>
    <row r="663" spans="3:24" s="14" customFormat="1" ht="75" customHeight="1">
      <c r="C663" s="57"/>
      <c r="E663" s="57"/>
      <c r="F663" s="57"/>
      <c r="G663" s="57"/>
      <c r="H663" s="57"/>
      <c r="I663" s="57"/>
      <c r="J663" s="57"/>
      <c r="K663" s="57"/>
      <c r="L663" s="57"/>
      <c r="M663" s="57"/>
      <c r="N663" s="57"/>
      <c r="Q663" s="57"/>
      <c r="R663" s="57"/>
      <c r="S663" s="57"/>
      <c r="T663" s="57"/>
      <c r="W663" s="57"/>
      <c r="X663" s="57"/>
    </row>
    <row r="664" spans="3:24" s="14" customFormat="1" ht="75" customHeight="1">
      <c r="C664" s="57"/>
      <c r="E664" s="57"/>
      <c r="F664" s="57"/>
      <c r="G664" s="57"/>
      <c r="H664" s="57"/>
      <c r="I664" s="57"/>
      <c r="J664" s="57"/>
      <c r="K664" s="57"/>
      <c r="L664" s="57"/>
      <c r="M664" s="57"/>
      <c r="N664" s="57"/>
      <c r="Q664" s="57"/>
      <c r="R664" s="57"/>
      <c r="S664" s="57"/>
      <c r="T664" s="57"/>
      <c r="W664" s="57"/>
      <c r="X664" s="57"/>
    </row>
    <row r="665" spans="3:24" s="14" customFormat="1" ht="75" customHeight="1">
      <c r="C665" s="57"/>
      <c r="E665" s="57"/>
      <c r="F665" s="57"/>
      <c r="G665" s="57"/>
      <c r="H665" s="57"/>
      <c r="I665" s="57"/>
      <c r="J665" s="57"/>
      <c r="K665" s="57"/>
      <c r="L665" s="57"/>
      <c r="M665" s="57"/>
      <c r="N665" s="57"/>
      <c r="Q665" s="57"/>
      <c r="R665" s="57"/>
      <c r="S665" s="57"/>
      <c r="T665" s="57"/>
      <c r="W665" s="57"/>
      <c r="X665" s="57"/>
    </row>
    <row r="666" spans="3:24" s="14" customFormat="1" ht="75" customHeight="1">
      <c r="C666" s="57"/>
      <c r="E666" s="57"/>
      <c r="F666" s="57"/>
      <c r="G666" s="57"/>
      <c r="H666" s="57"/>
      <c r="I666" s="57"/>
      <c r="J666" s="57"/>
      <c r="K666" s="57"/>
      <c r="L666" s="57"/>
      <c r="M666" s="57"/>
      <c r="N666" s="57"/>
      <c r="Q666" s="57"/>
      <c r="R666" s="57"/>
      <c r="S666" s="57"/>
      <c r="T666" s="57"/>
      <c r="W666" s="57"/>
      <c r="X666" s="57"/>
    </row>
    <row r="667" spans="3:24" s="14" customFormat="1" ht="75" customHeight="1">
      <c r="C667" s="57"/>
      <c r="E667" s="57"/>
      <c r="F667" s="57"/>
      <c r="G667" s="57"/>
      <c r="H667" s="57"/>
      <c r="I667" s="57"/>
      <c r="J667" s="57"/>
      <c r="K667" s="57"/>
      <c r="L667" s="57"/>
      <c r="M667" s="57"/>
      <c r="N667" s="57"/>
      <c r="Q667" s="57"/>
      <c r="R667" s="57"/>
      <c r="S667" s="57"/>
      <c r="T667" s="57"/>
      <c r="W667" s="57"/>
      <c r="X667" s="57"/>
    </row>
    <row r="668" spans="3:24" s="14" customFormat="1" ht="75" customHeight="1">
      <c r="C668" s="57"/>
      <c r="E668" s="57"/>
      <c r="F668" s="57"/>
      <c r="G668" s="57"/>
      <c r="H668" s="57"/>
      <c r="I668" s="57"/>
      <c r="J668" s="57"/>
      <c r="K668" s="57"/>
      <c r="L668" s="57"/>
      <c r="M668" s="57"/>
      <c r="N668" s="57"/>
      <c r="Q668" s="57"/>
      <c r="R668" s="57"/>
      <c r="S668" s="57"/>
      <c r="T668" s="57"/>
      <c r="W668" s="57"/>
      <c r="X668" s="57"/>
    </row>
    <row r="669" spans="3:24" s="14" customFormat="1" ht="75" customHeight="1">
      <c r="C669" s="57"/>
      <c r="E669" s="57"/>
      <c r="F669" s="57"/>
      <c r="G669" s="57"/>
      <c r="H669" s="57"/>
      <c r="I669" s="57"/>
      <c r="J669" s="57"/>
      <c r="K669" s="57"/>
      <c r="L669" s="57"/>
      <c r="M669" s="57"/>
      <c r="N669" s="57"/>
      <c r="Q669" s="57"/>
      <c r="R669" s="57"/>
      <c r="S669" s="57"/>
      <c r="T669" s="57"/>
      <c r="W669" s="57"/>
      <c r="X669" s="57"/>
    </row>
    <row r="670" spans="3:24" s="14" customFormat="1" ht="75" customHeight="1">
      <c r="C670" s="57"/>
      <c r="E670" s="57"/>
      <c r="F670" s="57"/>
      <c r="G670" s="57"/>
      <c r="H670" s="57"/>
      <c r="I670" s="57"/>
      <c r="J670" s="57"/>
      <c r="K670" s="57"/>
      <c r="L670" s="57"/>
      <c r="M670" s="57"/>
      <c r="N670" s="57"/>
      <c r="Q670" s="57"/>
      <c r="R670" s="57"/>
      <c r="S670" s="57"/>
      <c r="T670" s="57"/>
      <c r="W670" s="57"/>
      <c r="X670" s="57"/>
    </row>
    <row r="671" spans="3:24" s="14" customFormat="1" ht="75" customHeight="1">
      <c r="C671" s="57"/>
      <c r="E671" s="57"/>
      <c r="F671" s="57"/>
      <c r="G671" s="57"/>
      <c r="H671" s="57"/>
      <c r="I671" s="57"/>
      <c r="J671" s="57"/>
      <c r="K671" s="57"/>
      <c r="L671" s="57"/>
      <c r="M671" s="57"/>
      <c r="N671" s="57"/>
      <c r="Q671" s="57"/>
      <c r="R671" s="57"/>
      <c r="S671" s="57"/>
      <c r="T671" s="57"/>
      <c r="W671" s="57"/>
      <c r="X671" s="57"/>
    </row>
    <row r="672" spans="3:24" s="14" customFormat="1" ht="75" customHeight="1">
      <c r="C672" s="57"/>
      <c r="E672" s="57"/>
      <c r="F672" s="57"/>
      <c r="G672" s="57"/>
      <c r="H672" s="57"/>
      <c r="I672" s="57"/>
      <c r="J672" s="57"/>
      <c r="K672" s="57"/>
      <c r="L672" s="57"/>
      <c r="M672" s="57"/>
      <c r="N672" s="57"/>
      <c r="Q672" s="57"/>
      <c r="R672" s="57"/>
      <c r="S672" s="57"/>
      <c r="T672" s="57"/>
      <c r="W672" s="57"/>
      <c r="X672" s="57"/>
    </row>
    <row r="673" spans="3:24" s="14" customFormat="1" ht="75" customHeight="1">
      <c r="C673" s="57"/>
      <c r="E673" s="57"/>
      <c r="F673" s="57"/>
      <c r="G673" s="57"/>
      <c r="H673" s="57"/>
      <c r="I673" s="57"/>
      <c r="J673" s="57"/>
      <c r="K673" s="57"/>
      <c r="L673" s="57"/>
      <c r="M673" s="57"/>
      <c r="N673" s="57"/>
      <c r="Q673" s="57"/>
      <c r="R673" s="57"/>
      <c r="S673" s="57"/>
      <c r="T673" s="57"/>
      <c r="W673" s="57"/>
      <c r="X673" s="57"/>
    </row>
    <row r="674" spans="3:24" s="14" customFormat="1" ht="75" customHeight="1">
      <c r="C674" s="57"/>
      <c r="E674" s="57"/>
      <c r="F674" s="57"/>
      <c r="G674" s="57"/>
      <c r="H674" s="57"/>
      <c r="I674" s="57"/>
      <c r="J674" s="57"/>
      <c r="K674" s="57"/>
      <c r="L674" s="57"/>
      <c r="M674" s="57"/>
      <c r="N674" s="57"/>
      <c r="Q674" s="57"/>
      <c r="R674" s="57"/>
      <c r="S674" s="57"/>
      <c r="T674" s="57"/>
      <c r="W674" s="57"/>
      <c r="X674" s="57"/>
    </row>
    <row r="675" spans="3:24" s="14" customFormat="1" ht="75" customHeight="1">
      <c r="C675" s="57"/>
      <c r="E675" s="57"/>
      <c r="F675" s="57"/>
      <c r="G675" s="57"/>
      <c r="H675" s="57"/>
      <c r="I675" s="57"/>
      <c r="J675" s="57"/>
      <c r="K675" s="57"/>
      <c r="L675" s="57"/>
      <c r="M675" s="57"/>
      <c r="N675" s="57"/>
      <c r="Q675" s="57"/>
      <c r="R675" s="57"/>
      <c r="S675" s="57"/>
      <c r="T675" s="57"/>
      <c r="W675" s="57"/>
      <c r="X675" s="57"/>
    </row>
    <row r="676" spans="3:24" s="14" customFormat="1" ht="75" customHeight="1">
      <c r="C676" s="57"/>
      <c r="E676" s="57"/>
      <c r="F676" s="57"/>
      <c r="G676" s="57"/>
      <c r="H676" s="57"/>
      <c r="I676" s="57"/>
      <c r="J676" s="57"/>
      <c r="K676" s="57"/>
      <c r="L676" s="57"/>
      <c r="M676" s="57"/>
      <c r="N676" s="57"/>
      <c r="Q676" s="57"/>
      <c r="R676" s="57"/>
      <c r="S676" s="57"/>
      <c r="T676" s="57"/>
      <c r="W676" s="57"/>
      <c r="X676" s="57"/>
    </row>
    <row r="677" spans="3:24" s="14" customFormat="1" ht="75" customHeight="1">
      <c r="C677" s="57"/>
      <c r="E677" s="57"/>
      <c r="F677" s="57"/>
      <c r="G677" s="57"/>
      <c r="H677" s="57"/>
      <c r="I677" s="57"/>
      <c r="J677" s="57"/>
      <c r="K677" s="57"/>
      <c r="L677" s="57"/>
      <c r="M677" s="57"/>
      <c r="N677" s="57"/>
      <c r="Q677" s="57"/>
      <c r="R677" s="57"/>
      <c r="S677" s="57"/>
      <c r="T677" s="57"/>
      <c r="W677" s="57"/>
      <c r="X677" s="57"/>
    </row>
    <row r="678" spans="3:24" s="14" customFormat="1" ht="75" customHeight="1">
      <c r="C678" s="57"/>
      <c r="E678" s="57"/>
      <c r="F678" s="57"/>
      <c r="G678" s="57"/>
      <c r="H678" s="57"/>
      <c r="I678" s="57"/>
      <c r="J678" s="57"/>
      <c r="K678" s="57"/>
      <c r="L678" s="57"/>
      <c r="M678" s="57"/>
      <c r="N678" s="57"/>
      <c r="Q678" s="57"/>
      <c r="R678" s="57"/>
      <c r="S678" s="57"/>
      <c r="T678" s="57"/>
      <c r="W678" s="57"/>
      <c r="X678" s="57"/>
    </row>
    <row r="679" spans="3:24" s="14" customFormat="1" ht="75" customHeight="1">
      <c r="C679" s="57"/>
      <c r="E679" s="57"/>
      <c r="F679" s="57"/>
      <c r="G679" s="57"/>
      <c r="H679" s="57"/>
      <c r="I679" s="57"/>
      <c r="J679" s="57"/>
      <c r="K679" s="57"/>
      <c r="L679" s="57"/>
      <c r="M679" s="57"/>
      <c r="N679" s="57"/>
      <c r="Q679" s="57"/>
      <c r="R679" s="57"/>
      <c r="S679" s="57"/>
      <c r="T679" s="57"/>
      <c r="W679" s="57"/>
      <c r="X679" s="57"/>
    </row>
    <row r="680" spans="3:24" s="14" customFormat="1" ht="75" customHeight="1">
      <c r="C680" s="57"/>
      <c r="E680" s="57"/>
      <c r="F680" s="57"/>
      <c r="G680" s="57"/>
      <c r="H680" s="57"/>
      <c r="I680" s="57"/>
      <c r="J680" s="57"/>
      <c r="K680" s="57"/>
      <c r="L680" s="57"/>
      <c r="M680" s="57"/>
      <c r="N680" s="57"/>
      <c r="Q680" s="57"/>
      <c r="R680" s="57"/>
      <c r="S680" s="57"/>
      <c r="T680" s="57"/>
      <c r="W680" s="57"/>
      <c r="X680" s="57"/>
    </row>
    <row r="681" spans="3:24" s="14" customFormat="1" ht="75" customHeight="1">
      <c r="C681" s="57"/>
      <c r="E681" s="57"/>
      <c r="F681" s="57"/>
      <c r="G681" s="57"/>
      <c r="H681" s="57"/>
      <c r="I681" s="57"/>
      <c r="J681" s="57"/>
      <c r="K681" s="57"/>
      <c r="L681" s="57"/>
      <c r="M681" s="57"/>
      <c r="N681" s="57"/>
      <c r="Q681" s="57"/>
      <c r="R681" s="57"/>
      <c r="S681" s="57"/>
      <c r="T681" s="57"/>
      <c r="W681" s="57"/>
      <c r="X681" s="57"/>
    </row>
    <row r="682" spans="3:24" s="14" customFormat="1" ht="75" customHeight="1">
      <c r="C682" s="57"/>
      <c r="E682" s="57"/>
      <c r="F682" s="57"/>
      <c r="G682" s="57"/>
      <c r="H682" s="57"/>
      <c r="I682" s="57"/>
      <c r="J682" s="57"/>
      <c r="K682" s="57"/>
      <c r="L682" s="57"/>
      <c r="M682" s="57"/>
      <c r="N682" s="57"/>
      <c r="Q682" s="57"/>
      <c r="R682" s="57"/>
      <c r="S682" s="57"/>
      <c r="T682" s="57"/>
      <c r="W682" s="57"/>
      <c r="X682" s="57"/>
    </row>
    <row r="683" spans="3:24" s="14" customFormat="1" ht="75" customHeight="1">
      <c r="C683" s="57"/>
      <c r="E683" s="57"/>
      <c r="F683" s="57"/>
      <c r="G683" s="57"/>
      <c r="H683" s="57"/>
      <c r="I683" s="57"/>
      <c r="J683" s="57"/>
      <c r="K683" s="57"/>
      <c r="L683" s="57"/>
      <c r="M683" s="57"/>
      <c r="N683" s="57"/>
      <c r="Q683" s="57"/>
      <c r="R683" s="57"/>
      <c r="S683" s="57"/>
      <c r="T683" s="57"/>
      <c r="W683" s="57"/>
      <c r="X683" s="57"/>
    </row>
    <row r="684" spans="3:24" s="14" customFormat="1" ht="75" customHeight="1">
      <c r="C684" s="57"/>
      <c r="E684" s="57"/>
      <c r="F684" s="57"/>
      <c r="G684" s="57"/>
      <c r="H684" s="57"/>
      <c r="I684" s="57"/>
      <c r="J684" s="57"/>
      <c r="K684" s="57"/>
      <c r="L684" s="57"/>
      <c r="M684" s="57"/>
      <c r="N684" s="57"/>
      <c r="Q684" s="57"/>
      <c r="R684" s="57"/>
      <c r="S684" s="57"/>
      <c r="T684" s="57"/>
      <c r="W684" s="57"/>
      <c r="X684" s="57"/>
    </row>
    <row r="685" spans="3:24" s="14" customFormat="1" ht="75" customHeight="1">
      <c r="C685" s="57"/>
      <c r="E685" s="57"/>
      <c r="F685" s="57"/>
      <c r="G685" s="57"/>
      <c r="H685" s="57"/>
      <c r="I685" s="57"/>
      <c r="J685" s="57"/>
      <c r="K685" s="57"/>
      <c r="L685" s="57"/>
      <c r="M685" s="57"/>
      <c r="N685" s="57"/>
      <c r="Q685" s="57"/>
      <c r="R685" s="57"/>
      <c r="S685" s="57"/>
      <c r="T685" s="57"/>
      <c r="W685" s="57"/>
      <c r="X685" s="57"/>
    </row>
    <row r="686" spans="3:24" s="14" customFormat="1" ht="75" customHeight="1">
      <c r="C686" s="57"/>
      <c r="E686" s="57"/>
      <c r="F686" s="57"/>
      <c r="G686" s="57"/>
      <c r="H686" s="57"/>
      <c r="I686" s="57"/>
      <c r="J686" s="57"/>
      <c r="K686" s="57"/>
      <c r="L686" s="57"/>
      <c r="M686" s="57"/>
      <c r="N686" s="57"/>
      <c r="Q686" s="57"/>
      <c r="R686" s="57"/>
      <c r="S686" s="57"/>
      <c r="T686" s="57"/>
      <c r="W686" s="57"/>
      <c r="X686" s="57"/>
    </row>
    <row r="687" spans="3:24" s="14" customFormat="1" ht="75" customHeight="1">
      <c r="C687" s="57"/>
      <c r="E687" s="57"/>
      <c r="F687" s="57"/>
      <c r="G687" s="57"/>
      <c r="H687" s="57"/>
      <c r="I687" s="57"/>
      <c r="J687" s="57"/>
      <c r="K687" s="57"/>
      <c r="L687" s="57"/>
      <c r="M687" s="57"/>
      <c r="N687" s="57"/>
      <c r="Q687" s="57"/>
      <c r="R687" s="57"/>
      <c r="S687" s="57"/>
      <c r="T687" s="57"/>
      <c r="W687" s="57"/>
      <c r="X687" s="57"/>
    </row>
    <row r="688" spans="3:24" s="14" customFormat="1" ht="75" customHeight="1">
      <c r="C688" s="57"/>
      <c r="E688" s="57"/>
      <c r="F688" s="57"/>
      <c r="G688" s="57"/>
      <c r="H688" s="57"/>
      <c r="I688" s="57"/>
      <c r="J688" s="57"/>
      <c r="K688" s="57"/>
      <c r="L688" s="57"/>
      <c r="M688" s="57"/>
      <c r="N688" s="57"/>
      <c r="Q688" s="57"/>
      <c r="R688" s="57"/>
      <c r="S688" s="57"/>
      <c r="T688" s="57"/>
      <c r="W688" s="57"/>
      <c r="X688" s="57"/>
    </row>
    <row r="689" spans="3:24" s="14" customFormat="1" ht="75" customHeight="1">
      <c r="C689" s="57"/>
      <c r="E689" s="57"/>
      <c r="F689" s="57"/>
      <c r="G689" s="57"/>
      <c r="H689" s="57"/>
      <c r="I689" s="57"/>
      <c r="J689" s="57"/>
      <c r="K689" s="57"/>
      <c r="L689" s="57"/>
      <c r="M689" s="57"/>
      <c r="N689" s="57"/>
      <c r="Q689" s="57"/>
      <c r="R689" s="57"/>
      <c r="S689" s="57"/>
      <c r="T689" s="57"/>
      <c r="W689" s="57"/>
      <c r="X689" s="57"/>
    </row>
    <row r="690" spans="3:24" s="14" customFormat="1" ht="75" customHeight="1">
      <c r="C690" s="57"/>
      <c r="E690" s="57"/>
      <c r="F690" s="57"/>
      <c r="G690" s="57"/>
      <c r="H690" s="57"/>
      <c r="I690" s="57"/>
      <c r="J690" s="57"/>
      <c r="K690" s="57"/>
      <c r="L690" s="57"/>
      <c r="M690" s="57"/>
      <c r="N690" s="57"/>
      <c r="Q690" s="57"/>
      <c r="R690" s="57"/>
      <c r="S690" s="57"/>
      <c r="T690" s="57"/>
      <c r="W690" s="57"/>
      <c r="X690" s="57"/>
    </row>
    <row r="691" spans="3:24" s="14" customFormat="1" ht="75" customHeight="1">
      <c r="C691" s="57"/>
      <c r="E691" s="57"/>
      <c r="F691" s="57"/>
      <c r="G691" s="57"/>
      <c r="H691" s="57"/>
      <c r="I691" s="57"/>
      <c r="J691" s="57"/>
      <c r="K691" s="57"/>
      <c r="L691" s="57"/>
      <c r="M691" s="57"/>
      <c r="N691" s="57"/>
      <c r="Q691" s="57"/>
      <c r="R691" s="57"/>
      <c r="S691" s="57"/>
      <c r="T691" s="57"/>
      <c r="W691" s="57"/>
      <c r="X691" s="57"/>
    </row>
    <row r="692" spans="3:24" s="14" customFormat="1" ht="75" customHeight="1">
      <c r="C692" s="57"/>
      <c r="E692" s="57"/>
      <c r="F692" s="57"/>
      <c r="G692" s="57"/>
      <c r="H692" s="57"/>
      <c r="I692" s="57"/>
      <c r="J692" s="57"/>
      <c r="K692" s="57"/>
      <c r="L692" s="57"/>
      <c r="M692" s="57"/>
      <c r="N692" s="57"/>
      <c r="Q692" s="57"/>
      <c r="R692" s="57"/>
      <c r="S692" s="57"/>
      <c r="T692" s="57"/>
      <c r="W692" s="57"/>
      <c r="X692" s="57"/>
    </row>
    <row r="693" spans="3:24" s="14" customFormat="1" ht="75" customHeight="1">
      <c r="C693" s="57"/>
      <c r="E693" s="57"/>
      <c r="F693" s="57"/>
      <c r="G693" s="57"/>
      <c r="H693" s="57"/>
      <c r="I693" s="57"/>
      <c r="J693" s="57"/>
      <c r="K693" s="57"/>
      <c r="L693" s="57"/>
      <c r="M693" s="57"/>
      <c r="N693" s="57"/>
      <c r="Q693" s="57"/>
      <c r="R693" s="57"/>
      <c r="S693" s="57"/>
      <c r="T693" s="57"/>
      <c r="W693" s="57"/>
      <c r="X693" s="57"/>
    </row>
    <row r="694" spans="3:24" s="14" customFormat="1" ht="75" customHeight="1">
      <c r="C694" s="57"/>
      <c r="E694" s="57"/>
      <c r="F694" s="57"/>
      <c r="G694" s="57"/>
      <c r="H694" s="57"/>
      <c r="I694" s="57"/>
      <c r="J694" s="57"/>
      <c r="K694" s="57"/>
      <c r="L694" s="57"/>
      <c r="M694" s="57"/>
      <c r="N694" s="57"/>
      <c r="Q694" s="57"/>
      <c r="R694" s="57"/>
      <c r="S694" s="57"/>
      <c r="T694" s="57"/>
      <c r="W694" s="57"/>
      <c r="X694" s="57"/>
    </row>
    <row r="695" spans="3:24" s="14" customFormat="1" ht="75" customHeight="1">
      <c r="C695" s="57"/>
      <c r="E695" s="57"/>
      <c r="F695" s="57"/>
      <c r="G695" s="57"/>
      <c r="H695" s="57"/>
      <c r="I695" s="57"/>
      <c r="J695" s="57"/>
      <c r="K695" s="57"/>
      <c r="L695" s="57"/>
      <c r="M695" s="57"/>
      <c r="N695" s="57"/>
      <c r="Q695" s="57"/>
      <c r="R695" s="57"/>
      <c r="S695" s="57"/>
      <c r="T695" s="57"/>
      <c r="W695" s="57"/>
      <c r="X695" s="57"/>
    </row>
    <row r="696" spans="3:24" s="14" customFormat="1" ht="75" customHeight="1">
      <c r="C696" s="57"/>
      <c r="E696" s="57"/>
      <c r="F696" s="57"/>
      <c r="G696" s="57"/>
      <c r="H696" s="57"/>
      <c r="I696" s="57"/>
      <c r="J696" s="57"/>
      <c r="K696" s="57"/>
      <c r="L696" s="57"/>
      <c r="M696" s="57"/>
      <c r="N696" s="57"/>
      <c r="Q696" s="57"/>
      <c r="R696" s="57"/>
      <c r="S696" s="57"/>
      <c r="T696" s="57"/>
      <c r="W696" s="57"/>
      <c r="X696" s="57"/>
    </row>
    <row r="697" spans="3:24" s="14" customFormat="1" ht="75" customHeight="1">
      <c r="C697" s="57"/>
      <c r="E697" s="57"/>
      <c r="F697" s="57"/>
      <c r="G697" s="57"/>
      <c r="H697" s="57"/>
      <c r="I697" s="57"/>
      <c r="J697" s="57"/>
      <c r="K697" s="57"/>
      <c r="L697" s="57"/>
      <c r="M697" s="57"/>
      <c r="N697" s="57"/>
      <c r="Q697" s="57"/>
      <c r="R697" s="57"/>
      <c r="S697" s="57"/>
      <c r="T697" s="57"/>
      <c r="W697" s="57"/>
      <c r="X697" s="57"/>
    </row>
    <row r="698" spans="3:24" s="14" customFormat="1" ht="75" customHeight="1">
      <c r="C698" s="57"/>
      <c r="E698" s="57"/>
      <c r="F698" s="57"/>
      <c r="G698" s="57"/>
      <c r="H698" s="57"/>
      <c r="I698" s="57"/>
      <c r="J698" s="57"/>
      <c r="K698" s="57"/>
      <c r="L698" s="57"/>
      <c r="M698" s="57"/>
      <c r="N698" s="57"/>
      <c r="Q698" s="57"/>
      <c r="R698" s="57"/>
      <c r="S698" s="57"/>
      <c r="T698" s="57"/>
      <c r="W698" s="57"/>
      <c r="X698" s="57"/>
    </row>
    <row r="699" spans="3:24" s="14" customFormat="1" ht="75" customHeight="1">
      <c r="C699" s="57"/>
      <c r="E699" s="57"/>
      <c r="F699" s="57"/>
      <c r="G699" s="57"/>
      <c r="H699" s="57"/>
      <c r="I699" s="57"/>
      <c r="J699" s="57"/>
      <c r="K699" s="57"/>
      <c r="L699" s="57"/>
      <c r="M699" s="57"/>
      <c r="N699" s="57"/>
      <c r="Q699" s="57"/>
      <c r="R699" s="57"/>
      <c r="S699" s="57"/>
      <c r="T699" s="57"/>
      <c r="W699" s="57"/>
      <c r="X699" s="57"/>
    </row>
    <row r="700" spans="3:24" s="14" customFormat="1" ht="75" customHeight="1">
      <c r="C700" s="57"/>
      <c r="E700" s="57"/>
      <c r="F700" s="57"/>
      <c r="G700" s="57"/>
      <c r="H700" s="57"/>
      <c r="I700" s="57"/>
      <c r="J700" s="57"/>
      <c r="K700" s="57"/>
      <c r="L700" s="57"/>
      <c r="M700" s="57"/>
      <c r="N700" s="57"/>
      <c r="Q700" s="57"/>
      <c r="R700" s="57"/>
      <c r="S700" s="57"/>
      <c r="T700" s="57"/>
      <c r="W700" s="57"/>
      <c r="X700" s="57"/>
    </row>
    <row r="701" spans="3:24" s="14" customFormat="1" ht="75" customHeight="1">
      <c r="C701" s="57"/>
      <c r="E701" s="57"/>
      <c r="F701" s="57"/>
      <c r="G701" s="57"/>
      <c r="H701" s="57"/>
      <c r="I701" s="57"/>
      <c r="J701" s="57"/>
      <c r="K701" s="57"/>
      <c r="L701" s="57"/>
      <c r="M701" s="57"/>
      <c r="N701" s="57"/>
      <c r="Q701" s="57"/>
      <c r="R701" s="57"/>
      <c r="S701" s="57"/>
      <c r="T701" s="57"/>
      <c r="W701" s="57"/>
      <c r="X701" s="57"/>
    </row>
    <row r="702" spans="3:24" s="14" customFormat="1" ht="75" customHeight="1">
      <c r="C702" s="57"/>
      <c r="E702" s="57"/>
      <c r="F702" s="57"/>
      <c r="G702" s="57"/>
      <c r="H702" s="57"/>
      <c r="I702" s="57"/>
      <c r="J702" s="57"/>
      <c r="K702" s="57"/>
      <c r="L702" s="57"/>
      <c r="M702" s="57"/>
      <c r="N702" s="57"/>
      <c r="Q702" s="57"/>
      <c r="R702" s="57"/>
      <c r="S702" s="57"/>
      <c r="T702" s="57"/>
      <c r="W702" s="57"/>
      <c r="X702" s="57"/>
    </row>
    <row r="703" spans="3:24" s="14" customFormat="1" ht="75" customHeight="1">
      <c r="C703" s="57"/>
      <c r="E703" s="57"/>
      <c r="F703" s="57"/>
      <c r="G703" s="57"/>
      <c r="H703" s="57"/>
      <c r="I703" s="57"/>
      <c r="J703" s="57"/>
      <c r="K703" s="57"/>
      <c r="L703" s="57"/>
      <c r="M703" s="57"/>
      <c r="N703" s="57"/>
      <c r="Q703" s="57"/>
      <c r="R703" s="57"/>
      <c r="S703" s="57"/>
      <c r="T703" s="57"/>
      <c r="W703" s="57"/>
      <c r="X703" s="57"/>
    </row>
    <row r="704" spans="3:24" s="14" customFormat="1" ht="75" customHeight="1">
      <c r="C704" s="57"/>
      <c r="E704" s="57"/>
      <c r="F704" s="57"/>
      <c r="G704" s="57"/>
      <c r="H704" s="57"/>
      <c r="I704" s="57"/>
      <c r="J704" s="57"/>
      <c r="K704" s="57"/>
      <c r="L704" s="57"/>
      <c r="M704" s="57"/>
      <c r="N704" s="57"/>
      <c r="Q704" s="57"/>
      <c r="R704" s="57"/>
      <c r="S704" s="57"/>
      <c r="T704" s="57"/>
      <c r="W704" s="57"/>
      <c r="X704" s="57"/>
    </row>
    <row r="705" spans="3:24" s="14" customFormat="1" ht="75" customHeight="1">
      <c r="C705" s="57"/>
      <c r="E705" s="57"/>
      <c r="F705" s="57"/>
      <c r="G705" s="57"/>
      <c r="H705" s="57"/>
      <c r="I705" s="57"/>
      <c r="J705" s="57"/>
      <c r="K705" s="57"/>
      <c r="L705" s="57"/>
      <c r="M705" s="57"/>
      <c r="N705" s="57"/>
      <c r="Q705" s="57"/>
      <c r="R705" s="57"/>
      <c r="S705" s="57"/>
      <c r="T705" s="57"/>
      <c r="W705" s="57"/>
      <c r="X705" s="57"/>
    </row>
    <row r="706" spans="3:24" s="14" customFormat="1" ht="75" customHeight="1">
      <c r="C706" s="57"/>
      <c r="E706" s="57"/>
      <c r="F706" s="57"/>
      <c r="G706" s="57"/>
      <c r="H706" s="57"/>
      <c r="I706" s="57"/>
      <c r="J706" s="57"/>
      <c r="K706" s="57"/>
      <c r="L706" s="57"/>
      <c r="M706" s="57"/>
      <c r="N706" s="57"/>
      <c r="Q706" s="57"/>
      <c r="R706" s="57"/>
      <c r="S706" s="57"/>
      <c r="T706" s="57"/>
      <c r="W706" s="57"/>
      <c r="X706" s="57"/>
    </row>
    <row r="707" spans="3:24" s="14" customFormat="1" ht="75" customHeight="1">
      <c r="C707" s="57"/>
      <c r="E707" s="57"/>
      <c r="F707" s="57"/>
      <c r="G707" s="57"/>
      <c r="H707" s="57"/>
      <c r="I707" s="57"/>
      <c r="J707" s="57"/>
      <c r="K707" s="57"/>
      <c r="L707" s="57"/>
      <c r="M707" s="57"/>
      <c r="N707" s="57"/>
      <c r="Q707" s="57"/>
      <c r="R707" s="57"/>
      <c r="S707" s="57"/>
      <c r="T707" s="57"/>
      <c r="W707" s="57"/>
      <c r="X707" s="57"/>
    </row>
    <row r="708" spans="3:24" s="14" customFormat="1" ht="75" customHeight="1">
      <c r="C708" s="57"/>
      <c r="E708" s="57"/>
      <c r="F708" s="57"/>
      <c r="G708" s="57"/>
      <c r="H708" s="57"/>
      <c r="I708" s="57"/>
      <c r="J708" s="57"/>
      <c r="K708" s="57"/>
      <c r="L708" s="57"/>
      <c r="M708" s="57"/>
      <c r="N708" s="57"/>
      <c r="Q708" s="57"/>
      <c r="R708" s="57"/>
      <c r="S708" s="57"/>
      <c r="T708" s="57"/>
      <c r="W708" s="57"/>
      <c r="X708" s="57"/>
    </row>
    <row r="709" spans="3:24" s="14" customFormat="1" ht="75" customHeight="1">
      <c r="C709" s="57"/>
      <c r="E709" s="57"/>
      <c r="F709" s="57"/>
      <c r="G709" s="57"/>
      <c r="H709" s="57"/>
      <c r="I709" s="57"/>
      <c r="J709" s="57"/>
      <c r="K709" s="57"/>
      <c r="L709" s="57"/>
      <c r="M709" s="57"/>
      <c r="N709" s="57"/>
      <c r="Q709" s="57"/>
      <c r="R709" s="57"/>
      <c r="S709" s="57"/>
      <c r="T709" s="57"/>
      <c r="W709" s="57"/>
      <c r="X709" s="57"/>
    </row>
    <row r="710" spans="3:24" s="14" customFormat="1" ht="75" customHeight="1">
      <c r="C710" s="57"/>
      <c r="E710" s="57"/>
      <c r="F710" s="57"/>
      <c r="G710" s="57"/>
      <c r="H710" s="57"/>
      <c r="I710" s="57"/>
      <c r="J710" s="57"/>
      <c r="K710" s="57"/>
      <c r="L710" s="57"/>
      <c r="M710" s="57"/>
      <c r="N710" s="57"/>
      <c r="Q710" s="57"/>
      <c r="R710" s="57"/>
      <c r="S710" s="57"/>
      <c r="T710" s="57"/>
      <c r="W710" s="57"/>
      <c r="X710" s="57"/>
    </row>
    <row r="711" spans="3:24" s="14" customFormat="1" ht="75" customHeight="1">
      <c r="C711" s="57"/>
      <c r="E711" s="57"/>
      <c r="F711" s="57"/>
      <c r="G711" s="57"/>
      <c r="H711" s="57"/>
      <c r="I711" s="57"/>
      <c r="J711" s="57"/>
      <c r="K711" s="57"/>
      <c r="L711" s="57"/>
      <c r="M711" s="57"/>
      <c r="N711" s="57"/>
      <c r="Q711" s="57"/>
      <c r="R711" s="57"/>
      <c r="S711" s="57"/>
      <c r="T711" s="57"/>
      <c r="W711" s="57"/>
      <c r="X711" s="57"/>
    </row>
    <row r="712" spans="3:24" s="14" customFormat="1" ht="75" customHeight="1">
      <c r="C712" s="57"/>
      <c r="E712" s="57"/>
      <c r="F712" s="57"/>
      <c r="G712" s="57"/>
      <c r="H712" s="57"/>
      <c r="I712" s="57"/>
      <c r="J712" s="57"/>
      <c r="K712" s="57"/>
      <c r="L712" s="57"/>
      <c r="M712" s="57"/>
      <c r="N712" s="57"/>
      <c r="Q712" s="57"/>
      <c r="R712" s="57"/>
      <c r="S712" s="57"/>
      <c r="T712" s="57"/>
      <c r="W712" s="57"/>
      <c r="X712" s="57"/>
    </row>
    <row r="713" spans="3:24" s="14" customFormat="1" ht="75" customHeight="1">
      <c r="C713" s="57"/>
      <c r="E713" s="57"/>
      <c r="F713" s="57"/>
      <c r="G713" s="57"/>
      <c r="H713" s="57"/>
      <c r="I713" s="57"/>
      <c r="J713" s="57"/>
      <c r="K713" s="57"/>
      <c r="L713" s="57"/>
      <c r="M713" s="57"/>
      <c r="N713" s="57"/>
      <c r="Q713" s="57"/>
      <c r="R713" s="57"/>
      <c r="S713" s="57"/>
      <c r="T713" s="57"/>
      <c r="W713" s="57"/>
      <c r="X713" s="57"/>
    </row>
    <row r="714" spans="3:24" s="14" customFormat="1" ht="75" customHeight="1">
      <c r="C714" s="57"/>
      <c r="E714" s="57"/>
      <c r="F714" s="57"/>
      <c r="G714" s="57"/>
      <c r="H714" s="57"/>
      <c r="I714" s="57"/>
      <c r="J714" s="57"/>
      <c r="K714" s="57"/>
      <c r="L714" s="57"/>
      <c r="M714" s="57"/>
      <c r="N714" s="57"/>
      <c r="Q714" s="57"/>
      <c r="R714" s="57"/>
      <c r="S714" s="57"/>
      <c r="T714" s="57"/>
      <c r="W714" s="57"/>
      <c r="X714" s="57"/>
    </row>
    <row r="715" spans="3:24" s="14" customFormat="1" ht="75" customHeight="1">
      <c r="C715" s="57"/>
      <c r="E715" s="57"/>
      <c r="F715" s="57"/>
      <c r="G715" s="57"/>
      <c r="H715" s="57"/>
      <c r="I715" s="57"/>
      <c r="J715" s="57"/>
      <c r="K715" s="57"/>
      <c r="L715" s="57"/>
      <c r="M715" s="57"/>
      <c r="N715" s="57"/>
      <c r="Q715" s="57"/>
      <c r="R715" s="57"/>
      <c r="S715" s="57"/>
      <c r="T715" s="57"/>
      <c r="W715" s="57"/>
      <c r="X715" s="57"/>
    </row>
    <row r="716" spans="3:24" s="14" customFormat="1" ht="75" customHeight="1">
      <c r="C716" s="57"/>
      <c r="E716" s="57"/>
      <c r="F716" s="57"/>
      <c r="G716" s="57"/>
      <c r="H716" s="57"/>
      <c r="I716" s="57"/>
      <c r="J716" s="57"/>
      <c r="K716" s="57"/>
      <c r="L716" s="57"/>
      <c r="M716" s="57"/>
      <c r="N716" s="57"/>
      <c r="Q716" s="57"/>
      <c r="R716" s="57"/>
      <c r="S716" s="57"/>
      <c r="T716" s="57"/>
      <c r="W716" s="57"/>
      <c r="X716" s="57"/>
    </row>
    <row r="717" spans="3:24" s="14" customFormat="1" ht="75" customHeight="1">
      <c r="C717" s="57"/>
      <c r="E717" s="57"/>
      <c r="F717" s="57"/>
      <c r="G717" s="57"/>
      <c r="H717" s="57"/>
      <c r="I717" s="57"/>
      <c r="J717" s="57"/>
      <c r="K717" s="57"/>
      <c r="L717" s="57"/>
      <c r="M717" s="57"/>
      <c r="N717" s="57"/>
      <c r="Q717" s="57"/>
      <c r="R717" s="57"/>
      <c r="S717" s="57"/>
      <c r="T717" s="57"/>
      <c r="W717" s="57"/>
      <c r="X717" s="57"/>
    </row>
    <row r="718" spans="3:24" s="14" customFormat="1" ht="75" customHeight="1">
      <c r="C718" s="57"/>
      <c r="E718" s="57"/>
      <c r="F718" s="57"/>
      <c r="G718" s="57"/>
      <c r="H718" s="57"/>
      <c r="I718" s="57"/>
      <c r="J718" s="57"/>
      <c r="K718" s="57"/>
      <c r="L718" s="57"/>
      <c r="M718" s="57"/>
      <c r="N718" s="57"/>
      <c r="Q718" s="57"/>
      <c r="R718" s="57"/>
      <c r="S718" s="57"/>
      <c r="T718" s="57"/>
      <c r="W718" s="57"/>
      <c r="X718" s="57"/>
    </row>
    <row r="719" spans="3:24" s="14" customFormat="1" ht="75" customHeight="1">
      <c r="C719" s="57"/>
      <c r="E719" s="57"/>
      <c r="F719" s="57"/>
      <c r="G719" s="57"/>
      <c r="H719" s="57"/>
      <c r="I719" s="57"/>
      <c r="J719" s="57"/>
      <c r="K719" s="57"/>
      <c r="L719" s="57"/>
      <c r="M719" s="57"/>
      <c r="N719" s="57"/>
      <c r="Q719" s="57"/>
      <c r="R719" s="57"/>
      <c r="S719" s="57"/>
      <c r="T719" s="57"/>
      <c r="W719" s="57"/>
      <c r="X719" s="57"/>
    </row>
    <row r="720" spans="3:24" s="14" customFormat="1" ht="75" customHeight="1">
      <c r="C720" s="57"/>
      <c r="E720" s="57"/>
      <c r="F720" s="57"/>
      <c r="G720" s="57"/>
      <c r="H720" s="57"/>
      <c r="I720" s="57"/>
      <c r="J720" s="57"/>
      <c r="K720" s="57"/>
      <c r="L720" s="57"/>
      <c r="M720" s="57"/>
      <c r="N720" s="57"/>
      <c r="Q720" s="57"/>
      <c r="R720" s="57"/>
      <c r="S720" s="57"/>
      <c r="T720" s="57"/>
      <c r="W720" s="57"/>
      <c r="X720" s="57"/>
    </row>
    <row r="721" spans="3:24" s="14" customFormat="1" ht="75" customHeight="1">
      <c r="C721" s="57"/>
      <c r="E721" s="57"/>
      <c r="F721" s="57"/>
      <c r="G721" s="57"/>
      <c r="H721" s="57"/>
      <c r="I721" s="57"/>
      <c r="J721" s="57"/>
      <c r="K721" s="57"/>
      <c r="L721" s="57"/>
      <c r="M721" s="57"/>
      <c r="N721" s="57"/>
      <c r="Q721" s="57"/>
      <c r="R721" s="57"/>
      <c r="S721" s="57"/>
      <c r="T721" s="57"/>
      <c r="W721" s="57"/>
      <c r="X721" s="57"/>
    </row>
    <row r="722" spans="3:24" s="14" customFormat="1" ht="75" customHeight="1">
      <c r="C722" s="57"/>
      <c r="E722" s="57"/>
      <c r="F722" s="57"/>
      <c r="G722" s="57"/>
      <c r="H722" s="57"/>
      <c r="I722" s="57"/>
      <c r="J722" s="57"/>
      <c r="K722" s="57"/>
      <c r="L722" s="57"/>
      <c r="M722" s="57"/>
      <c r="N722" s="57"/>
      <c r="Q722" s="57"/>
      <c r="R722" s="57"/>
      <c r="S722" s="57"/>
      <c r="T722" s="57"/>
      <c r="W722" s="57"/>
      <c r="X722" s="57"/>
    </row>
    <row r="723" spans="3:24" s="14" customFormat="1" ht="75" customHeight="1">
      <c r="C723" s="57"/>
      <c r="E723" s="57"/>
      <c r="F723" s="57"/>
      <c r="G723" s="57"/>
      <c r="H723" s="57"/>
      <c r="I723" s="57"/>
      <c r="J723" s="57"/>
      <c r="K723" s="57"/>
      <c r="L723" s="57"/>
      <c r="M723" s="57"/>
      <c r="N723" s="57"/>
      <c r="Q723" s="57"/>
      <c r="R723" s="57"/>
      <c r="S723" s="57"/>
      <c r="T723" s="57"/>
      <c r="W723" s="57"/>
      <c r="X723" s="57"/>
    </row>
    <row r="724" spans="3:24" s="14" customFormat="1" ht="75" customHeight="1">
      <c r="C724" s="57"/>
      <c r="E724" s="57"/>
      <c r="F724" s="57"/>
      <c r="G724" s="57"/>
      <c r="H724" s="57"/>
      <c r="I724" s="57"/>
      <c r="J724" s="57"/>
      <c r="K724" s="57"/>
      <c r="L724" s="57"/>
      <c r="M724" s="57"/>
      <c r="N724" s="57"/>
      <c r="Q724" s="57"/>
      <c r="R724" s="57"/>
      <c r="S724" s="57"/>
      <c r="T724" s="57"/>
      <c r="W724" s="57"/>
      <c r="X724" s="57"/>
    </row>
    <row r="725" spans="3:24" s="14" customFormat="1" ht="75" customHeight="1">
      <c r="C725" s="57"/>
      <c r="E725" s="57"/>
      <c r="F725" s="57"/>
      <c r="G725" s="57"/>
      <c r="H725" s="57"/>
      <c r="I725" s="57"/>
      <c r="J725" s="57"/>
      <c r="K725" s="57"/>
      <c r="L725" s="57"/>
      <c r="M725" s="57"/>
      <c r="N725" s="57"/>
      <c r="Q725" s="57"/>
      <c r="R725" s="57"/>
      <c r="S725" s="57"/>
      <c r="T725" s="57"/>
      <c r="W725" s="57"/>
      <c r="X725" s="57"/>
    </row>
    <row r="726" spans="3:24" s="14" customFormat="1" ht="75" customHeight="1">
      <c r="C726" s="57"/>
      <c r="E726" s="57"/>
      <c r="F726" s="57"/>
      <c r="G726" s="57"/>
      <c r="H726" s="57"/>
      <c r="I726" s="57"/>
      <c r="J726" s="57"/>
      <c r="K726" s="57"/>
      <c r="L726" s="57"/>
      <c r="M726" s="57"/>
      <c r="N726" s="57"/>
      <c r="Q726" s="57"/>
      <c r="R726" s="57"/>
      <c r="S726" s="57"/>
      <c r="T726" s="57"/>
      <c r="W726" s="57"/>
      <c r="X726" s="57"/>
    </row>
    <row r="727" spans="3:24" s="14" customFormat="1" ht="75" customHeight="1">
      <c r="C727" s="57"/>
      <c r="E727" s="57"/>
      <c r="F727" s="57"/>
      <c r="G727" s="57"/>
      <c r="H727" s="57"/>
      <c r="I727" s="57"/>
      <c r="J727" s="57"/>
      <c r="K727" s="57"/>
      <c r="L727" s="57"/>
      <c r="M727" s="57"/>
      <c r="N727" s="57"/>
      <c r="Q727" s="57"/>
      <c r="R727" s="57"/>
      <c r="S727" s="57"/>
      <c r="T727" s="57"/>
      <c r="W727" s="57"/>
      <c r="X727" s="57"/>
    </row>
    <row r="728" spans="3:24" s="14" customFormat="1" ht="75" customHeight="1">
      <c r="C728" s="57"/>
      <c r="E728" s="57"/>
      <c r="F728" s="57"/>
      <c r="G728" s="57"/>
      <c r="H728" s="57"/>
      <c r="I728" s="57"/>
      <c r="J728" s="57"/>
      <c r="K728" s="57"/>
      <c r="L728" s="57"/>
      <c r="M728" s="57"/>
      <c r="N728" s="57"/>
      <c r="Q728" s="57"/>
      <c r="R728" s="57"/>
      <c r="S728" s="57"/>
      <c r="T728" s="57"/>
      <c r="W728" s="57"/>
      <c r="X728" s="57"/>
    </row>
    <row r="729" spans="3:24" s="14" customFormat="1" ht="75" customHeight="1">
      <c r="C729" s="57"/>
      <c r="E729" s="57"/>
      <c r="F729" s="57"/>
      <c r="G729" s="57"/>
      <c r="H729" s="57"/>
      <c r="I729" s="57"/>
      <c r="J729" s="57"/>
      <c r="K729" s="57"/>
      <c r="L729" s="57"/>
      <c r="M729" s="57"/>
      <c r="N729" s="57"/>
      <c r="Q729" s="57"/>
      <c r="R729" s="57"/>
      <c r="S729" s="57"/>
      <c r="T729" s="57"/>
      <c r="W729" s="57"/>
      <c r="X729" s="57"/>
    </row>
    <row r="730" spans="3:24" s="14" customFormat="1" ht="75" customHeight="1">
      <c r="C730" s="57"/>
      <c r="E730" s="57"/>
      <c r="F730" s="57"/>
      <c r="G730" s="57"/>
      <c r="H730" s="57"/>
      <c r="I730" s="57"/>
      <c r="J730" s="57"/>
      <c r="K730" s="57"/>
      <c r="L730" s="57"/>
      <c r="M730" s="57"/>
      <c r="N730" s="57"/>
      <c r="Q730" s="57"/>
      <c r="R730" s="57"/>
      <c r="S730" s="57"/>
      <c r="T730" s="57"/>
      <c r="W730" s="57"/>
      <c r="X730" s="57"/>
    </row>
    <row r="731" spans="3:24" s="14" customFormat="1" ht="75" customHeight="1">
      <c r="C731" s="57"/>
      <c r="E731" s="57"/>
      <c r="F731" s="57"/>
      <c r="G731" s="57"/>
      <c r="H731" s="57"/>
      <c r="I731" s="57"/>
      <c r="J731" s="57"/>
      <c r="K731" s="57"/>
      <c r="L731" s="57"/>
      <c r="M731" s="57"/>
      <c r="N731" s="57"/>
      <c r="Q731" s="57"/>
      <c r="R731" s="57"/>
      <c r="S731" s="57"/>
      <c r="T731" s="57"/>
      <c r="W731" s="57"/>
      <c r="X731" s="57"/>
    </row>
    <row r="732" spans="3:24" s="14" customFormat="1" ht="75" customHeight="1">
      <c r="C732" s="57"/>
      <c r="E732" s="57"/>
      <c r="F732" s="57"/>
      <c r="G732" s="57"/>
      <c r="H732" s="57"/>
      <c r="I732" s="57"/>
      <c r="J732" s="57"/>
      <c r="K732" s="57"/>
      <c r="L732" s="57"/>
      <c r="M732" s="57"/>
      <c r="N732" s="57"/>
      <c r="Q732" s="57"/>
      <c r="R732" s="57"/>
      <c r="S732" s="57"/>
      <c r="T732" s="57"/>
      <c r="W732" s="57"/>
      <c r="X732" s="57"/>
    </row>
    <row r="733" spans="3:24" s="14" customFormat="1" ht="75" customHeight="1">
      <c r="C733" s="57"/>
      <c r="E733" s="57"/>
      <c r="F733" s="57"/>
      <c r="G733" s="57"/>
      <c r="H733" s="57"/>
      <c r="I733" s="57"/>
      <c r="J733" s="57"/>
      <c r="K733" s="57"/>
      <c r="L733" s="57"/>
      <c r="M733" s="57"/>
      <c r="N733" s="57"/>
      <c r="Q733" s="57"/>
      <c r="R733" s="57"/>
      <c r="S733" s="57"/>
      <c r="T733" s="57"/>
      <c r="W733" s="57"/>
      <c r="X733" s="57"/>
    </row>
    <row r="734" spans="3:24" s="14" customFormat="1" ht="75" customHeight="1">
      <c r="C734" s="57"/>
      <c r="E734" s="57"/>
      <c r="F734" s="57"/>
      <c r="G734" s="57"/>
      <c r="H734" s="57"/>
      <c r="I734" s="57"/>
      <c r="J734" s="57"/>
      <c r="K734" s="57"/>
      <c r="L734" s="57"/>
      <c r="M734" s="57"/>
      <c r="N734" s="57"/>
      <c r="Q734" s="57"/>
      <c r="R734" s="57"/>
      <c r="S734" s="57"/>
      <c r="T734" s="57"/>
      <c r="W734" s="57"/>
      <c r="X734" s="57"/>
    </row>
    <row r="735" spans="3:24" s="14" customFormat="1" ht="75" customHeight="1">
      <c r="C735" s="57"/>
      <c r="E735" s="57"/>
      <c r="F735" s="57"/>
      <c r="G735" s="57"/>
      <c r="H735" s="57"/>
      <c r="I735" s="57"/>
      <c r="J735" s="57"/>
      <c r="K735" s="57"/>
      <c r="L735" s="57"/>
      <c r="M735" s="57"/>
      <c r="N735" s="57"/>
      <c r="Q735" s="57"/>
      <c r="R735" s="57"/>
      <c r="S735" s="57"/>
      <c r="T735" s="57"/>
      <c r="W735" s="57"/>
      <c r="X735" s="57"/>
    </row>
    <row r="736" spans="3:24" s="14" customFormat="1" ht="75" customHeight="1">
      <c r="C736" s="57"/>
      <c r="E736" s="57"/>
      <c r="F736" s="57"/>
      <c r="G736" s="57"/>
      <c r="H736" s="57"/>
      <c r="I736" s="57"/>
      <c r="J736" s="57"/>
      <c r="K736" s="57"/>
      <c r="L736" s="57"/>
      <c r="M736" s="57"/>
      <c r="N736" s="57"/>
      <c r="Q736" s="57"/>
      <c r="R736" s="57"/>
      <c r="S736" s="57"/>
      <c r="T736" s="57"/>
      <c r="W736" s="57"/>
      <c r="X736" s="57"/>
    </row>
    <row r="737" spans="3:24" s="14" customFormat="1" ht="75" customHeight="1">
      <c r="C737" s="57"/>
      <c r="E737" s="57"/>
      <c r="F737" s="57"/>
      <c r="G737" s="57"/>
      <c r="H737" s="57"/>
      <c r="I737" s="57"/>
      <c r="J737" s="57"/>
      <c r="K737" s="57"/>
      <c r="L737" s="57"/>
      <c r="M737" s="57"/>
      <c r="N737" s="57"/>
      <c r="Q737" s="57"/>
      <c r="R737" s="57"/>
      <c r="S737" s="57"/>
      <c r="T737" s="57"/>
      <c r="W737" s="57"/>
      <c r="X737" s="57"/>
    </row>
    <row r="738" spans="3:24" s="14" customFormat="1" ht="75" customHeight="1">
      <c r="C738" s="57"/>
      <c r="E738" s="57"/>
      <c r="F738" s="57"/>
      <c r="G738" s="57"/>
      <c r="H738" s="57"/>
      <c r="I738" s="57"/>
      <c r="J738" s="57"/>
      <c r="K738" s="57"/>
      <c r="L738" s="57"/>
      <c r="M738" s="57"/>
      <c r="N738" s="57"/>
      <c r="Q738" s="57"/>
      <c r="R738" s="57"/>
      <c r="S738" s="57"/>
      <c r="T738" s="57"/>
      <c r="W738" s="57"/>
      <c r="X738" s="57"/>
    </row>
    <row r="739" spans="3:24" s="14" customFormat="1" ht="75" customHeight="1">
      <c r="C739" s="57"/>
      <c r="E739" s="57"/>
      <c r="F739" s="57"/>
      <c r="G739" s="57"/>
      <c r="H739" s="57"/>
      <c r="I739" s="57"/>
      <c r="J739" s="57"/>
      <c r="K739" s="57"/>
      <c r="L739" s="57"/>
      <c r="M739" s="57"/>
      <c r="N739" s="57"/>
      <c r="Q739" s="57"/>
      <c r="R739" s="57"/>
      <c r="S739" s="57"/>
      <c r="T739" s="57"/>
      <c r="W739" s="57"/>
      <c r="X739" s="57"/>
    </row>
    <row r="740" spans="3:24" s="14" customFormat="1" ht="75" customHeight="1">
      <c r="C740" s="57"/>
      <c r="E740" s="57"/>
      <c r="F740" s="57"/>
      <c r="G740" s="57"/>
      <c r="H740" s="57"/>
      <c r="I740" s="57"/>
      <c r="J740" s="57"/>
      <c r="K740" s="57"/>
      <c r="L740" s="57"/>
      <c r="M740" s="57"/>
      <c r="N740" s="57"/>
      <c r="Q740" s="57"/>
      <c r="R740" s="57"/>
      <c r="S740" s="57"/>
      <c r="T740" s="57"/>
      <c r="W740" s="57"/>
      <c r="X740" s="57"/>
    </row>
    <row r="741" spans="3:24" s="14" customFormat="1" ht="75" customHeight="1">
      <c r="C741" s="57"/>
      <c r="E741" s="57"/>
      <c r="F741" s="57"/>
      <c r="G741" s="57"/>
      <c r="H741" s="57"/>
      <c r="I741" s="57"/>
      <c r="J741" s="57"/>
      <c r="K741" s="57"/>
      <c r="L741" s="57"/>
      <c r="M741" s="57"/>
      <c r="N741" s="57"/>
      <c r="Q741" s="57"/>
      <c r="R741" s="57"/>
      <c r="S741" s="57"/>
      <c r="T741" s="57"/>
      <c r="W741" s="57"/>
      <c r="X741" s="57"/>
    </row>
    <row r="742" spans="3:24" s="14" customFormat="1" ht="75" customHeight="1">
      <c r="C742" s="57"/>
      <c r="E742" s="57"/>
      <c r="F742" s="57"/>
      <c r="G742" s="57"/>
      <c r="H742" s="57"/>
      <c r="I742" s="57"/>
      <c r="J742" s="57"/>
      <c r="K742" s="57"/>
      <c r="L742" s="57"/>
      <c r="M742" s="57"/>
      <c r="N742" s="57"/>
      <c r="Q742" s="57"/>
      <c r="R742" s="57"/>
      <c r="S742" s="57"/>
      <c r="T742" s="57"/>
      <c r="W742" s="57"/>
      <c r="X742" s="57"/>
    </row>
    <row r="743" spans="3:24" s="14" customFormat="1" ht="75" customHeight="1">
      <c r="C743" s="57"/>
      <c r="E743" s="57"/>
      <c r="F743" s="57"/>
      <c r="G743" s="57"/>
      <c r="H743" s="57"/>
      <c r="I743" s="57"/>
      <c r="J743" s="57"/>
      <c r="K743" s="57"/>
      <c r="L743" s="57"/>
      <c r="M743" s="57"/>
      <c r="N743" s="57"/>
      <c r="Q743" s="57"/>
      <c r="R743" s="57"/>
      <c r="S743" s="57"/>
      <c r="T743" s="57"/>
      <c r="W743" s="57"/>
      <c r="X743" s="57"/>
    </row>
    <row r="744" spans="3:24" s="14" customFormat="1" ht="75" customHeight="1">
      <c r="C744" s="57"/>
      <c r="E744" s="57"/>
      <c r="F744" s="57"/>
      <c r="G744" s="57"/>
      <c r="H744" s="57"/>
      <c r="I744" s="57"/>
      <c r="J744" s="57"/>
      <c r="K744" s="57"/>
      <c r="L744" s="57"/>
      <c r="M744" s="57"/>
      <c r="N744" s="57"/>
      <c r="Q744" s="57"/>
      <c r="R744" s="57"/>
      <c r="S744" s="57"/>
      <c r="T744" s="57"/>
      <c r="W744" s="57"/>
      <c r="X744" s="57"/>
    </row>
    <row r="745" spans="3:24" s="14" customFormat="1" ht="75" customHeight="1">
      <c r="C745" s="57"/>
      <c r="E745" s="57"/>
      <c r="F745" s="57"/>
      <c r="G745" s="57"/>
      <c r="H745" s="57"/>
      <c r="I745" s="57"/>
      <c r="J745" s="57"/>
      <c r="K745" s="57"/>
      <c r="L745" s="57"/>
      <c r="M745" s="57"/>
      <c r="N745" s="57"/>
      <c r="Q745" s="57"/>
      <c r="R745" s="57"/>
      <c r="S745" s="57"/>
      <c r="T745" s="57"/>
      <c r="W745" s="57"/>
      <c r="X745" s="57"/>
    </row>
    <row r="746" spans="3:24" s="14" customFormat="1" ht="75" customHeight="1">
      <c r="C746" s="57"/>
      <c r="E746" s="57"/>
      <c r="F746" s="57"/>
      <c r="G746" s="57"/>
      <c r="H746" s="57"/>
      <c r="I746" s="57"/>
      <c r="J746" s="57"/>
      <c r="K746" s="57"/>
      <c r="L746" s="57"/>
      <c r="M746" s="57"/>
      <c r="N746" s="57"/>
      <c r="Q746" s="57"/>
      <c r="R746" s="57"/>
      <c r="S746" s="57"/>
      <c r="T746" s="57"/>
      <c r="W746" s="57"/>
      <c r="X746" s="57"/>
    </row>
    <row r="747" spans="3:24" s="14" customFormat="1" ht="75" customHeight="1">
      <c r="C747" s="57"/>
      <c r="E747" s="57"/>
      <c r="F747" s="57"/>
      <c r="G747" s="57"/>
      <c r="H747" s="57"/>
      <c r="I747" s="57"/>
      <c r="J747" s="57"/>
      <c r="K747" s="57"/>
      <c r="L747" s="57"/>
      <c r="M747" s="57"/>
      <c r="N747" s="57"/>
      <c r="Q747" s="57"/>
      <c r="R747" s="57"/>
      <c r="S747" s="57"/>
      <c r="T747" s="57"/>
      <c r="W747" s="57"/>
      <c r="X747" s="57"/>
    </row>
    <row r="748" spans="3:24" s="14" customFormat="1" ht="75" customHeight="1">
      <c r="C748" s="57"/>
      <c r="E748" s="57"/>
      <c r="F748" s="57"/>
      <c r="G748" s="57"/>
      <c r="H748" s="57"/>
      <c r="I748" s="57"/>
      <c r="J748" s="57"/>
      <c r="K748" s="57"/>
      <c r="L748" s="57"/>
      <c r="M748" s="57"/>
      <c r="N748" s="57"/>
      <c r="Q748" s="57"/>
      <c r="R748" s="57"/>
      <c r="S748" s="57"/>
      <c r="T748" s="57"/>
      <c r="W748" s="57"/>
      <c r="X748" s="57"/>
    </row>
    <row r="749" spans="3:24" s="14" customFormat="1" ht="75" customHeight="1">
      <c r="C749" s="57"/>
      <c r="E749" s="57"/>
      <c r="F749" s="57"/>
      <c r="G749" s="57"/>
      <c r="H749" s="57"/>
      <c r="I749" s="57"/>
      <c r="J749" s="57"/>
      <c r="K749" s="57"/>
      <c r="L749" s="57"/>
      <c r="M749" s="57"/>
      <c r="N749" s="57"/>
      <c r="Q749" s="57"/>
      <c r="R749" s="57"/>
      <c r="S749" s="57"/>
      <c r="T749" s="57"/>
      <c r="W749" s="57"/>
      <c r="X749" s="57"/>
    </row>
    <row r="750" spans="3:24" s="14" customFormat="1" ht="75" customHeight="1">
      <c r="C750" s="57"/>
      <c r="E750" s="57"/>
      <c r="F750" s="57"/>
      <c r="G750" s="57"/>
      <c r="H750" s="57"/>
      <c r="I750" s="57"/>
      <c r="J750" s="57"/>
      <c r="K750" s="57"/>
      <c r="L750" s="57"/>
      <c r="M750" s="57"/>
      <c r="N750" s="57"/>
      <c r="Q750" s="57"/>
      <c r="R750" s="57"/>
      <c r="S750" s="57"/>
      <c r="T750" s="57"/>
      <c r="W750" s="57"/>
      <c r="X750" s="57"/>
    </row>
    <row r="751" spans="3:24" s="14" customFormat="1" ht="75" customHeight="1">
      <c r="C751" s="57"/>
      <c r="E751" s="57"/>
      <c r="F751" s="57"/>
      <c r="G751" s="57"/>
      <c r="H751" s="57"/>
      <c r="I751" s="57"/>
      <c r="J751" s="57"/>
      <c r="K751" s="57"/>
      <c r="L751" s="57"/>
      <c r="M751" s="57"/>
      <c r="N751" s="57"/>
      <c r="Q751" s="57"/>
      <c r="R751" s="57"/>
      <c r="S751" s="57"/>
      <c r="T751" s="57"/>
      <c r="W751" s="57"/>
      <c r="X751" s="57"/>
    </row>
    <row r="752" spans="3:24" s="14" customFormat="1" ht="75" customHeight="1">
      <c r="C752" s="57"/>
      <c r="E752" s="57"/>
      <c r="F752" s="57"/>
      <c r="G752" s="57"/>
      <c r="H752" s="57"/>
      <c r="I752" s="57"/>
      <c r="J752" s="57"/>
      <c r="K752" s="57"/>
      <c r="L752" s="57"/>
      <c r="M752" s="57"/>
      <c r="N752" s="57"/>
      <c r="Q752" s="57"/>
      <c r="R752" s="57"/>
      <c r="S752" s="57"/>
      <c r="T752" s="57"/>
      <c r="W752" s="57"/>
      <c r="X752" s="57"/>
    </row>
    <row r="753" spans="3:24" s="14" customFormat="1" ht="75" customHeight="1">
      <c r="C753" s="57"/>
      <c r="E753" s="57"/>
      <c r="F753" s="57"/>
      <c r="G753" s="57"/>
      <c r="H753" s="57"/>
      <c r="I753" s="57"/>
      <c r="J753" s="57"/>
      <c r="K753" s="57"/>
      <c r="L753" s="57"/>
      <c r="M753" s="57"/>
      <c r="N753" s="57"/>
      <c r="Q753" s="57"/>
      <c r="R753" s="57"/>
      <c r="S753" s="57"/>
      <c r="T753" s="57"/>
      <c r="W753" s="57"/>
      <c r="X753" s="57"/>
    </row>
    <row r="754" spans="3:24" s="14" customFormat="1" ht="75" customHeight="1">
      <c r="C754" s="57"/>
      <c r="E754" s="57"/>
      <c r="F754" s="57"/>
      <c r="G754" s="57"/>
      <c r="H754" s="57"/>
      <c r="I754" s="57"/>
      <c r="J754" s="57"/>
      <c r="K754" s="57"/>
      <c r="L754" s="57"/>
      <c r="M754" s="57"/>
      <c r="N754" s="57"/>
      <c r="Q754" s="57"/>
      <c r="R754" s="57"/>
      <c r="S754" s="57"/>
      <c r="T754" s="57"/>
      <c r="W754" s="57"/>
      <c r="X754" s="57"/>
    </row>
    <row r="755" spans="3:24" s="14" customFormat="1" ht="75" customHeight="1">
      <c r="C755" s="57"/>
      <c r="E755" s="57"/>
      <c r="F755" s="57"/>
      <c r="G755" s="57"/>
      <c r="H755" s="57"/>
      <c r="I755" s="57"/>
      <c r="J755" s="57"/>
      <c r="K755" s="57"/>
      <c r="L755" s="57"/>
      <c r="M755" s="57"/>
      <c r="N755" s="57"/>
      <c r="Q755" s="57"/>
      <c r="R755" s="57"/>
      <c r="S755" s="57"/>
      <c r="T755" s="57"/>
      <c r="W755" s="57"/>
      <c r="X755" s="57"/>
    </row>
    <row r="756" spans="3:24" s="14" customFormat="1" ht="75" customHeight="1">
      <c r="C756" s="57"/>
      <c r="E756" s="57"/>
      <c r="F756" s="57"/>
      <c r="G756" s="57"/>
      <c r="H756" s="57"/>
      <c r="I756" s="57"/>
      <c r="J756" s="57"/>
      <c r="K756" s="57"/>
      <c r="L756" s="57"/>
      <c r="M756" s="57"/>
      <c r="N756" s="57"/>
      <c r="Q756" s="57"/>
      <c r="R756" s="57"/>
      <c r="S756" s="57"/>
      <c r="T756" s="57"/>
      <c r="W756" s="57"/>
      <c r="X756" s="57"/>
    </row>
    <row r="757" spans="3:24" s="14" customFormat="1" ht="75" customHeight="1">
      <c r="C757" s="57"/>
      <c r="E757" s="57"/>
      <c r="F757" s="57"/>
      <c r="G757" s="57"/>
      <c r="H757" s="57"/>
      <c r="I757" s="57"/>
      <c r="J757" s="57"/>
      <c r="K757" s="57"/>
      <c r="L757" s="57"/>
      <c r="M757" s="57"/>
      <c r="N757" s="57"/>
      <c r="Q757" s="57"/>
      <c r="R757" s="57"/>
      <c r="S757" s="57"/>
      <c r="T757" s="57"/>
      <c r="W757" s="57"/>
      <c r="X757" s="57"/>
    </row>
    <row r="758" spans="3:24" s="14" customFormat="1" ht="75" customHeight="1">
      <c r="C758" s="57"/>
      <c r="E758" s="57"/>
      <c r="F758" s="57"/>
      <c r="G758" s="57"/>
      <c r="H758" s="57"/>
      <c r="I758" s="57"/>
      <c r="J758" s="57"/>
      <c r="K758" s="57"/>
      <c r="L758" s="57"/>
      <c r="M758" s="57"/>
      <c r="N758" s="57"/>
      <c r="Q758" s="57"/>
      <c r="R758" s="57"/>
      <c r="S758" s="57"/>
      <c r="T758" s="57"/>
      <c r="W758" s="57"/>
      <c r="X758" s="57"/>
    </row>
    <row r="759" spans="3:24" s="14" customFormat="1" ht="75" customHeight="1">
      <c r="C759" s="57"/>
      <c r="E759" s="57"/>
      <c r="F759" s="57"/>
      <c r="G759" s="57"/>
      <c r="H759" s="57"/>
      <c r="I759" s="57"/>
      <c r="J759" s="57"/>
      <c r="K759" s="57"/>
      <c r="L759" s="57"/>
      <c r="M759" s="57"/>
      <c r="N759" s="57"/>
      <c r="Q759" s="57"/>
      <c r="R759" s="57"/>
      <c r="S759" s="57"/>
      <c r="T759" s="57"/>
      <c r="W759" s="57"/>
      <c r="X759" s="57"/>
    </row>
    <row r="760" spans="3:24" s="14" customFormat="1" ht="75" customHeight="1">
      <c r="C760" s="57"/>
      <c r="E760" s="57"/>
      <c r="F760" s="57"/>
      <c r="G760" s="57"/>
      <c r="H760" s="57"/>
      <c r="I760" s="57"/>
      <c r="J760" s="57"/>
      <c r="K760" s="57"/>
      <c r="L760" s="57"/>
      <c r="M760" s="57"/>
      <c r="N760" s="57"/>
      <c r="Q760" s="57"/>
      <c r="R760" s="57"/>
      <c r="S760" s="57"/>
      <c r="T760" s="57"/>
      <c r="W760" s="57"/>
      <c r="X760" s="57"/>
    </row>
    <row r="761" spans="3:24" s="14" customFormat="1" ht="75" customHeight="1">
      <c r="C761" s="57"/>
      <c r="E761" s="57"/>
      <c r="F761" s="57"/>
      <c r="G761" s="57"/>
      <c r="H761" s="57"/>
      <c r="I761" s="57"/>
      <c r="J761" s="57"/>
      <c r="K761" s="57"/>
      <c r="L761" s="57"/>
      <c r="M761" s="57"/>
      <c r="N761" s="57"/>
      <c r="Q761" s="57"/>
      <c r="R761" s="57"/>
      <c r="S761" s="57"/>
      <c r="T761" s="57"/>
      <c r="W761" s="57"/>
      <c r="X761" s="57"/>
    </row>
    <row r="762" spans="3:24" s="14" customFormat="1" ht="75" customHeight="1">
      <c r="C762" s="57"/>
      <c r="E762" s="57"/>
      <c r="F762" s="57"/>
      <c r="G762" s="57"/>
      <c r="H762" s="57"/>
      <c r="I762" s="57"/>
      <c r="J762" s="57"/>
      <c r="K762" s="57"/>
      <c r="L762" s="57"/>
      <c r="M762" s="57"/>
      <c r="N762" s="57"/>
      <c r="Q762" s="57"/>
      <c r="R762" s="57"/>
      <c r="S762" s="57"/>
      <c r="T762" s="57"/>
      <c r="W762" s="57"/>
      <c r="X762" s="57"/>
    </row>
    <row r="763" spans="3:24" s="14" customFormat="1" ht="75" customHeight="1">
      <c r="C763" s="57"/>
      <c r="E763" s="57"/>
      <c r="F763" s="57"/>
      <c r="G763" s="57"/>
      <c r="H763" s="57"/>
      <c r="I763" s="57"/>
      <c r="J763" s="57"/>
      <c r="K763" s="57"/>
      <c r="L763" s="57"/>
      <c r="M763" s="57"/>
      <c r="N763" s="57"/>
      <c r="Q763" s="57"/>
      <c r="R763" s="57"/>
      <c r="S763" s="57"/>
      <c r="T763" s="57"/>
      <c r="W763" s="57"/>
      <c r="X763" s="57"/>
    </row>
    <row r="764" spans="3:24" s="14" customFormat="1" ht="75" customHeight="1">
      <c r="C764" s="57"/>
      <c r="E764" s="57"/>
      <c r="F764" s="57"/>
      <c r="G764" s="57"/>
      <c r="H764" s="57"/>
      <c r="I764" s="57"/>
      <c r="J764" s="57"/>
      <c r="K764" s="57"/>
      <c r="L764" s="57"/>
      <c r="M764" s="57"/>
      <c r="N764" s="57"/>
      <c r="Q764" s="57"/>
      <c r="R764" s="57"/>
      <c r="S764" s="57"/>
      <c r="T764" s="57"/>
      <c r="W764" s="57"/>
      <c r="X764" s="57"/>
    </row>
    <row r="765" spans="3:24" s="14" customFormat="1" ht="75" customHeight="1">
      <c r="C765" s="57"/>
      <c r="E765" s="57"/>
      <c r="F765" s="57"/>
      <c r="G765" s="57"/>
      <c r="H765" s="57"/>
      <c r="I765" s="57"/>
      <c r="J765" s="57"/>
      <c r="K765" s="57"/>
      <c r="L765" s="57"/>
      <c r="M765" s="57"/>
      <c r="N765" s="57"/>
      <c r="Q765" s="57"/>
      <c r="R765" s="57"/>
      <c r="S765" s="57"/>
      <c r="T765" s="57"/>
      <c r="W765" s="57"/>
      <c r="X765" s="57"/>
    </row>
    <row r="766" spans="3:24" s="14" customFormat="1" ht="75" customHeight="1">
      <c r="C766" s="57"/>
      <c r="E766" s="57"/>
      <c r="F766" s="57"/>
      <c r="G766" s="57"/>
      <c r="H766" s="57"/>
      <c r="I766" s="57"/>
      <c r="J766" s="57"/>
      <c r="K766" s="57"/>
      <c r="L766" s="57"/>
      <c r="M766" s="57"/>
      <c r="N766" s="57"/>
      <c r="Q766" s="57"/>
      <c r="R766" s="57"/>
      <c r="S766" s="57"/>
      <c r="T766" s="57"/>
      <c r="W766" s="57"/>
      <c r="X766" s="57"/>
    </row>
    <row r="767" spans="3:24" s="14" customFormat="1" ht="75" customHeight="1">
      <c r="C767" s="57"/>
      <c r="E767" s="57"/>
      <c r="F767" s="57"/>
      <c r="G767" s="57"/>
      <c r="H767" s="57"/>
      <c r="I767" s="57"/>
      <c r="J767" s="57"/>
      <c r="K767" s="57"/>
      <c r="L767" s="57"/>
      <c r="M767" s="57"/>
      <c r="N767" s="57"/>
      <c r="Q767" s="57"/>
      <c r="R767" s="57"/>
      <c r="S767" s="57"/>
      <c r="T767" s="57"/>
      <c r="W767" s="57"/>
      <c r="X767" s="57"/>
    </row>
    <row r="768" spans="3:24" s="14" customFormat="1" ht="75" customHeight="1">
      <c r="C768" s="57"/>
      <c r="E768" s="57"/>
      <c r="F768" s="57"/>
      <c r="G768" s="57"/>
      <c r="H768" s="57"/>
      <c r="I768" s="57"/>
      <c r="J768" s="57"/>
      <c r="K768" s="57"/>
      <c r="L768" s="57"/>
      <c r="M768" s="57"/>
      <c r="N768" s="57"/>
      <c r="Q768" s="57"/>
      <c r="R768" s="57"/>
      <c r="S768" s="57"/>
      <c r="T768" s="57"/>
      <c r="W768" s="57"/>
      <c r="X768" s="57"/>
    </row>
    <row r="769" spans="3:24" s="14" customFormat="1" ht="75" customHeight="1">
      <c r="C769" s="57"/>
      <c r="E769" s="57"/>
      <c r="F769" s="57"/>
      <c r="G769" s="57"/>
      <c r="H769" s="57"/>
      <c r="I769" s="57"/>
      <c r="J769" s="57"/>
      <c r="K769" s="57"/>
      <c r="L769" s="57"/>
      <c r="M769" s="57"/>
      <c r="N769" s="57"/>
      <c r="Q769" s="57"/>
      <c r="R769" s="57"/>
      <c r="S769" s="57"/>
      <c r="T769" s="57"/>
      <c r="W769" s="57"/>
      <c r="X769" s="57"/>
    </row>
    <row r="770" spans="3:24" s="14" customFormat="1" ht="75" customHeight="1">
      <c r="C770" s="57"/>
      <c r="E770" s="57"/>
      <c r="F770" s="57"/>
      <c r="G770" s="57"/>
      <c r="H770" s="57"/>
      <c r="I770" s="57"/>
      <c r="J770" s="57"/>
      <c r="K770" s="57"/>
      <c r="L770" s="57"/>
      <c r="M770" s="57"/>
      <c r="N770" s="57"/>
      <c r="Q770" s="57"/>
      <c r="R770" s="57"/>
      <c r="S770" s="57"/>
      <c r="T770" s="57"/>
      <c r="W770" s="57"/>
      <c r="X770" s="57"/>
    </row>
    <row r="771" spans="3:24" s="14" customFormat="1" ht="75" customHeight="1">
      <c r="C771" s="57"/>
      <c r="E771" s="57"/>
      <c r="F771" s="57"/>
      <c r="G771" s="57"/>
      <c r="H771" s="57"/>
      <c r="I771" s="57"/>
      <c r="J771" s="57"/>
      <c r="K771" s="57"/>
      <c r="L771" s="57"/>
      <c r="M771" s="57"/>
      <c r="N771" s="57"/>
      <c r="Q771" s="57"/>
      <c r="R771" s="57"/>
      <c r="S771" s="57"/>
      <c r="T771" s="57"/>
      <c r="W771" s="57"/>
      <c r="X771" s="57"/>
    </row>
    <row r="772" spans="3:24" s="14" customFormat="1" ht="75" customHeight="1">
      <c r="C772" s="57"/>
      <c r="E772" s="57"/>
      <c r="F772" s="57"/>
      <c r="G772" s="57"/>
      <c r="H772" s="57"/>
      <c r="I772" s="57"/>
      <c r="J772" s="57"/>
      <c r="K772" s="57"/>
      <c r="L772" s="57"/>
      <c r="M772" s="57"/>
      <c r="N772" s="57"/>
      <c r="Q772" s="57"/>
      <c r="R772" s="57"/>
      <c r="S772" s="57"/>
      <c r="T772" s="57"/>
      <c r="W772" s="57"/>
      <c r="X772" s="57"/>
    </row>
    <row r="773" spans="3:24" s="14" customFormat="1" ht="75" customHeight="1">
      <c r="C773" s="57"/>
      <c r="E773" s="57"/>
      <c r="F773" s="57"/>
      <c r="G773" s="57"/>
      <c r="H773" s="57"/>
      <c r="I773" s="57"/>
      <c r="J773" s="57"/>
      <c r="K773" s="57"/>
      <c r="L773" s="57"/>
      <c r="M773" s="57"/>
      <c r="N773" s="57"/>
      <c r="Q773" s="57"/>
      <c r="R773" s="57"/>
      <c r="S773" s="57"/>
      <c r="T773" s="57"/>
      <c r="W773" s="57"/>
      <c r="X773" s="57"/>
    </row>
    <row r="774" spans="3:24" s="14" customFormat="1" ht="75" customHeight="1">
      <c r="C774" s="57"/>
      <c r="E774" s="57"/>
      <c r="F774" s="57"/>
      <c r="G774" s="57"/>
      <c r="H774" s="57"/>
      <c r="I774" s="57"/>
      <c r="J774" s="57"/>
      <c r="K774" s="57"/>
      <c r="L774" s="57"/>
      <c r="M774" s="57"/>
      <c r="N774" s="57"/>
      <c r="Q774" s="57"/>
      <c r="R774" s="57"/>
      <c r="S774" s="57"/>
      <c r="T774" s="57"/>
      <c r="W774" s="57"/>
      <c r="X774" s="57"/>
    </row>
    <row r="775" spans="3:24" s="14" customFormat="1" ht="75" customHeight="1">
      <c r="C775" s="57"/>
      <c r="E775" s="57"/>
      <c r="F775" s="57"/>
      <c r="G775" s="57"/>
      <c r="H775" s="57"/>
      <c r="I775" s="57"/>
      <c r="J775" s="57"/>
      <c r="K775" s="57"/>
      <c r="L775" s="57"/>
      <c r="M775" s="57"/>
      <c r="N775" s="57"/>
      <c r="Q775" s="57"/>
      <c r="R775" s="57"/>
      <c r="S775" s="57"/>
      <c r="T775" s="57"/>
      <c r="W775" s="57"/>
      <c r="X775" s="57"/>
    </row>
    <row r="776" spans="3:24" s="14" customFormat="1" ht="75" customHeight="1">
      <c r="C776" s="57"/>
      <c r="E776" s="57"/>
      <c r="F776" s="57"/>
      <c r="G776" s="57"/>
      <c r="H776" s="57"/>
      <c r="I776" s="57"/>
      <c r="J776" s="57"/>
      <c r="K776" s="57"/>
      <c r="L776" s="57"/>
      <c r="M776" s="57"/>
      <c r="N776" s="57"/>
      <c r="Q776" s="57"/>
      <c r="R776" s="57"/>
      <c r="S776" s="57"/>
      <c r="T776" s="57"/>
      <c r="W776" s="57"/>
      <c r="X776" s="57"/>
    </row>
    <row r="777" spans="3:24" s="14" customFormat="1" ht="75" customHeight="1">
      <c r="C777" s="57"/>
      <c r="E777" s="57"/>
      <c r="F777" s="57"/>
      <c r="G777" s="57"/>
      <c r="H777" s="57"/>
      <c r="I777" s="57"/>
      <c r="J777" s="57"/>
      <c r="K777" s="57"/>
      <c r="L777" s="57"/>
      <c r="M777" s="57"/>
      <c r="N777" s="57"/>
      <c r="Q777" s="57"/>
      <c r="R777" s="57"/>
      <c r="S777" s="57"/>
      <c r="T777" s="57"/>
      <c r="W777" s="57"/>
      <c r="X777" s="57"/>
    </row>
    <row r="778" spans="3:24" s="14" customFormat="1" ht="75" customHeight="1">
      <c r="C778" s="57"/>
      <c r="E778" s="57"/>
      <c r="F778" s="57"/>
      <c r="G778" s="57"/>
      <c r="H778" s="57"/>
      <c r="I778" s="57"/>
      <c r="J778" s="57"/>
      <c r="K778" s="57"/>
      <c r="L778" s="57"/>
      <c r="M778" s="57"/>
      <c r="N778" s="57"/>
      <c r="Q778" s="57"/>
      <c r="R778" s="57"/>
      <c r="S778" s="57"/>
      <c r="T778" s="57"/>
      <c r="W778" s="57"/>
      <c r="X778" s="57"/>
    </row>
    <row r="779" spans="3:24" s="14" customFormat="1" ht="75" customHeight="1">
      <c r="C779" s="57"/>
      <c r="E779" s="57"/>
      <c r="F779" s="57"/>
      <c r="G779" s="57"/>
      <c r="H779" s="57"/>
      <c r="I779" s="57"/>
      <c r="J779" s="57"/>
      <c r="K779" s="57"/>
      <c r="L779" s="57"/>
      <c r="M779" s="57"/>
      <c r="N779" s="57"/>
      <c r="Q779" s="57"/>
      <c r="R779" s="57"/>
      <c r="S779" s="57"/>
      <c r="T779" s="57"/>
      <c r="W779" s="57"/>
      <c r="X779" s="57"/>
    </row>
    <row r="780" spans="3:24" s="14" customFormat="1" ht="75" customHeight="1">
      <c r="C780" s="57"/>
      <c r="E780" s="57"/>
      <c r="F780" s="57"/>
      <c r="G780" s="57"/>
      <c r="H780" s="57"/>
      <c r="I780" s="57"/>
      <c r="J780" s="57"/>
      <c r="K780" s="57"/>
      <c r="L780" s="57"/>
      <c r="M780" s="57"/>
      <c r="N780" s="57"/>
      <c r="Q780" s="57"/>
      <c r="R780" s="57"/>
      <c r="S780" s="57"/>
      <c r="T780" s="57"/>
      <c r="W780" s="57"/>
      <c r="X780" s="57"/>
    </row>
    <row r="781" spans="3:24" s="14" customFormat="1" ht="75" customHeight="1">
      <c r="C781" s="57"/>
      <c r="E781" s="57"/>
      <c r="F781" s="57"/>
      <c r="G781" s="57"/>
      <c r="H781" s="57"/>
      <c r="I781" s="57"/>
      <c r="J781" s="57"/>
      <c r="K781" s="57"/>
      <c r="L781" s="57"/>
      <c r="M781" s="57"/>
      <c r="N781" s="57"/>
      <c r="Q781" s="57"/>
      <c r="R781" s="57"/>
      <c r="S781" s="57"/>
      <c r="T781" s="57"/>
      <c r="W781" s="57"/>
      <c r="X781" s="57"/>
    </row>
    <row r="782" spans="3:24" s="14" customFormat="1" ht="75" customHeight="1">
      <c r="C782" s="57"/>
      <c r="E782" s="57"/>
      <c r="F782" s="57"/>
      <c r="G782" s="57"/>
      <c r="H782" s="57"/>
      <c r="I782" s="57"/>
      <c r="J782" s="57"/>
      <c r="K782" s="57"/>
      <c r="L782" s="57"/>
      <c r="M782" s="57"/>
      <c r="N782" s="57"/>
      <c r="Q782" s="57"/>
      <c r="R782" s="57"/>
      <c r="S782" s="57"/>
      <c r="T782" s="57"/>
      <c r="W782" s="57"/>
      <c r="X782" s="57"/>
    </row>
    <row r="783" spans="3:24" s="14" customFormat="1" ht="75" customHeight="1">
      <c r="C783" s="57"/>
      <c r="E783" s="57"/>
      <c r="F783" s="57"/>
      <c r="G783" s="57"/>
      <c r="H783" s="57"/>
      <c r="I783" s="57"/>
      <c r="J783" s="57"/>
      <c r="K783" s="57"/>
      <c r="L783" s="57"/>
      <c r="M783" s="57"/>
      <c r="N783" s="57"/>
      <c r="Q783" s="57"/>
      <c r="R783" s="57"/>
      <c r="S783" s="57"/>
      <c r="T783" s="57"/>
      <c r="W783" s="57"/>
      <c r="X783" s="57"/>
    </row>
    <row r="784" spans="3:24" s="14" customFormat="1" ht="75" customHeight="1">
      <c r="C784" s="57"/>
      <c r="E784" s="57"/>
      <c r="F784" s="57"/>
      <c r="G784" s="57"/>
      <c r="H784" s="57"/>
      <c r="I784" s="57"/>
      <c r="J784" s="57"/>
      <c r="K784" s="57"/>
      <c r="L784" s="57"/>
      <c r="M784" s="57"/>
      <c r="N784" s="57"/>
      <c r="Q784" s="57"/>
      <c r="R784" s="57"/>
      <c r="S784" s="57"/>
      <c r="T784" s="57"/>
      <c r="W784" s="57"/>
      <c r="X784" s="57"/>
    </row>
    <row r="785" spans="3:24" s="14" customFormat="1" ht="75" customHeight="1">
      <c r="C785" s="57"/>
      <c r="E785" s="57"/>
      <c r="F785" s="57"/>
      <c r="G785" s="57"/>
      <c r="H785" s="57"/>
      <c r="I785" s="57"/>
      <c r="J785" s="57"/>
      <c r="K785" s="57"/>
      <c r="L785" s="57"/>
      <c r="M785" s="57"/>
      <c r="N785" s="57"/>
      <c r="Q785" s="57"/>
      <c r="R785" s="57"/>
      <c r="S785" s="57"/>
      <c r="T785" s="57"/>
      <c r="W785" s="57"/>
      <c r="X785" s="57"/>
    </row>
    <row r="786" spans="3:24" s="14" customFormat="1" ht="75" customHeight="1">
      <c r="C786" s="57"/>
      <c r="E786" s="57"/>
      <c r="F786" s="57"/>
      <c r="G786" s="57"/>
      <c r="H786" s="57"/>
      <c r="I786" s="57"/>
      <c r="J786" s="57"/>
      <c r="K786" s="57"/>
      <c r="L786" s="57"/>
      <c r="M786" s="57"/>
      <c r="N786" s="57"/>
      <c r="Q786" s="57"/>
      <c r="R786" s="57"/>
      <c r="S786" s="57"/>
      <c r="T786" s="57"/>
      <c r="W786" s="57"/>
      <c r="X786" s="57"/>
    </row>
    <row r="787" spans="3:24" s="14" customFormat="1" ht="75" customHeight="1">
      <c r="C787" s="57"/>
      <c r="E787" s="57"/>
      <c r="F787" s="57"/>
      <c r="G787" s="57"/>
      <c r="H787" s="57"/>
      <c r="I787" s="57"/>
      <c r="J787" s="57"/>
      <c r="K787" s="57"/>
      <c r="L787" s="57"/>
      <c r="M787" s="57"/>
      <c r="N787" s="57"/>
      <c r="Q787" s="57"/>
      <c r="R787" s="57"/>
      <c r="S787" s="57"/>
      <c r="T787" s="57"/>
      <c r="W787" s="57"/>
      <c r="X787" s="57"/>
    </row>
    <row r="788" spans="3:24" s="14" customFormat="1" ht="75" customHeight="1">
      <c r="C788" s="57"/>
      <c r="E788" s="57"/>
      <c r="F788" s="57"/>
      <c r="G788" s="57"/>
      <c r="H788" s="57"/>
      <c r="I788" s="57"/>
      <c r="J788" s="57"/>
      <c r="K788" s="57"/>
      <c r="L788" s="57"/>
      <c r="M788" s="57"/>
      <c r="N788" s="57"/>
      <c r="Q788" s="57"/>
      <c r="R788" s="57"/>
      <c r="S788" s="57"/>
      <c r="T788" s="57"/>
      <c r="W788" s="57"/>
      <c r="X788" s="57"/>
    </row>
    <row r="789" spans="3:24" s="14" customFormat="1" ht="75" customHeight="1">
      <c r="C789" s="57"/>
      <c r="E789" s="57"/>
      <c r="F789" s="57"/>
      <c r="G789" s="57"/>
      <c r="H789" s="57"/>
      <c r="I789" s="57"/>
      <c r="J789" s="57"/>
      <c r="K789" s="57"/>
      <c r="L789" s="57"/>
      <c r="M789" s="57"/>
      <c r="N789" s="57"/>
      <c r="Q789" s="57"/>
      <c r="R789" s="57"/>
      <c r="S789" s="57"/>
      <c r="T789" s="57"/>
      <c r="W789" s="57"/>
      <c r="X789" s="57"/>
    </row>
    <row r="790" spans="3:24" s="14" customFormat="1" ht="75" customHeight="1">
      <c r="C790" s="57"/>
      <c r="E790" s="57"/>
      <c r="F790" s="57"/>
      <c r="G790" s="57"/>
      <c r="H790" s="57"/>
      <c r="I790" s="57"/>
      <c r="J790" s="57"/>
      <c r="K790" s="57"/>
      <c r="L790" s="57"/>
      <c r="M790" s="57"/>
      <c r="N790" s="57"/>
      <c r="Q790" s="57"/>
      <c r="R790" s="57"/>
      <c r="S790" s="57"/>
      <c r="T790" s="57"/>
      <c r="W790" s="57"/>
      <c r="X790" s="57"/>
    </row>
    <row r="791" spans="3:24" s="14" customFormat="1" ht="75" customHeight="1">
      <c r="C791" s="57"/>
      <c r="E791" s="57"/>
      <c r="F791" s="57"/>
      <c r="G791" s="57"/>
      <c r="H791" s="57"/>
      <c r="I791" s="57"/>
      <c r="J791" s="57"/>
      <c r="K791" s="57"/>
      <c r="L791" s="57"/>
      <c r="M791" s="57"/>
      <c r="N791" s="57"/>
      <c r="Q791" s="57"/>
      <c r="R791" s="57"/>
      <c r="S791" s="57"/>
      <c r="T791" s="57"/>
      <c r="W791" s="57"/>
      <c r="X791" s="57"/>
    </row>
    <row r="792" spans="3:24" s="14" customFormat="1" ht="75" customHeight="1">
      <c r="C792" s="57"/>
      <c r="E792" s="57"/>
      <c r="F792" s="57"/>
      <c r="G792" s="57"/>
      <c r="H792" s="57"/>
      <c r="I792" s="57"/>
      <c r="J792" s="57"/>
      <c r="K792" s="57"/>
      <c r="L792" s="57"/>
      <c r="M792" s="57"/>
      <c r="N792" s="57"/>
      <c r="Q792" s="57"/>
      <c r="R792" s="57"/>
      <c r="S792" s="57"/>
      <c r="T792" s="57"/>
      <c r="W792" s="57"/>
      <c r="X792" s="57"/>
    </row>
    <row r="793" spans="3:24" s="14" customFormat="1" ht="75" customHeight="1">
      <c r="C793" s="57"/>
      <c r="E793" s="57"/>
      <c r="F793" s="57"/>
      <c r="G793" s="57"/>
      <c r="H793" s="57"/>
      <c r="I793" s="57"/>
      <c r="J793" s="57"/>
      <c r="K793" s="57"/>
      <c r="L793" s="57"/>
      <c r="M793" s="57"/>
      <c r="N793" s="57"/>
      <c r="Q793" s="57"/>
      <c r="R793" s="57"/>
      <c r="S793" s="57"/>
      <c r="T793" s="57"/>
      <c r="W793" s="57"/>
      <c r="X793" s="57"/>
    </row>
    <row r="794" spans="3:24" s="14" customFormat="1" ht="75" customHeight="1">
      <c r="C794" s="57"/>
      <c r="E794" s="57"/>
      <c r="F794" s="57"/>
      <c r="G794" s="57"/>
      <c r="H794" s="57"/>
      <c r="I794" s="57"/>
      <c r="J794" s="57"/>
      <c r="K794" s="57"/>
      <c r="L794" s="57"/>
      <c r="M794" s="57"/>
      <c r="N794" s="57"/>
      <c r="Q794" s="57"/>
      <c r="R794" s="57"/>
      <c r="S794" s="57"/>
      <c r="T794" s="57"/>
      <c r="W794" s="57"/>
      <c r="X794" s="57"/>
    </row>
    <row r="795" spans="3:24" s="14" customFormat="1" ht="75" customHeight="1">
      <c r="C795" s="57"/>
      <c r="E795" s="57"/>
      <c r="F795" s="57"/>
      <c r="G795" s="57"/>
      <c r="H795" s="57"/>
      <c r="I795" s="57"/>
      <c r="J795" s="57"/>
      <c r="K795" s="57"/>
      <c r="L795" s="57"/>
      <c r="M795" s="57"/>
      <c r="N795" s="57"/>
      <c r="Q795" s="57"/>
      <c r="R795" s="57"/>
      <c r="S795" s="57"/>
      <c r="T795" s="57"/>
      <c r="W795" s="57"/>
      <c r="X795" s="57"/>
    </row>
    <row r="796" spans="3:24" s="14" customFormat="1" ht="75" customHeight="1">
      <c r="C796" s="57"/>
      <c r="E796" s="57"/>
      <c r="F796" s="57"/>
      <c r="G796" s="57"/>
      <c r="H796" s="57"/>
      <c r="I796" s="57"/>
      <c r="J796" s="57"/>
      <c r="K796" s="57"/>
      <c r="L796" s="57"/>
      <c r="M796" s="57"/>
      <c r="N796" s="57"/>
      <c r="Q796" s="57"/>
      <c r="R796" s="57"/>
      <c r="S796" s="57"/>
      <c r="T796" s="57"/>
      <c r="W796" s="57"/>
      <c r="X796" s="57"/>
    </row>
    <row r="797" spans="3:24" s="14" customFormat="1" ht="75" customHeight="1">
      <c r="C797" s="57"/>
      <c r="E797" s="57"/>
      <c r="F797" s="57"/>
      <c r="G797" s="57"/>
      <c r="H797" s="57"/>
      <c r="I797" s="57"/>
      <c r="J797" s="57"/>
      <c r="K797" s="57"/>
      <c r="L797" s="57"/>
      <c r="M797" s="57"/>
      <c r="N797" s="57"/>
      <c r="Q797" s="57"/>
      <c r="R797" s="57"/>
      <c r="S797" s="57"/>
      <c r="T797" s="57"/>
      <c r="W797" s="57"/>
      <c r="X797" s="57"/>
    </row>
    <row r="798" spans="3:24" s="14" customFormat="1" ht="75" customHeight="1">
      <c r="C798" s="57"/>
      <c r="E798" s="57"/>
      <c r="F798" s="57"/>
      <c r="G798" s="57"/>
      <c r="H798" s="57"/>
      <c r="I798" s="57"/>
      <c r="J798" s="57"/>
      <c r="K798" s="57"/>
      <c r="L798" s="57"/>
      <c r="M798" s="57"/>
      <c r="N798" s="57"/>
      <c r="Q798" s="57"/>
      <c r="R798" s="57"/>
      <c r="S798" s="57"/>
      <c r="T798" s="57"/>
      <c r="W798" s="57"/>
      <c r="X798" s="57"/>
    </row>
    <row r="799" spans="3:24" s="14" customFormat="1" ht="75" customHeight="1">
      <c r="C799" s="57"/>
      <c r="E799" s="57"/>
      <c r="F799" s="57"/>
      <c r="G799" s="57"/>
      <c r="H799" s="57"/>
      <c r="I799" s="57"/>
      <c r="J799" s="57"/>
      <c r="K799" s="57"/>
      <c r="L799" s="57"/>
      <c r="M799" s="57"/>
      <c r="N799" s="57"/>
      <c r="Q799" s="57"/>
      <c r="R799" s="57"/>
      <c r="S799" s="57"/>
      <c r="T799" s="57"/>
      <c r="W799" s="57"/>
      <c r="X799" s="57"/>
    </row>
    <row r="800" spans="3:24" s="14" customFormat="1" ht="75" customHeight="1">
      <c r="C800" s="57"/>
      <c r="E800" s="57"/>
      <c r="F800" s="57"/>
      <c r="G800" s="57"/>
      <c r="H800" s="57"/>
      <c r="I800" s="57"/>
      <c r="J800" s="57"/>
      <c r="K800" s="57"/>
      <c r="L800" s="57"/>
      <c r="M800" s="57"/>
      <c r="N800" s="57"/>
      <c r="Q800" s="57"/>
      <c r="R800" s="57"/>
      <c r="S800" s="57"/>
      <c r="T800" s="57"/>
      <c r="W800" s="57"/>
      <c r="X800" s="57"/>
    </row>
    <row r="801" spans="3:24" s="14" customFormat="1" ht="75" customHeight="1">
      <c r="C801" s="57"/>
      <c r="E801" s="57"/>
      <c r="F801" s="57"/>
      <c r="G801" s="57"/>
      <c r="H801" s="57"/>
      <c r="I801" s="57"/>
      <c r="J801" s="57"/>
      <c r="K801" s="57"/>
      <c r="L801" s="57"/>
      <c r="M801" s="57"/>
      <c r="N801" s="57"/>
      <c r="Q801" s="57"/>
      <c r="R801" s="57"/>
      <c r="S801" s="57"/>
      <c r="T801" s="57"/>
      <c r="W801" s="57"/>
      <c r="X801" s="57"/>
    </row>
    <row r="802" spans="3:24" s="14" customFormat="1" ht="75" customHeight="1">
      <c r="C802" s="57"/>
      <c r="E802" s="57"/>
      <c r="F802" s="57"/>
      <c r="G802" s="57"/>
      <c r="H802" s="57"/>
      <c r="I802" s="57"/>
      <c r="J802" s="57"/>
      <c r="K802" s="57"/>
      <c r="L802" s="57"/>
      <c r="M802" s="57"/>
      <c r="N802" s="57"/>
      <c r="Q802" s="57"/>
      <c r="R802" s="57"/>
      <c r="S802" s="57"/>
      <c r="T802" s="57"/>
      <c r="W802" s="57"/>
      <c r="X802" s="57"/>
    </row>
    <row r="803" spans="3:24" s="14" customFormat="1" ht="75" customHeight="1">
      <c r="C803" s="57"/>
      <c r="E803" s="57"/>
      <c r="F803" s="57"/>
      <c r="G803" s="57"/>
      <c r="H803" s="57"/>
      <c r="I803" s="57"/>
      <c r="J803" s="57"/>
      <c r="K803" s="57"/>
      <c r="L803" s="57"/>
      <c r="M803" s="57"/>
      <c r="N803" s="57"/>
      <c r="Q803" s="57"/>
      <c r="R803" s="57"/>
      <c r="S803" s="57"/>
      <c r="T803" s="57"/>
      <c r="W803" s="57"/>
      <c r="X803" s="57"/>
    </row>
    <row r="804" spans="3:24" s="14" customFormat="1" ht="75" customHeight="1">
      <c r="C804" s="57"/>
      <c r="E804" s="57"/>
      <c r="F804" s="57"/>
      <c r="G804" s="57"/>
      <c r="H804" s="57"/>
      <c r="I804" s="57"/>
      <c r="J804" s="57"/>
      <c r="K804" s="57"/>
      <c r="L804" s="57"/>
      <c r="M804" s="57"/>
      <c r="N804" s="57"/>
      <c r="Q804" s="57"/>
      <c r="R804" s="57"/>
      <c r="S804" s="57"/>
      <c r="T804" s="57"/>
      <c r="W804" s="57"/>
      <c r="X804" s="57"/>
    </row>
    <row r="805" spans="3:24" s="14" customFormat="1" ht="75" customHeight="1">
      <c r="C805" s="57"/>
      <c r="E805" s="57"/>
      <c r="F805" s="57"/>
      <c r="G805" s="57"/>
      <c r="H805" s="57"/>
      <c r="I805" s="57"/>
      <c r="J805" s="57"/>
      <c r="K805" s="57"/>
      <c r="L805" s="57"/>
      <c r="M805" s="57"/>
      <c r="N805" s="57"/>
      <c r="Q805" s="57"/>
      <c r="R805" s="57"/>
      <c r="S805" s="57"/>
      <c r="T805" s="57"/>
      <c r="W805" s="57"/>
      <c r="X805" s="57"/>
    </row>
    <row r="806" spans="3:24" s="14" customFormat="1" ht="75" customHeight="1">
      <c r="C806" s="57"/>
      <c r="E806" s="57"/>
      <c r="F806" s="57"/>
      <c r="G806" s="57"/>
      <c r="H806" s="57"/>
      <c r="I806" s="57"/>
      <c r="J806" s="57"/>
      <c r="K806" s="57"/>
      <c r="L806" s="57"/>
      <c r="M806" s="57"/>
      <c r="N806" s="57"/>
      <c r="Q806" s="57"/>
      <c r="R806" s="57"/>
      <c r="S806" s="57"/>
      <c r="T806" s="57"/>
      <c r="W806" s="57"/>
      <c r="X806" s="57"/>
    </row>
    <row r="807" spans="3:24" s="14" customFormat="1" ht="75" customHeight="1">
      <c r="C807" s="57"/>
      <c r="E807" s="57"/>
      <c r="F807" s="57"/>
      <c r="G807" s="57"/>
      <c r="H807" s="57"/>
      <c r="I807" s="57"/>
      <c r="J807" s="57"/>
      <c r="K807" s="57"/>
      <c r="L807" s="57"/>
      <c r="M807" s="57"/>
      <c r="N807" s="57"/>
      <c r="Q807" s="57"/>
      <c r="R807" s="57"/>
      <c r="S807" s="57"/>
      <c r="T807" s="57"/>
      <c r="W807" s="57"/>
      <c r="X807" s="57"/>
    </row>
    <row r="808" spans="3:24" s="14" customFormat="1" ht="75" customHeight="1">
      <c r="C808" s="57"/>
      <c r="E808" s="57"/>
      <c r="F808" s="57"/>
      <c r="G808" s="57"/>
      <c r="H808" s="57"/>
      <c r="I808" s="57"/>
      <c r="J808" s="57"/>
      <c r="K808" s="57"/>
      <c r="L808" s="57"/>
      <c r="M808" s="57"/>
      <c r="N808" s="57"/>
      <c r="Q808" s="57"/>
      <c r="R808" s="57"/>
      <c r="S808" s="57"/>
      <c r="T808" s="57"/>
      <c r="W808" s="57"/>
      <c r="X808" s="57"/>
    </row>
    <row r="809" spans="3:24" s="14" customFormat="1" ht="75" customHeight="1">
      <c r="C809" s="57"/>
      <c r="E809" s="57"/>
      <c r="F809" s="57"/>
      <c r="G809" s="57"/>
      <c r="H809" s="57"/>
      <c r="I809" s="57"/>
      <c r="J809" s="57"/>
      <c r="K809" s="57"/>
      <c r="L809" s="57"/>
      <c r="M809" s="57"/>
      <c r="N809" s="57"/>
      <c r="Q809" s="57"/>
      <c r="R809" s="57"/>
      <c r="S809" s="57"/>
      <c r="T809" s="57"/>
      <c r="W809" s="57"/>
      <c r="X809" s="57"/>
    </row>
    <row r="810" spans="3:24" s="14" customFormat="1" ht="75" customHeight="1">
      <c r="C810" s="57"/>
      <c r="E810" s="57"/>
      <c r="F810" s="57"/>
      <c r="G810" s="57"/>
      <c r="H810" s="57"/>
      <c r="I810" s="57"/>
      <c r="J810" s="57"/>
      <c r="K810" s="57"/>
      <c r="L810" s="57"/>
      <c r="M810" s="57"/>
      <c r="N810" s="57"/>
      <c r="Q810" s="57"/>
      <c r="R810" s="57"/>
      <c r="S810" s="57"/>
      <c r="T810" s="57"/>
      <c r="W810" s="57"/>
      <c r="X810" s="57"/>
    </row>
    <row r="811" spans="3:24" s="14" customFormat="1" ht="75" customHeight="1">
      <c r="C811" s="57"/>
      <c r="E811" s="57"/>
      <c r="F811" s="57"/>
      <c r="G811" s="57"/>
      <c r="H811" s="57"/>
      <c r="I811" s="57"/>
      <c r="J811" s="57"/>
      <c r="K811" s="57"/>
      <c r="L811" s="57"/>
      <c r="M811" s="57"/>
      <c r="N811" s="57"/>
      <c r="Q811" s="57"/>
      <c r="R811" s="57"/>
      <c r="S811" s="57"/>
      <c r="T811" s="57"/>
      <c r="W811" s="57"/>
      <c r="X811" s="57"/>
    </row>
    <row r="812" spans="3:24" s="14" customFormat="1" ht="75" customHeight="1">
      <c r="C812" s="57"/>
      <c r="E812" s="57"/>
      <c r="F812" s="57"/>
      <c r="G812" s="57"/>
      <c r="H812" s="57"/>
      <c r="I812" s="57"/>
      <c r="J812" s="57"/>
      <c r="K812" s="57"/>
      <c r="L812" s="57"/>
      <c r="M812" s="57"/>
      <c r="N812" s="57"/>
      <c r="Q812" s="57"/>
      <c r="R812" s="57"/>
      <c r="S812" s="57"/>
      <c r="T812" s="57"/>
      <c r="W812" s="57"/>
      <c r="X812" s="57"/>
    </row>
    <row r="813" spans="3:24" s="14" customFormat="1" ht="75" customHeight="1">
      <c r="C813" s="57"/>
      <c r="E813" s="57"/>
      <c r="F813" s="57"/>
      <c r="G813" s="57"/>
      <c r="H813" s="57"/>
      <c r="I813" s="57"/>
      <c r="J813" s="57"/>
      <c r="K813" s="57"/>
      <c r="L813" s="57"/>
      <c r="M813" s="57"/>
      <c r="N813" s="57"/>
      <c r="Q813" s="57"/>
      <c r="R813" s="57"/>
      <c r="S813" s="57"/>
      <c r="T813" s="57"/>
      <c r="W813" s="57"/>
      <c r="X813" s="57"/>
    </row>
    <row r="814" spans="3:24" s="14" customFormat="1" ht="75" customHeight="1">
      <c r="C814" s="57"/>
      <c r="E814" s="57"/>
      <c r="F814" s="57"/>
      <c r="G814" s="57"/>
      <c r="H814" s="57"/>
      <c r="I814" s="57"/>
      <c r="J814" s="57"/>
      <c r="K814" s="57"/>
      <c r="L814" s="57"/>
      <c r="M814" s="57"/>
      <c r="N814" s="57"/>
      <c r="Q814" s="57"/>
      <c r="R814" s="57"/>
      <c r="S814" s="57"/>
      <c r="T814" s="57"/>
      <c r="W814" s="57"/>
      <c r="X814" s="57"/>
    </row>
    <row r="815" spans="3:24" s="14" customFormat="1" ht="75" customHeight="1">
      <c r="C815" s="57"/>
      <c r="E815" s="57"/>
      <c r="F815" s="57"/>
      <c r="G815" s="57"/>
      <c r="H815" s="57"/>
      <c r="I815" s="57"/>
      <c r="J815" s="57"/>
      <c r="K815" s="57"/>
      <c r="L815" s="57"/>
      <c r="M815" s="57"/>
      <c r="N815" s="57"/>
      <c r="Q815" s="57"/>
      <c r="R815" s="57"/>
      <c r="S815" s="57"/>
      <c r="T815" s="57"/>
      <c r="W815" s="57"/>
      <c r="X815" s="57"/>
    </row>
    <row r="816" spans="3:24" s="14" customFormat="1" ht="75" customHeight="1">
      <c r="C816" s="57"/>
      <c r="E816" s="57"/>
      <c r="F816" s="57"/>
      <c r="G816" s="57"/>
      <c r="H816" s="57"/>
      <c r="I816" s="57"/>
      <c r="J816" s="57"/>
      <c r="K816" s="57"/>
      <c r="L816" s="57"/>
      <c r="M816" s="57"/>
      <c r="N816" s="57"/>
      <c r="Q816" s="57"/>
      <c r="R816" s="57"/>
      <c r="S816" s="57"/>
      <c r="T816" s="57"/>
      <c r="W816" s="57"/>
      <c r="X816" s="57"/>
    </row>
    <row r="817" spans="3:24" s="14" customFormat="1" ht="75" customHeight="1">
      <c r="C817" s="57"/>
      <c r="E817" s="57"/>
      <c r="F817" s="57"/>
      <c r="G817" s="57"/>
      <c r="H817" s="57"/>
      <c r="I817" s="57"/>
      <c r="J817" s="57"/>
      <c r="K817" s="57"/>
      <c r="L817" s="57"/>
      <c r="M817" s="57"/>
      <c r="N817" s="57"/>
      <c r="Q817" s="57"/>
      <c r="R817" s="57"/>
      <c r="S817" s="57"/>
      <c r="T817" s="57"/>
      <c r="W817" s="57"/>
      <c r="X817" s="57"/>
    </row>
    <row r="818" spans="3:24" s="14" customFormat="1" ht="75" customHeight="1">
      <c r="C818" s="57"/>
      <c r="E818" s="57"/>
      <c r="F818" s="57"/>
      <c r="G818" s="57"/>
      <c r="H818" s="57"/>
      <c r="I818" s="57"/>
      <c r="J818" s="57"/>
      <c r="K818" s="57"/>
      <c r="L818" s="57"/>
      <c r="M818" s="57"/>
      <c r="N818" s="57"/>
      <c r="Q818" s="57"/>
      <c r="R818" s="57"/>
      <c r="S818" s="57"/>
      <c r="T818" s="57"/>
      <c r="W818" s="57"/>
      <c r="X818" s="57"/>
    </row>
    <row r="819" spans="3:24" s="14" customFormat="1" ht="75" customHeight="1">
      <c r="C819" s="57"/>
      <c r="E819" s="57"/>
      <c r="F819" s="57"/>
      <c r="G819" s="57"/>
      <c r="H819" s="57"/>
      <c r="I819" s="57"/>
      <c r="J819" s="57"/>
      <c r="K819" s="57"/>
      <c r="L819" s="57"/>
      <c r="M819" s="57"/>
      <c r="N819" s="57"/>
      <c r="Q819" s="57"/>
      <c r="R819" s="57"/>
      <c r="S819" s="57"/>
      <c r="T819" s="57"/>
      <c r="W819" s="57"/>
      <c r="X819" s="57"/>
    </row>
    <row r="820" spans="3:24" s="14" customFormat="1" ht="75" customHeight="1">
      <c r="C820" s="57"/>
      <c r="E820" s="57"/>
      <c r="F820" s="57"/>
      <c r="G820" s="57"/>
      <c r="H820" s="57"/>
      <c r="I820" s="57"/>
      <c r="J820" s="57"/>
      <c r="K820" s="57"/>
      <c r="L820" s="57"/>
      <c r="M820" s="57"/>
      <c r="N820" s="57"/>
      <c r="Q820" s="57"/>
      <c r="R820" s="57"/>
      <c r="S820" s="57"/>
      <c r="T820" s="57"/>
      <c r="W820" s="57"/>
      <c r="X820" s="57"/>
    </row>
    <row r="821" spans="3:24" s="14" customFormat="1" ht="75" customHeight="1">
      <c r="C821" s="57"/>
      <c r="E821" s="57"/>
      <c r="F821" s="57"/>
      <c r="G821" s="57"/>
      <c r="H821" s="57"/>
      <c r="I821" s="57"/>
      <c r="J821" s="57"/>
      <c r="K821" s="57"/>
      <c r="L821" s="57"/>
      <c r="M821" s="57"/>
      <c r="N821" s="57"/>
      <c r="Q821" s="57"/>
      <c r="R821" s="57"/>
      <c r="S821" s="57"/>
      <c r="T821" s="57"/>
      <c r="W821" s="57"/>
      <c r="X821" s="57"/>
    </row>
    <row r="822" spans="3:24" s="14" customFormat="1" ht="75" customHeight="1">
      <c r="C822" s="57"/>
      <c r="E822" s="57"/>
      <c r="F822" s="57"/>
      <c r="G822" s="57"/>
      <c r="H822" s="57"/>
      <c r="I822" s="57"/>
      <c r="J822" s="57"/>
      <c r="K822" s="57"/>
      <c r="L822" s="57"/>
      <c r="M822" s="57"/>
      <c r="N822" s="57"/>
      <c r="Q822" s="57"/>
      <c r="R822" s="57"/>
      <c r="S822" s="57"/>
      <c r="T822" s="57"/>
      <c r="W822" s="57"/>
      <c r="X822" s="57"/>
    </row>
    <row r="823" spans="3:24" s="14" customFormat="1" ht="75" customHeight="1">
      <c r="C823" s="57"/>
      <c r="E823" s="57"/>
      <c r="F823" s="57"/>
      <c r="G823" s="57"/>
      <c r="H823" s="57"/>
      <c r="I823" s="57"/>
      <c r="J823" s="57"/>
      <c r="K823" s="57"/>
      <c r="L823" s="57"/>
      <c r="M823" s="57"/>
      <c r="N823" s="57"/>
      <c r="Q823" s="57"/>
      <c r="R823" s="57"/>
      <c r="S823" s="57"/>
      <c r="T823" s="57"/>
      <c r="W823" s="57"/>
      <c r="X823" s="57"/>
    </row>
    <row r="824" spans="3:24" s="14" customFormat="1" ht="75" customHeight="1">
      <c r="C824" s="57"/>
      <c r="E824" s="57"/>
      <c r="F824" s="57"/>
      <c r="G824" s="57"/>
      <c r="H824" s="57"/>
      <c r="I824" s="57"/>
      <c r="J824" s="57"/>
      <c r="K824" s="57"/>
      <c r="L824" s="57"/>
      <c r="M824" s="57"/>
      <c r="N824" s="57"/>
      <c r="Q824" s="57"/>
      <c r="R824" s="57"/>
      <c r="S824" s="57"/>
      <c r="T824" s="57"/>
      <c r="W824" s="57"/>
      <c r="X824" s="57"/>
    </row>
    <row r="825" spans="3:24" s="14" customFormat="1" ht="75" customHeight="1">
      <c r="C825" s="57"/>
      <c r="E825" s="57"/>
      <c r="F825" s="57"/>
      <c r="G825" s="57"/>
      <c r="H825" s="57"/>
      <c r="I825" s="57"/>
      <c r="J825" s="57"/>
      <c r="K825" s="57"/>
      <c r="L825" s="57"/>
      <c r="M825" s="57"/>
      <c r="N825" s="57"/>
      <c r="Q825" s="57"/>
      <c r="R825" s="57"/>
      <c r="S825" s="57"/>
      <c r="T825" s="57"/>
      <c r="W825" s="57"/>
      <c r="X825" s="57"/>
    </row>
    <row r="826" spans="3:24" s="14" customFormat="1" ht="75" customHeight="1">
      <c r="C826" s="57"/>
      <c r="E826" s="57"/>
      <c r="F826" s="57"/>
      <c r="G826" s="57"/>
      <c r="H826" s="57"/>
      <c r="I826" s="57"/>
      <c r="J826" s="57"/>
      <c r="K826" s="57"/>
      <c r="L826" s="57"/>
      <c r="M826" s="57"/>
      <c r="N826" s="57"/>
      <c r="Q826" s="57"/>
      <c r="R826" s="57"/>
      <c r="S826" s="57"/>
      <c r="T826" s="57"/>
      <c r="W826" s="57"/>
      <c r="X826" s="57"/>
    </row>
    <row r="827" spans="3:24" s="14" customFormat="1" ht="75" customHeight="1">
      <c r="C827" s="57"/>
      <c r="E827" s="57"/>
      <c r="F827" s="57"/>
      <c r="G827" s="57"/>
      <c r="H827" s="57"/>
      <c r="I827" s="57"/>
      <c r="J827" s="57"/>
      <c r="K827" s="57"/>
      <c r="L827" s="57"/>
      <c r="M827" s="57"/>
      <c r="N827" s="57"/>
      <c r="Q827" s="57"/>
      <c r="R827" s="57"/>
      <c r="S827" s="57"/>
      <c r="T827" s="57"/>
      <c r="W827" s="57"/>
      <c r="X827" s="57"/>
    </row>
    <row r="828" spans="3:24" s="14" customFormat="1" ht="75" customHeight="1">
      <c r="C828" s="57"/>
      <c r="E828" s="57"/>
      <c r="F828" s="57"/>
      <c r="G828" s="57"/>
      <c r="H828" s="57"/>
      <c r="I828" s="57"/>
      <c r="J828" s="57"/>
      <c r="K828" s="57"/>
      <c r="L828" s="57"/>
      <c r="M828" s="57"/>
      <c r="N828" s="57"/>
      <c r="Q828" s="57"/>
      <c r="R828" s="57"/>
      <c r="S828" s="57"/>
      <c r="T828" s="57"/>
      <c r="W828" s="57"/>
      <c r="X828" s="57"/>
    </row>
    <row r="829" spans="3:24" s="14" customFormat="1" ht="75" customHeight="1">
      <c r="C829" s="57"/>
      <c r="E829" s="57"/>
      <c r="F829" s="57"/>
      <c r="G829" s="57"/>
      <c r="H829" s="57"/>
      <c r="I829" s="57"/>
      <c r="J829" s="57"/>
      <c r="K829" s="57"/>
      <c r="L829" s="57"/>
      <c r="M829" s="57"/>
      <c r="N829" s="57"/>
      <c r="Q829" s="57"/>
      <c r="R829" s="57"/>
      <c r="S829" s="57"/>
      <c r="T829" s="57"/>
      <c r="W829" s="57"/>
      <c r="X829" s="57"/>
    </row>
    <row r="830" spans="3:24" s="14" customFormat="1" ht="75" customHeight="1">
      <c r="C830" s="57"/>
      <c r="E830" s="57"/>
      <c r="F830" s="57"/>
      <c r="G830" s="57"/>
      <c r="H830" s="57"/>
      <c r="I830" s="57"/>
      <c r="J830" s="57"/>
      <c r="K830" s="57"/>
      <c r="L830" s="57"/>
      <c r="M830" s="57"/>
      <c r="N830" s="57"/>
      <c r="Q830" s="57"/>
      <c r="R830" s="57"/>
      <c r="S830" s="57"/>
      <c r="T830" s="57"/>
      <c r="W830" s="57"/>
      <c r="X830" s="57"/>
    </row>
    <row r="831" spans="3:24" s="14" customFormat="1" ht="75" customHeight="1">
      <c r="C831" s="57"/>
      <c r="E831" s="57"/>
      <c r="F831" s="57"/>
      <c r="G831" s="57"/>
      <c r="H831" s="57"/>
      <c r="I831" s="57"/>
      <c r="J831" s="57"/>
      <c r="K831" s="57"/>
      <c r="L831" s="57"/>
      <c r="M831" s="57"/>
      <c r="N831" s="57"/>
      <c r="Q831" s="57"/>
      <c r="R831" s="57"/>
      <c r="S831" s="57"/>
      <c r="T831" s="57"/>
      <c r="W831" s="57"/>
      <c r="X831" s="57"/>
    </row>
    <row r="832" spans="3:24" s="14" customFormat="1" ht="75" customHeight="1">
      <c r="C832" s="57"/>
      <c r="E832" s="57"/>
      <c r="F832" s="57"/>
      <c r="G832" s="57"/>
      <c r="H832" s="57"/>
      <c r="I832" s="57"/>
      <c r="J832" s="57"/>
      <c r="K832" s="57"/>
      <c r="L832" s="57"/>
      <c r="M832" s="57"/>
      <c r="N832" s="57"/>
      <c r="Q832" s="57"/>
      <c r="R832" s="57"/>
      <c r="S832" s="57"/>
      <c r="T832" s="57"/>
      <c r="W832" s="57"/>
      <c r="X832" s="57"/>
    </row>
    <row r="833" spans="3:24" s="14" customFormat="1" ht="75" customHeight="1">
      <c r="C833" s="57"/>
      <c r="E833" s="57"/>
      <c r="F833" s="57"/>
      <c r="G833" s="57"/>
      <c r="H833" s="57"/>
      <c r="I833" s="57"/>
      <c r="J833" s="57"/>
      <c r="K833" s="57"/>
      <c r="L833" s="57"/>
      <c r="M833" s="57"/>
      <c r="N833" s="57"/>
      <c r="Q833" s="57"/>
      <c r="R833" s="57"/>
      <c r="S833" s="57"/>
      <c r="T833" s="57"/>
      <c r="W833" s="57"/>
      <c r="X833" s="57"/>
    </row>
    <row r="834" spans="3:24" s="14" customFormat="1" ht="75" customHeight="1">
      <c r="C834" s="57"/>
      <c r="E834" s="57"/>
      <c r="F834" s="57"/>
      <c r="G834" s="57"/>
      <c r="H834" s="57"/>
      <c r="I834" s="57"/>
      <c r="J834" s="57"/>
      <c r="K834" s="57"/>
      <c r="L834" s="57"/>
      <c r="M834" s="57"/>
      <c r="N834" s="57"/>
      <c r="Q834" s="57"/>
      <c r="R834" s="57"/>
      <c r="S834" s="57"/>
      <c r="T834" s="57"/>
      <c r="W834" s="57"/>
      <c r="X834" s="57"/>
    </row>
    <row r="835" spans="3:24" s="14" customFormat="1" ht="75" customHeight="1">
      <c r="C835" s="57"/>
      <c r="E835" s="57"/>
      <c r="F835" s="57"/>
      <c r="G835" s="57"/>
      <c r="H835" s="57"/>
      <c r="I835" s="57"/>
      <c r="J835" s="57"/>
      <c r="K835" s="57"/>
      <c r="L835" s="57"/>
      <c r="M835" s="57"/>
      <c r="N835" s="57"/>
      <c r="Q835" s="57"/>
      <c r="R835" s="57"/>
      <c r="S835" s="57"/>
      <c r="T835" s="57"/>
      <c r="W835" s="57"/>
      <c r="X835" s="57"/>
    </row>
    <row r="836" spans="3:24" s="14" customFormat="1" ht="75" customHeight="1">
      <c r="C836" s="57"/>
      <c r="E836" s="57"/>
      <c r="F836" s="57"/>
      <c r="G836" s="57"/>
      <c r="H836" s="57"/>
      <c r="I836" s="57"/>
      <c r="J836" s="57"/>
      <c r="K836" s="57"/>
      <c r="L836" s="57"/>
      <c r="M836" s="57"/>
      <c r="N836" s="57"/>
      <c r="Q836" s="57"/>
      <c r="R836" s="57"/>
      <c r="S836" s="57"/>
      <c r="T836" s="57"/>
      <c r="W836" s="57"/>
      <c r="X836" s="57"/>
    </row>
    <row r="837" spans="3:24" s="14" customFormat="1" ht="75" customHeight="1">
      <c r="C837" s="57"/>
      <c r="E837" s="57"/>
      <c r="F837" s="57"/>
      <c r="G837" s="57"/>
      <c r="H837" s="57"/>
      <c r="I837" s="57"/>
      <c r="J837" s="57"/>
      <c r="K837" s="57"/>
      <c r="L837" s="57"/>
      <c r="M837" s="57"/>
      <c r="N837" s="57"/>
      <c r="Q837" s="57"/>
      <c r="R837" s="57"/>
      <c r="S837" s="57"/>
      <c r="T837" s="57"/>
      <c r="W837" s="57"/>
      <c r="X837" s="57"/>
    </row>
    <row r="838" spans="3:24" s="14" customFormat="1" ht="75" customHeight="1">
      <c r="C838" s="57"/>
      <c r="E838" s="57"/>
      <c r="F838" s="57"/>
      <c r="G838" s="57"/>
      <c r="H838" s="57"/>
      <c r="I838" s="57"/>
      <c r="J838" s="57"/>
      <c r="K838" s="57"/>
      <c r="L838" s="57"/>
      <c r="M838" s="57"/>
      <c r="N838" s="57"/>
      <c r="Q838" s="57"/>
      <c r="R838" s="57"/>
      <c r="S838" s="57"/>
      <c r="T838" s="57"/>
      <c r="W838" s="57"/>
      <c r="X838" s="57"/>
    </row>
    <row r="839" spans="3:24" s="14" customFormat="1" ht="75" customHeight="1">
      <c r="C839" s="57"/>
      <c r="E839" s="57"/>
      <c r="F839" s="57"/>
      <c r="G839" s="57"/>
      <c r="H839" s="57"/>
      <c r="I839" s="57"/>
      <c r="J839" s="57"/>
      <c r="K839" s="57"/>
      <c r="L839" s="57"/>
      <c r="M839" s="57"/>
      <c r="N839" s="57"/>
      <c r="Q839" s="57"/>
      <c r="R839" s="57"/>
      <c r="S839" s="57"/>
      <c r="T839" s="57"/>
      <c r="W839" s="57"/>
      <c r="X839" s="57"/>
    </row>
    <row r="840" spans="3:24" s="14" customFormat="1" ht="75" customHeight="1">
      <c r="C840" s="57"/>
      <c r="E840" s="57"/>
      <c r="F840" s="57"/>
      <c r="G840" s="57"/>
      <c r="H840" s="57"/>
      <c r="I840" s="57"/>
      <c r="J840" s="57"/>
      <c r="K840" s="57"/>
      <c r="L840" s="57"/>
      <c r="M840" s="57"/>
      <c r="N840" s="57"/>
      <c r="Q840" s="57"/>
      <c r="R840" s="57"/>
      <c r="S840" s="57"/>
      <c r="T840" s="57"/>
      <c r="W840" s="57"/>
      <c r="X840" s="57"/>
    </row>
    <row r="841" spans="3:24" s="14" customFormat="1" ht="75" customHeight="1">
      <c r="C841" s="57"/>
      <c r="E841" s="57"/>
      <c r="F841" s="57"/>
      <c r="G841" s="57"/>
      <c r="H841" s="57"/>
      <c r="I841" s="57"/>
      <c r="J841" s="57"/>
      <c r="K841" s="57"/>
      <c r="L841" s="57"/>
      <c r="M841" s="57"/>
      <c r="N841" s="57"/>
      <c r="Q841" s="57"/>
      <c r="R841" s="57"/>
      <c r="S841" s="57"/>
      <c r="T841" s="57"/>
      <c r="W841" s="57"/>
      <c r="X841" s="57"/>
    </row>
    <row r="842" spans="3:24" s="14" customFormat="1" ht="75" customHeight="1">
      <c r="C842" s="57"/>
      <c r="E842" s="57"/>
      <c r="F842" s="57"/>
      <c r="G842" s="57"/>
      <c r="H842" s="57"/>
      <c r="I842" s="57"/>
      <c r="J842" s="57"/>
      <c r="K842" s="57"/>
      <c r="L842" s="57"/>
      <c r="M842" s="57"/>
      <c r="N842" s="57"/>
      <c r="Q842" s="57"/>
      <c r="R842" s="57"/>
      <c r="S842" s="57"/>
      <c r="T842" s="57"/>
      <c r="W842" s="57"/>
      <c r="X842" s="57"/>
    </row>
    <row r="843" spans="3:24" s="14" customFormat="1" ht="75" customHeight="1">
      <c r="C843" s="57"/>
      <c r="E843" s="57"/>
      <c r="F843" s="57"/>
      <c r="G843" s="57"/>
      <c r="H843" s="57"/>
      <c r="I843" s="57"/>
      <c r="J843" s="57"/>
      <c r="K843" s="57"/>
      <c r="L843" s="57"/>
      <c r="M843" s="57"/>
      <c r="N843" s="57"/>
      <c r="Q843" s="57"/>
      <c r="R843" s="57"/>
      <c r="S843" s="57"/>
      <c r="T843" s="57"/>
      <c r="W843" s="57"/>
      <c r="X843" s="57"/>
    </row>
    <row r="844" spans="3:24" s="14" customFormat="1" ht="75" customHeight="1">
      <c r="C844" s="57"/>
      <c r="E844" s="57"/>
      <c r="F844" s="57"/>
      <c r="G844" s="57"/>
      <c r="H844" s="57"/>
      <c r="I844" s="57"/>
      <c r="J844" s="57"/>
      <c r="K844" s="57"/>
      <c r="L844" s="57"/>
      <c r="M844" s="57"/>
      <c r="N844" s="57"/>
      <c r="Q844" s="57"/>
      <c r="R844" s="57"/>
      <c r="S844" s="57"/>
      <c r="T844" s="57"/>
      <c r="W844" s="57"/>
      <c r="X844" s="57"/>
    </row>
    <row r="845" spans="3:24" s="14" customFormat="1" ht="75" customHeight="1">
      <c r="C845" s="57"/>
      <c r="E845" s="57"/>
      <c r="F845" s="57"/>
      <c r="G845" s="57"/>
      <c r="H845" s="57"/>
      <c r="I845" s="57"/>
      <c r="J845" s="57"/>
      <c r="K845" s="57"/>
      <c r="L845" s="57"/>
      <c r="M845" s="57"/>
      <c r="N845" s="57"/>
      <c r="Q845" s="57"/>
      <c r="R845" s="57"/>
      <c r="S845" s="57"/>
      <c r="T845" s="57"/>
      <c r="W845" s="57"/>
      <c r="X845" s="57"/>
    </row>
    <row r="846" spans="3:24" s="14" customFormat="1" ht="75" customHeight="1">
      <c r="C846" s="57"/>
      <c r="E846" s="57"/>
      <c r="F846" s="57"/>
      <c r="G846" s="57"/>
      <c r="H846" s="57"/>
      <c r="I846" s="57"/>
      <c r="J846" s="57"/>
      <c r="K846" s="57"/>
      <c r="L846" s="57"/>
      <c r="M846" s="57"/>
      <c r="N846" s="57"/>
      <c r="Q846" s="57"/>
      <c r="R846" s="57"/>
      <c r="S846" s="57"/>
      <c r="T846" s="57"/>
      <c r="W846" s="57"/>
      <c r="X846" s="57"/>
    </row>
    <row r="847" spans="3:24" s="14" customFormat="1" ht="75" customHeight="1">
      <c r="C847" s="57"/>
      <c r="E847" s="57"/>
      <c r="F847" s="57"/>
      <c r="G847" s="57"/>
      <c r="H847" s="57"/>
      <c r="I847" s="57"/>
      <c r="J847" s="57"/>
      <c r="K847" s="57"/>
      <c r="L847" s="57"/>
      <c r="M847" s="57"/>
      <c r="N847" s="57"/>
      <c r="Q847" s="57"/>
      <c r="R847" s="57"/>
      <c r="S847" s="57"/>
      <c r="T847" s="57"/>
      <c r="W847" s="57"/>
      <c r="X847" s="57"/>
    </row>
    <row r="848" spans="3:24" s="14" customFormat="1" ht="75" customHeight="1">
      <c r="C848" s="57"/>
      <c r="E848" s="57"/>
      <c r="F848" s="57"/>
      <c r="G848" s="57"/>
      <c r="H848" s="57"/>
      <c r="I848" s="57"/>
      <c r="J848" s="57"/>
      <c r="K848" s="57"/>
      <c r="L848" s="57"/>
      <c r="M848" s="57"/>
      <c r="N848" s="57"/>
      <c r="Q848" s="57"/>
      <c r="R848" s="57"/>
      <c r="S848" s="57"/>
      <c r="T848" s="57"/>
      <c r="W848" s="57"/>
      <c r="X848" s="57"/>
    </row>
    <row r="849" spans="3:24" s="14" customFormat="1" ht="75" customHeight="1">
      <c r="C849" s="57"/>
      <c r="E849" s="57"/>
      <c r="F849" s="57"/>
      <c r="G849" s="57"/>
      <c r="H849" s="57"/>
      <c r="I849" s="57"/>
      <c r="J849" s="57"/>
      <c r="K849" s="57"/>
      <c r="L849" s="57"/>
      <c r="M849" s="57"/>
      <c r="N849" s="57"/>
      <c r="Q849" s="57"/>
      <c r="R849" s="57"/>
      <c r="S849" s="57"/>
      <c r="T849" s="57"/>
      <c r="W849" s="57"/>
      <c r="X849" s="57"/>
    </row>
    <row r="850" spans="3:24" s="14" customFormat="1" ht="75" customHeight="1">
      <c r="C850" s="57"/>
      <c r="E850" s="57"/>
      <c r="F850" s="57"/>
      <c r="G850" s="57"/>
      <c r="H850" s="57"/>
      <c r="I850" s="57"/>
      <c r="J850" s="57"/>
      <c r="K850" s="57"/>
      <c r="L850" s="57"/>
      <c r="M850" s="57"/>
      <c r="N850" s="57"/>
      <c r="Q850" s="57"/>
      <c r="R850" s="57"/>
      <c r="S850" s="57"/>
      <c r="T850" s="57"/>
      <c r="W850" s="57"/>
      <c r="X850" s="57"/>
    </row>
    <row r="851" spans="3:24" s="14" customFormat="1" ht="75" customHeight="1">
      <c r="C851" s="57"/>
      <c r="E851" s="57"/>
      <c r="F851" s="57"/>
      <c r="G851" s="57"/>
      <c r="H851" s="57"/>
      <c r="I851" s="57"/>
      <c r="J851" s="57"/>
      <c r="K851" s="57"/>
      <c r="L851" s="57"/>
      <c r="M851" s="57"/>
      <c r="N851" s="57"/>
      <c r="Q851" s="57"/>
      <c r="R851" s="57"/>
      <c r="S851" s="57"/>
      <c r="T851" s="57"/>
      <c r="W851" s="57"/>
      <c r="X851" s="57"/>
    </row>
    <row r="852" spans="3:24" s="14" customFormat="1" ht="75" customHeight="1">
      <c r="C852" s="57"/>
      <c r="E852" s="57"/>
      <c r="F852" s="57"/>
      <c r="G852" s="57"/>
      <c r="H852" s="57"/>
      <c r="I852" s="57"/>
      <c r="J852" s="57"/>
      <c r="K852" s="57"/>
      <c r="L852" s="57"/>
      <c r="M852" s="57"/>
      <c r="N852" s="57"/>
      <c r="Q852" s="57"/>
      <c r="R852" s="57"/>
      <c r="S852" s="57"/>
      <c r="T852" s="57"/>
      <c r="W852" s="57"/>
      <c r="X852" s="57"/>
    </row>
    <row r="853" spans="3:24" s="14" customFormat="1" ht="75" customHeight="1">
      <c r="C853" s="57"/>
      <c r="E853" s="57"/>
      <c r="F853" s="57"/>
      <c r="G853" s="57"/>
      <c r="H853" s="57"/>
      <c r="I853" s="57"/>
      <c r="J853" s="57"/>
      <c r="K853" s="57"/>
      <c r="L853" s="57"/>
      <c r="M853" s="57"/>
      <c r="N853" s="57"/>
      <c r="Q853" s="57"/>
      <c r="R853" s="57"/>
      <c r="S853" s="57"/>
      <c r="T853" s="57"/>
      <c r="W853" s="57"/>
      <c r="X853" s="57"/>
    </row>
    <row r="854" spans="3:24" s="14" customFormat="1" ht="75" customHeight="1">
      <c r="C854" s="57"/>
      <c r="E854" s="57"/>
      <c r="F854" s="57"/>
      <c r="G854" s="57"/>
      <c r="H854" s="57"/>
      <c r="I854" s="57"/>
      <c r="J854" s="57"/>
      <c r="K854" s="57"/>
      <c r="L854" s="57"/>
      <c r="M854" s="57"/>
      <c r="N854" s="57"/>
      <c r="Q854" s="57"/>
      <c r="R854" s="57"/>
      <c r="S854" s="57"/>
      <c r="T854" s="57"/>
      <c r="W854" s="57"/>
      <c r="X854" s="57"/>
    </row>
    <row r="855" spans="3:24" s="14" customFormat="1" ht="75" customHeight="1">
      <c r="C855" s="57"/>
      <c r="E855" s="57"/>
      <c r="F855" s="57"/>
      <c r="G855" s="57"/>
      <c r="H855" s="57"/>
      <c r="I855" s="57"/>
      <c r="J855" s="57"/>
      <c r="K855" s="57"/>
      <c r="L855" s="57"/>
      <c r="M855" s="57"/>
      <c r="N855" s="57"/>
      <c r="Q855" s="57"/>
      <c r="R855" s="57"/>
      <c r="S855" s="57"/>
      <c r="T855" s="57"/>
      <c r="W855" s="57"/>
      <c r="X855" s="57"/>
    </row>
    <row r="856" spans="3:24" s="14" customFormat="1" ht="75" customHeight="1">
      <c r="C856" s="57"/>
      <c r="E856" s="57"/>
      <c r="F856" s="57"/>
      <c r="G856" s="57"/>
      <c r="H856" s="57"/>
      <c r="I856" s="57"/>
      <c r="J856" s="57"/>
      <c r="K856" s="57"/>
      <c r="L856" s="57"/>
      <c r="M856" s="57"/>
      <c r="N856" s="57"/>
      <c r="Q856" s="57"/>
      <c r="R856" s="57"/>
      <c r="S856" s="57"/>
      <c r="T856" s="57"/>
      <c r="W856" s="57"/>
      <c r="X856" s="57"/>
    </row>
    <row r="857" spans="3:24" s="14" customFormat="1" ht="75" customHeight="1">
      <c r="C857" s="57"/>
      <c r="E857" s="57"/>
      <c r="F857" s="57"/>
      <c r="G857" s="57"/>
      <c r="H857" s="57"/>
      <c r="I857" s="57"/>
      <c r="J857" s="57"/>
      <c r="K857" s="57"/>
      <c r="L857" s="57"/>
      <c r="M857" s="57"/>
      <c r="N857" s="57"/>
      <c r="Q857" s="57"/>
      <c r="R857" s="57"/>
      <c r="S857" s="57"/>
      <c r="T857" s="57"/>
      <c r="W857" s="57"/>
      <c r="X857" s="57"/>
    </row>
    <row r="858" spans="3:24" s="14" customFormat="1" ht="75" customHeight="1">
      <c r="C858" s="57"/>
      <c r="E858" s="57"/>
      <c r="F858" s="57"/>
      <c r="G858" s="57"/>
      <c r="H858" s="57"/>
      <c r="I858" s="57"/>
      <c r="J858" s="57"/>
      <c r="K858" s="57"/>
      <c r="L858" s="57"/>
      <c r="M858" s="57"/>
      <c r="N858" s="57"/>
      <c r="Q858" s="57"/>
      <c r="R858" s="57"/>
      <c r="S858" s="57"/>
      <c r="T858" s="57"/>
      <c r="W858" s="57"/>
      <c r="X858" s="57"/>
    </row>
    <row r="859" spans="3:24" s="14" customFormat="1" ht="75" customHeight="1">
      <c r="C859" s="57"/>
      <c r="E859" s="57"/>
      <c r="F859" s="57"/>
      <c r="G859" s="57"/>
      <c r="H859" s="57"/>
      <c r="I859" s="57"/>
      <c r="J859" s="57"/>
      <c r="K859" s="57"/>
      <c r="L859" s="57"/>
      <c r="M859" s="57"/>
      <c r="N859" s="57"/>
      <c r="Q859" s="57"/>
      <c r="R859" s="57"/>
      <c r="S859" s="57"/>
      <c r="T859" s="57"/>
      <c r="W859" s="57"/>
      <c r="X859" s="57"/>
    </row>
    <row r="860" spans="3:24" s="14" customFormat="1" ht="75" customHeight="1">
      <c r="C860" s="57"/>
      <c r="E860" s="57"/>
      <c r="F860" s="57"/>
      <c r="G860" s="57"/>
      <c r="H860" s="57"/>
      <c r="I860" s="57"/>
      <c r="J860" s="57"/>
      <c r="K860" s="57"/>
      <c r="L860" s="57"/>
      <c r="M860" s="57"/>
      <c r="N860" s="57"/>
      <c r="Q860" s="57"/>
      <c r="R860" s="57"/>
      <c r="S860" s="57"/>
      <c r="T860" s="57"/>
      <c r="W860" s="57"/>
      <c r="X860" s="57"/>
    </row>
    <row r="861" spans="3:24" s="14" customFormat="1" ht="75" customHeight="1">
      <c r="C861" s="57"/>
      <c r="E861" s="57"/>
      <c r="F861" s="57"/>
      <c r="G861" s="57"/>
      <c r="H861" s="57"/>
      <c r="I861" s="57"/>
      <c r="J861" s="57"/>
      <c r="K861" s="57"/>
      <c r="L861" s="57"/>
      <c r="M861" s="57"/>
      <c r="N861" s="57"/>
      <c r="Q861" s="57"/>
      <c r="R861" s="57"/>
      <c r="S861" s="57"/>
      <c r="T861" s="57"/>
      <c r="W861" s="57"/>
      <c r="X861" s="57"/>
    </row>
    <row r="862" spans="3:24" s="14" customFormat="1" ht="75" customHeight="1">
      <c r="C862" s="57"/>
      <c r="E862" s="57"/>
      <c r="F862" s="57"/>
      <c r="G862" s="57"/>
      <c r="H862" s="57"/>
      <c r="I862" s="57"/>
      <c r="J862" s="57"/>
      <c r="K862" s="57"/>
      <c r="L862" s="57"/>
      <c r="M862" s="57"/>
      <c r="N862" s="57"/>
      <c r="Q862" s="57"/>
      <c r="R862" s="57"/>
      <c r="S862" s="57"/>
      <c r="T862" s="57"/>
      <c r="W862" s="57"/>
      <c r="X862" s="57"/>
    </row>
    <row r="863" spans="3:24" s="14" customFormat="1" ht="75" customHeight="1">
      <c r="C863" s="57"/>
      <c r="E863" s="57"/>
      <c r="F863" s="57"/>
      <c r="G863" s="57"/>
      <c r="H863" s="57"/>
      <c r="I863" s="57"/>
      <c r="J863" s="57"/>
      <c r="K863" s="57"/>
      <c r="L863" s="57"/>
      <c r="M863" s="57"/>
      <c r="N863" s="57"/>
      <c r="Q863" s="57"/>
      <c r="R863" s="57"/>
      <c r="S863" s="57"/>
      <c r="T863" s="57"/>
      <c r="W863" s="57"/>
      <c r="X863" s="57"/>
    </row>
    <row r="864" spans="3:24" s="14" customFormat="1" ht="75" customHeight="1">
      <c r="C864" s="57"/>
      <c r="E864" s="57"/>
      <c r="F864" s="57"/>
      <c r="G864" s="57"/>
      <c r="H864" s="57"/>
      <c r="I864" s="57"/>
      <c r="J864" s="57"/>
      <c r="K864" s="57"/>
      <c r="L864" s="57"/>
      <c r="M864" s="57"/>
      <c r="N864" s="57"/>
      <c r="Q864" s="57"/>
      <c r="R864" s="57"/>
      <c r="S864" s="57"/>
      <c r="T864" s="57"/>
      <c r="W864" s="57"/>
      <c r="X864" s="57"/>
    </row>
    <row r="865" spans="3:24" s="14" customFormat="1" ht="75" customHeight="1">
      <c r="C865" s="57"/>
      <c r="E865" s="57"/>
      <c r="F865" s="57"/>
      <c r="G865" s="57"/>
      <c r="H865" s="57"/>
      <c r="I865" s="57"/>
      <c r="J865" s="57"/>
      <c r="K865" s="57"/>
      <c r="L865" s="57"/>
      <c r="M865" s="57"/>
      <c r="N865" s="57"/>
      <c r="Q865" s="57"/>
      <c r="R865" s="57"/>
      <c r="S865" s="57"/>
      <c r="T865" s="57"/>
      <c r="W865" s="57"/>
      <c r="X865" s="57"/>
    </row>
    <row r="866" spans="3:24" s="14" customFormat="1" ht="75" customHeight="1">
      <c r="C866" s="57"/>
      <c r="E866" s="57"/>
      <c r="F866" s="57"/>
      <c r="G866" s="57"/>
      <c r="H866" s="57"/>
      <c r="I866" s="57"/>
      <c r="J866" s="57"/>
      <c r="K866" s="57"/>
      <c r="L866" s="57"/>
      <c r="M866" s="57"/>
      <c r="N866" s="57"/>
      <c r="Q866" s="57"/>
      <c r="R866" s="57"/>
      <c r="S866" s="57"/>
      <c r="T866" s="57"/>
      <c r="W866" s="57"/>
      <c r="X866" s="57"/>
    </row>
    <row r="867" spans="3:24" s="14" customFormat="1" ht="75" customHeight="1">
      <c r="C867" s="57"/>
      <c r="E867" s="57"/>
      <c r="F867" s="57"/>
      <c r="G867" s="57"/>
      <c r="H867" s="57"/>
      <c r="I867" s="57"/>
      <c r="J867" s="57"/>
      <c r="K867" s="57"/>
      <c r="L867" s="57"/>
      <c r="M867" s="57"/>
      <c r="N867" s="57"/>
      <c r="Q867" s="57"/>
      <c r="R867" s="57"/>
      <c r="S867" s="57"/>
      <c r="T867" s="57"/>
      <c r="W867" s="57"/>
      <c r="X867" s="57"/>
    </row>
    <row r="868" spans="3:24" s="14" customFormat="1" ht="75" customHeight="1">
      <c r="C868" s="57"/>
      <c r="E868" s="57"/>
      <c r="F868" s="57"/>
      <c r="G868" s="57"/>
      <c r="H868" s="57"/>
      <c r="I868" s="57"/>
      <c r="J868" s="57"/>
      <c r="K868" s="57"/>
      <c r="L868" s="57"/>
      <c r="M868" s="57"/>
      <c r="N868" s="57"/>
      <c r="Q868" s="57"/>
      <c r="R868" s="57"/>
      <c r="S868" s="57"/>
      <c r="T868" s="57"/>
      <c r="W868" s="57"/>
      <c r="X868" s="57"/>
    </row>
    <row r="869" spans="3:24" s="14" customFormat="1" ht="75" customHeight="1">
      <c r="C869" s="57"/>
      <c r="E869" s="57"/>
      <c r="F869" s="57"/>
      <c r="G869" s="57"/>
      <c r="H869" s="57"/>
      <c r="I869" s="57"/>
      <c r="J869" s="57"/>
      <c r="K869" s="57"/>
      <c r="L869" s="57"/>
      <c r="M869" s="57"/>
      <c r="N869" s="57"/>
      <c r="Q869" s="57"/>
      <c r="R869" s="57"/>
      <c r="S869" s="57"/>
      <c r="T869" s="57"/>
      <c r="W869" s="57"/>
      <c r="X869" s="57"/>
    </row>
    <row r="870" spans="3:24" s="14" customFormat="1" ht="75" customHeight="1">
      <c r="C870" s="57"/>
      <c r="E870" s="57"/>
      <c r="F870" s="57"/>
      <c r="G870" s="57"/>
      <c r="H870" s="57"/>
      <c r="I870" s="57"/>
      <c r="J870" s="57"/>
      <c r="K870" s="57"/>
      <c r="L870" s="57"/>
      <c r="M870" s="57"/>
      <c r="N870" s="57"/>
      <c r="Q870" s="57"/>
      <c r="R870" s="57"/>
      <c r="S870" s="57"/>
      <c r="T870" s="57"/>
      <c r="W870" s="57"/>
      <c r="X870" s="57"/>
    </row>
    <row r="871" spans="3:24" s="14" customFormat="1" ht="75" customHeight="1">
      <c r="C871" s="57"/>
      <c r="E871" s="57"/>
      <c r="F871" s="57"/>
      <c r="G871" s="57"/>
      <c r="H871" s="57"/>
      <c r="I871" s="57"/>
      <c r="J871" s="57"/>
      <c r="K871" s="57"/>
      <c r="L871" s="57"/>
      <c r="M871" s="57"/>
      <c r="N871" s="57"/>
      <c r="Q871" s="57"/>
      <c r="R871" s="57"/>
      <c r="S871" s="57"/>
      <c r="T871" s="57"/>
      <c r="W871" s="57"/>
      <c r="X871" s="57"/>
    </row>
    <row r="872" spans="3:24" s="14" customFormat="1" ht="75" customHeight="1">
      <c r="C872" s="57"/>
      <c r="E872" s="57"/>
      <c r="F872" s="57"/>
      <c r="G872" s="57"/>
      <c r="H872" s="57"/>
      <c r="I872" s="57"/>
      <c r="J872" s="57"/>
      <c r="K872" s="57"/>
      <c r="L872" s="57"/>
      <c r="M872" s="57"/>
      <c r="N872" s="57"/>
      <c r="Q872" s="57"/>
      <c r="R872" s="57"/>
      <c r="S872" s="57"/>
      <c r="T872" s="57"/>
      <c r="W872" s="57"/>
      <c r="X872" s="57"/>
    </row>
    <row r="873" spans="3:24" s="14" customFormat="1" ht="75" customHeight="1">
      <c r="C873" s="57"/>
      <c r="E873" s="57"/>
      <c r="F873" s="57"/>
      <c r="G873" s="57"/>
      <c r="H873" s="57"/>
      <c r="I873" s="57"/>
      <c r="J873" s="57"/>
      <c r="K873" s="57"/>
      <c r="L873" s="57"/>
      <c r="M873" s="57"/>
      <c r="N873" s="57"/>
      <c r="Q873" s="57"/>
      <c r="R873" s="57"/>
      <c r="S873" s="57"/>
      <c r="T873" s="57"/>
      <c r="W873" s="57"/>
      <c r="X873" s="57"/>
    </row>
    <row r="874" spans="3:24" s="14" customFormat="1" ht="75" customHeight="1">
      <c r="C874" s="57"/>
      <c r="E874" s="57"/>
      <c r="F874" s="57"/>
      <c r="G874" s="57"/>
      <c r="H874" s="57"/>
      <c r="I874" s="57"/>
      <c r="J874" s="57"/>
      <c r="K874" s="57"/>
      <c r="L874" s="57"/>
      <c r="M874" s="57"/>
      <c r="N874" s="57"/>
      <c r="Q874" s="57"/>
      <c r="R874" s="57"/>
      <c r="S874" s="57"/>
      <c r="T874" s="57"/>
      <c r="W874" s="57"/>
      <c r="X874" s="57"/>
    </row>
    <row r="875" spans="3:24" s="14" customFormat="1" ht="75" customHeight="1">
      <c r="C875" s="57"/>
      <c r="E875" s="57"/>
      <c r="F875" s="57"/>
      <c r="G875" s="57"/>
      <c r="H875" s="57"/>
      <c r="I875" s="57"/>
      <c r="J875" s="57"/>
      <c r="K875" s="57"/>
      <c r="L875" s="57"/>
      <c r="M875" s="57"/>
      <c r="N875" s="57"/>
      <c r="Q875" s="57"/>
      <c r="R875" s="57"/>
      <c r="S875" s="57"/>
      <c r="T875" s="57"/>
      <c r="W875" s="57"/>
      <c r="X875" s="57"/>
    </row>
    <row r="876" spans="3:24" s="14" customFormat="1" ht="75" customHeight="1">
      <c r="C876" s="57"/>
      <c r="E876" s="57"/>
      <c r="F876" s="57"/>
      <c r="G876" s="57"/>
      <c r="H876" s="57"/>
      <c r="I876" s="57"/>
      <c r="J876" s="57"/>
      <c r="K876" s="57"/>
      <c r="L876" s="57"/>
      <c r="M876" s="57"/>
      <c r="N876" s="57"/>
      <c r="Q876" s="57"/>
      <c r="R876" s="57"/>
      <c r="S876" s="57"/>
      <c r="T876" s="57"/>
      <c r="W876" s="57"/>
      <c r="X876" s="57"/>
    </row>
    <row r="877" spans="3:24" s="14" customFormat="1" ht="75" customHeight="1">
      <c r="C877" s="57"/>
      <c r="E877" s="57"/>
      <c r="F877" s="57"/>
      <c r="G877" s="57"/>
      <c r="H877" s="57"/>
      <c r="I877" s="57"/>
      <c r="J877" s="57"/>
      <c r="K877" s="57"/>
      <c r="L877" s="57"/>
      <c r="M877" s="57"/>
      <c r="N877" s="57"/>
      <c r="Q877" s="57"/>
      <c r="R877" s="57"/>
      <c r="S877" s="57"/>
      <c r="T877" s="57"/>
      <c r="W877" s="57"/>
      <c r="X877" s="57"/>
    </row>
    <row r="878" spans="3:24" s="14" customFormat="1" ht="75" customHeight="1">
      <c r="C878" s="57"/>
      <c r="E878" s="57"/>
      <c r="F878" s="57"/>
      <c r="G878" s="57"/>
      <c r="H878" s="57"/>
      <c r="I878" s="57"/>
      <c r="J878" s="57"/>
      <c r="K878" s="57"/>
      <c r="L878" s="57"/>
      <c r="M878" s="57"/>
      <c r="N878" s="57"/>
      <c r="Q878" s="57"/>
      <c r="R878" s="57"/>
      <c r="S878" s="57"/>
      <c r="T878" s="57"/>
      <c r="W878" s="57"/>
      <c r="X878" s="57"/>
    </row>
    <row r="879" spans="3:24" s="14" customFormat="1" ht="75" customHeight="1">
      <c r="C879" s="57"/>
      <c r="E879" s="57"/>
      <c r="F879" s="57"/>
      <c r="G879" s="57"/>
      <c r="H879" s="57"/>
      <c r="I879" s="57"/>
      <c r="J879" s="57"/>
      <c r="K879" s="57"/>
      <c r="L879" s="57"/>
      <c r="M879" s="57"/>
      <c r="N879" s="57"/>
      <c r="Q879" s="57"/>
      <c r="R879" s="57"/>
      <c r="S879" s="57"/>
      <c r="T879" s="57"/>
      <c r="W879" s="57"/>
      <c r="X879" s="57"/>
    </row>
    <row r="880" spans="3:24" s="14" customFormat="1" ht="75" customHeight="1">
      <c r="C880" s="57"/>
      <c r="E880" s="57"/>
      <c r="F880" s="57"/>
      <c r="G880" s="57"/>
      <c r="H880" s="57"/>
      <c r="I880" s="57"/>
      <c r="J880" s="57"/>
      <c r="K880" s="57"/>
      <c r="L880" s="57"/>
      <c r="M880" s="57"/>
      <c r="N880" s="57"/>
      <c r="Q880" s="57"/>
      <c r="R880" s="57"/>
      <c r="S880" s="57"/>
      <c r="T880" s="57"/>
      <c r="W880" s="57"/>
      <c r="X880" s="57"/>
    </row>
    <row r="881" spans="3:24" s="14" customFormat="1" ht="75" customHeight="1">
      <c r="C881" s="57"/>
      <c r="E881" s="57"/>
      <c r="F881" s="57"/>
      <c r="G881" s="57"/>
      <c r="H881" s="57"/>
      <c r="I881" s="57"/>
      <c r="J881" s="57"/>
      <c r="K881" s="57"/>
      <c r="L881" s="57"/>
      <c r="M881" s="57"/>
      <c r="N881" s="57"/>
      <c r="Q881" s="57"/>
      <c r="R881" s="57"/>
      <c r="S881" s="57"/>
      <c r="T881" s="57"/>
      <c r="W881" s="57"/>
      <c r="X881" s="57"/>
    </row>
    <row r="882" spans="3:24" s="14" customFormat="1" ht="75" customHeight="1">
      <c r="C882" s="57"/>
      <c r="E882" s="57"/>
      <c r="F882" s="57"/>
      <c r="G882" s="57"/>
      <c r="H882" s="57"/>
      <c r="I882" s="57"/>
      <c r="J882" s="57"/>
      <c r="K882" s="57"/>
      <c r="L882" s="57"/>
      <c r="M882" s="57"/>
      <c r="N882" s="57"/>
      <c r="Q882" s="57"/>
      <c r="R882" s="57"/>
      <c r="S882" s="57"/>
      <c r="T882" s="57"/>
      <c r="W882" s="57"/>
      <c r="X882" s="57"/>
    </row>
    <row r="883" spans="3:24" s="14" customFormat="1" ht="75" customHeight="1">
      <c r="C883" s="57"/>
      <c r="E883" s="57"/>
      <c r="F883" s="57"/>
      <c r="G883" s="57"/>
      <c r="H883" s="57"/>
      <c r="I883" s="57"/>
      <c r="J883" s="57"/>
      <c r="K883" s="57"/>
      <c r="L883" s="57"/>
      <c r="M883" s="57"/>
      <c r="N883" s="57"/>
      <c r="Q883" s="57"/>
      <c r="R883" s="57"/>
      <c r="S883" s="57"/>
      <c r="T883" s="57"/>
      <c r="W883" s="57"/>
      <c r="X883" s="57"/>
    </row>
    <row r="884" spans="3:24" s="14" customFormat="1" ht="75" customHeight="1">
      <c r="C884" s="57"/>
      <c r="E884" s="57"/>
      <c r="F884" s="57"/>
      <c r="G884" s="57"/>
      <c r="H884" s="57"/>
      <c r="I884" s="57"/>
      <c r="J884" s="57"/>
      <c r="K884" s="57"/>
      <c r="L884" s="57"/>
      <c r="M884" s="57"/>
      <c r="N884" s="57"/>
      <c r="Q884" s="57"/>
      <c r="R884" s="57"/>
      <c r="S884" s="57"/>
      <c r="T884" s="57"/>
      <c r="W884" s="57"/>
      <c r="X884" s="57"/>
    </row>
    <row r="885" spans="3:24" s="14" customFormat="1" ht="75" customHeight="1">
      <c r="C885" s="57"/>
      <c r="E885" s="57"/>
      <c r="F885" s="57"/>
      <c r="G885" s="57"/>
      <c r="H885" s="57"/>
      <c r="I885" s="57"/>
      <c r="J885" s="57"/>
      <c r="K885" s="57"/>
      <c r="L885" s="57"/>
      <c r="M885" s="57"/>
      <c r="N885" s="57"/>
      <c r="Q885" s="57"/>
      <c r="R885" s="57"/>
      <c r="S885" s="57"/>
      <c r="T885" s="57"/>
      <c r="W885" s="57"/>
      <c r="X885" s="57"/>
    </row>
    <row r="886" spans="3:24" s="14" customFormat="1" ht="75" customHeight="1">
      <c r="C886" s="57"/>
      <c r="E886" s="57"/>
      <c r="F886" s="57"/>
      <c r="G886" s="57"/>
      <c r="H886" s="57"/>
      <c r="I886" s="57"/>
      <c r="J886" s="57"/>
      <c r="K886" s="57"/>
      <c r="L886" s="57"/>
      <c r="M886" s="57"/>
      <c r="N886" s="57"/>
      <c r="Q886" s="57"/>
      <c r="R886" s="57"/>
      <c r="S886" s="57"/>
      <c r="T886" s="57"/>
      <c r="W886" s="57"/>
      <c r="X886" s="57"/>
    </row>
    <row r="887" spans="3:24" s="14" customFormat="1" ht="75" customHeight="1">
      <c r="C887" s="57"/>
      <c r="E887" s="57"/>
      <c r="F887" s="57"/>
      <c r="G887" s="57"/>
      <c r="H887" s="57"/>
      <c r="I887" s="57"/>
      <c r="J887" s="57"/>
      <c r="K887" s="57"/>
      <c r="L887" s="57"/>
      <c r="M887" s="57"/>
      <c r="N887" s="57"/>
      <c r="Q887" s="57"/>
      <c r="R887" s="57"/>
      <c r="S887" s="57"/>
      <c r="T887" s="57"/>
      <c r="W887" s="57"/>
      <c r="X887" s="57"/>
    </row>
    <row r="888" spans="3:24" s="14" customFormat="1" ht="75" customHeight="1">
      <c r="C888" s="57"/>
      <c r="E888" s="57"/>
      <c r="F888" s="57"/>
      <c r="G888" s="57"/>
      <c r="H888" s="57"/>
      <c r="I888" s="57"/>
      <c r="J888" s="57"/>
      <c r="K888" s="57"/>
      <c r="L888" s="57"/>
      <c r="M888" s="57"/>
      <c r="N888" s="57"/>
      <c r="Q888" s="57"/>
      <c r="R888" s="57"/>
      <c r="S888" s="57"/>
      <c r="T888" s="57"/>
      <c r="W888" s="57"/>
      <c r="X888" s="57"/>
    </row>
    <row r="889" spans="3:24" s="14" customFormat="1" ht="75" customHeight="1">
      <c r="C889" s="57"/>
      <c r="E889" s="57"/>
      <c r="F889" s="57"/>
      <c r="G889" s="57"/>
      <c r="H889" s="57"/>
      <c r="I889" s="57"/>
      <c r="J889" s="57"/>
      <c r="K889" s="57"/>
      <c r="L889" s="57"/>
      <c r="M889" s="57"/>
      <c r="N889" s="57"/>
      <c r="Q889" s="57"/>
      <c r="R889" s="57"/>
      <c r="S889" s="57"/>
      <c r="T889" s="57"/>
      <c r="W889" s="57"/>
      <c r="X889" s="57"/>
    </row>
    <row r="890" spans="3:24" s="14" customFormat="1" ht="75" customHeight="1">
      <c r="C890" s="57"/>
      <c r="E890" s="57"/>
      <c r="F890" s="57"/>
      <c r="G890" s="57"/>
      <c r="H890" s="57"/>
      <c r="I890" s="57"/>
      <c r="J890" s="57"/>
      <c r="K890" s="57"/>
      <c r="L890" s="57"/>
      <c r="M890" s="57"/>
      <c r="N890" s="57"/>
      <c r="Q890" s="57"/>
      <c r="R890" s="57"/>
      <c r="S890" s="57"/>
      <c r="T890" s="57"/>
      <c r="W890" s="57"/>
      <c r="X890" s="57"/>
    </row>
    <row r="891" spans="3:24" s="14" customFormat="1" ht="75" customHeight="1">
      <c r="C891" s="57"/>
      <c r="E891" s="57"/>
      <c r="F891" s="57"/>
      <c r="G891" s="57"/>
      <c r="H891" s="57"/>
      <c r="I891" s="57"/>
      <c r="J891" s="57"/>
      <c r="K891" s="57"/>
      <c r="L891" s="57"/>
      <c r="M891" s="57"/>
      <c r="N891" s="57"/>
      <c r="Q891" s="57"/>
      <c r="R891" s="57"/>
      <c r="S891" s="57"/>
      <c r="T891" s="57"/>
      <c r="W891" s="57"/>
      <c r="X891" s="57"/>
    </row>
    <row r="892" spans="3:24" s="14" customFormat="1" ht="75" customHeight="1">
      <c r="C892" s="57"/>
      <c r="E892" s="57"/>
      <c r="F892" s="57"/>
      <c r="G892" s="57"/>
      <c r="H892" s="57"/>
      <c r="I892" s="57"/>
      <c r="J892" s="57"/>
      <c r="K892" s="57"/>
      <c r="L892" s="57"/>
      <c r="M892" s="57"/>
      <c r="N892" s="57"/>
      <c r="Q892" s="57"/>
      <c r="R892" s="57"/>
      <c r="S892" s="57"/>
      <c r="T892" s="57"/>
      <c r="W892" s="57"/>
      <c r="X892" s="57"/>
    </row>
    <row r="893" spans="3:24" s="14" customFormat="1" ht="75" customHeight="1">
      <c r="C893" s="57"/>
      <c r="E893" s="57"/>
      <c r="F893" s="57"/>
      <c r="G893" s="57"/>
      <c r="H893" s="57"/>
      <c r="I893" s="57"/>
      <c r="J893" s="57"/>
      <c r="K893" s="57"/>
      <c r="L893" s="57"/>
      <c r="M893" s="57"/>
      <c r="N893" s="57"/>
      <c r="Q893" s="57"/>
      <c r="R893" s="57"/>
      <c r="S893" s="57"/>
      <c r="T893" s="57"/>
      <c r="W893" s="57"/>
      <c r="X893" s="57"/>
    </row>
    <row r="894" spans="3:24" s="14" customFormat="1" ht="75" customHeight="1">
      <c r="C894" s="57"/>
      <c r="E894" s="57"/>
      <c r="F894" s="57"/>
      <c r="G894" s="57"/>
      <c r="H894" s="57"/>
      <c r="I894" s="57"/>
      <c r="J894" s="57"/>
      <c r="K894" s="57"/>
      <c r="L894" s="57"/>
      <c r="M894" s="57"/>
      <c r="N894" s="57"/>
      <c r="Q894" s="57"/>
      <c r="R894" s="57"/>
      <c r="S894" s="57"/>
      <c r="T894" s="57"/>
      <c r="W894" s="57"/>
      <c r="X894" s="57"/>
    </row>
    <row r="895" spans="3:24" s="14" customFormat="1" ht="75" customHeight="1">
      <c r="C895" s="57"/>
      <c r="E895" s="57"/>
      <c r="F895" s="57"/>
      <c r="G895" s="57"/>
      <c r="H895" s="57"/>
      <c r="I895" s="57"/>
      <c r="J895" s="57"/>
      <c r="K895" s="57"/>
      <c r="L895" s="57"/>
      <c r="M895" s="57"/>
      <c r="N895" s="57"/>
      <c r="Q895" s="57"/>
      <c r="R895" s="57"/>
      <c r="S895" s="57"/>
      <c r="T895" s="57"/>
      <c r="W895" s="57"/>
      <c r="X895" s="57"/>
    </row>
    <row r="896" spans="3:24" s="14" customFormat="1" ht="75" customHeight="1">
      <c r="C896" s="57"/>
      <c r="E896" s="57"/>
      <c r="F896" s="57"/>
      <c r="G896" s="57"/>
      <c r="H896" s="57"/>
      <c r="I896" s="57"/>
      <c r="J896" s="57"/>
      <c r="K896" s="57"/>
      <c r="L896" s="57"/>
      <c r="M896" s="57"/>
      <c r="N896" s="57"/>
      <c r="Q896" s="57"/>
      <c r="R896" s="57"/>
      <c r="S896" s="57"/>
      <c r="T896" s="57"/>
      <c r="W896" s="57"/>
      <c r="X896" s="57"/>
    </row>
    <row r="897" spans="3:24" s="14" customFormat="1" ht="75" customHeight="1">
      <c r="C897" s="57"/>
      <c r="E897" s="57"/>
      <c r="F897" s="57"/>
      <c r="G897" s="57"/>
      <c r="H897" s="57"/>
      <c r="I897" s="57"/>
      <c r="J897" s="57"/>
      <c r="K897" s="57"/>
      <c r="L897" s="57"/>
      <c r="M897" s="57"/>
      <c r="N897" s="57"/>
      <c r="Q897" s="57"/>
      <c r="R897" s="57"/>
      <c r="S897" s="57"/>
      <c r="T897" s="57"/>
      <c r="W897" s="57"/>
      <c r="X897" s="57"/>
    </row>
    <row r="898" spans="3:24" s="14" customFormat="1" ht="75" customHeight="1">
      <c r="C898" s="57"/>
      <c r="E898" s="57"/>
      <c r="F898" s="57"/>
      <c r="G898" s="57"/>
      <c r="H898" s="57"/>
      <c r="I898" s="57"/>
      <c r="J898" s="57"/>
      <c r="K898" s="57"/>
      <c r="L898" s="57"/>
      <c r="M898" s="57"/>
      <c r="N898" s="57"/>
      <c r="Q898" s="57"/>
      <c r="R898" s="57"/>
      <c r="S898" s="57"/>
      <c r="T898" s="57"/>
      <c r="W898" s="57"/>
      <c r="X898" s="57"/>
    </row>
    <row r="899" spans="3:24" s="14" customFormat="1" ht="75" customHeight="1">
      <c r="C899" s="57"/>
      <c r="E899" s="57"/>
      <c r="F899" s="57"/>
      <c r="G899" s="57"/>
      <c r="H899" s="57"/>
      <c r="I899" s="57"/>
      <c r="J899" s="57"/>
      <c r="K899" s="57"/>
      <c r="L899" s="57"/>
      <c r="M899" s="57"/>
      <c r="N899" s="57"/>
      <c r="Q899" s="57"/>
      <c r="R899" s="57"/>
      <c r="S899" s="57"/>
      <c r="T899" s="57"/>
      <c r="W899" s="57"/>
      <c r="X899" s="57"/>
    </row>
    <row r="900" spans="3:24" s="14" customFormat="1" ht="75" customHeight="1">
      <c r="C900" s="57"/>
      <c r="E900" s="57"/>
      <c r="F900" s="57"/>
      <c r="G900" s="57"/>
      <c r="H900" s="57"/>
      <c r="I900" s="57"/>
      <c r="J900" s="57"/>
      <c r="K900" s="57"/>
      <c r="L900" s="57"/>
      <c r="M900" s="57"/>
      <c r="N900" s="57"/>
      <c r="Q900" s="57"/>
      <c r="R900" s="57"/>
      <c r="S900" s="57"/>
      <c r="T900" s="57"/>
      <c r="W900" s="57"/>
      <c r="X900" s="57"/>
    </row>
    <row r="901" spans="3:24" s="14" customFormat="1" ht="75" customHeight="1">
      <c r="C901" s="57"/>
      <c r="E901" s="57"/>
      <c r="F901" s="57"/>
      <c r="G901" s="57"/>
      <c r="H901" s="57"/>
      <c r="I901" s="57"/>
      <c r="J901" s="57"/>
      <c r="K901" s="57"/>
      <c r="L901" s="57"/>
      <c r="M901" s="57"/>
      <c r="N901" s="57"/>
      <c r="Q901" s="57"/>
      <c r="R901" s="57"/>
      <c r="S901" s="57"/>
      <c r="T901" s="57"/>
      <c r="W901" s="57"/>
      <c r="X901" s="57"/>
    </row>
    <row r="902" spans="3:24" s="14" customFormat="1" ht="75" customHeight="1">
      <c r="C902" s="57"/>
      <c r="E902" s="57"/>
      <c r="F902" s="57"/>
      <c r="G902" s="57"/>
      <c r="H902" s="57"/>
      <c r="I902" s="57"/>
      <c r="J902" s="57"/>
      <c r="K902" s="57"/>
      <c r="L902" s="57"/>
      <c r="M902" s="57"/>
      <c r="N902" s="57"/>
      <c r="Q902" s="57"/>
      <c r="R902" s="57"/>
      <c r="S902" s="57"/>
      <c r="T902" s="57"/>
      <c r="W902" s="57"/>
      <c r="X902" s="57"/>
    </row>
    <row r="903" spans="3:24" s="14" customFormat="1" ht="75" customHeight="1">
      <c r="C903" s="57"/>
      <c r="E903" s="57"/>
      <c r="F903" s="57"/>
      <c r="G903" s="57"/>
      <c r="H903" s="57"/>
      <c r="I903" s="57"/>
      <c r="J903" s="57"/>
      <c r="K903" s="57"/>
      <c r="L903" s="57"/>
      <c r="M903" s="57"/>
      <c r="N903" s="57"/>
      <c r="Q903" s="57"/>
      <c r="R903" s="57"/>
      <c r="S903" s="57"/>
      <c r="T903" s="57"/>
      <c r="W903" s="57"/>
      <c r="X903" s="57"/>
    </row>
    <row r="904" spans="3:24" s="14" customFormat="1" ht="75" customHeight="1">
      <c r="C904" s="57"/>
      <c r="E904" s="57"/>
      <c r="F904" s="57"/>
      <c r="G904" s="57"/>
      <c r="H904" s="57"/>
      <c r="I904" s="57"/>
      <c r="J904" s="57"/>
      <c r="K904" s="57"/>
      <c r="L904" s="57"/>
      <c r="M904" s="57"/>
      <c r="N904" s="57"/>
      <c r="Q904" s="57"/>
      <c r="R904" s="57"/>
      <c r="S904" s="57"/>
      <c r="T904" s="57"/>
      <c r="W904" s="57"/>
      <c r="X904" s="57"/>
    </row>
    <row r="905" spans="3:24" s="14" customFormat="1" ht="75" customHeight="1">
      <c r="C905" s="57"/>
      <c r="E905" s="57"/>
      <c r="F905" s="57"/>
      <c r="G905" s="57"/>
      <c r="H905" s="57"/>
      <c r="I905" s="57"/>
      <c r="J905" s="57"/>
      <c r="K905" s="57"/>
      <c r="L905" s="57"/>
      <c r="M905" s="57"/>
      <c r="N905" s="57"/>
      <c r="Q905" s="57"/>
      <c r="R905" s="57"/>
      <c r="S905" s="57"/>
      <c r="T905" s="57"/>
      <c r="W905" s="57"/>
      <c r="X905" s="57"/>
    </row>
    <row r="906" spans="3:24" s="14" customFormat="1" ht="75" customHeight="1">
      <c r="C906" s="57"/>
      <c r="E906" s="57"/>
      <c r="F906" s="57"/>
      <c r="G906" s="57"/>
      <c r="H906" s="57"/>
      <c r="I906" s="57"/>
      <c r="J906" s="57"/>
      <c r="K906" s="57"/>
      <c r="L906" s="57"/>
      <c r="M906" s="57"/>
      <c r="N906" s="57"/>
      <c r="Q906" s="57"/>
      <c r="R906" s="57"/>
      <c r="S906" s="57"/>
      <c r="T906" s="57"/>
      <c r="W906" s="57"/>
      <c r="X906" s="57"/>
    </row>
    <row r="907" spans="3:24" s="14" customFormat="1" ht="75" customHeight="1">
      <c r="C907" s="57"/>
      <c r="E907" s="57"/>
      <c r="F907" s="57"/>
      <c r="G907" s="57"/>
      <c r="H907" s="57"/>
      <c r="I907" s="57"/>
      <c r="J907" s="57"/>
      <c r="K907" s="57"/>
      <c r="L907" s="57"/>
      <c r="M907" s="57"/>
      <c r="N907" s="57"/>
      <c r="Q907" s="57"/>
      <c r="R907" s="57"/>
      <c r="S907" s="57"/>
      <c r="T907" s="57"/>
      <c r="W907" s="57"/>
      <c r="X907" s="57"/>
    </row>
    <row r="908" spans="3:24" s="14" customFormat="1" ht="75" customHeight="1">
      <c r="C908" s="57"/>
      <c r="E908" s="57"/>
      <c r="F908" s="57"/>
      <c r="G908" s="57"/>
      <c r="H908" s="57"/>
      <c r="I908" s="57"/>
      <c r="J908" s="57"/>
      <c r="K908" s="57"/>
      <c r="L908" s="57"/>
      <c r="M908" s="57"/>
      <c r="N908" s="57"/>
      <c r="Q908" s="57"/>
      <c r="R908" s="57"/>
      <c r="S908" s="57"/>
      <c r="T908" s="57"/>
      <c r="W908" s="57"/>
      <c r="X908" s="57"/>
    </row>
    <row r="909" spans="3:24" s="14" customFormat="1" ht="75" customHeight="1">
      <c r="C909" s="57"/>
      <c r="E909" s="57"/>
      <c r="F909" s="57"/>
      <c r="G909" s="57"/>
      <c r="H909" s="57"/>
      <c r="I909" s="57"/>
      <c r="J909" s="57"/>
      <c r="K909" s="57"/>
      <c r="L909" s="57"/>
      <c r="M909" s="57"/>
      <c r="N909" s="57"/>
      <c r="Q909" s="57"/>
      <c r="R909" s="57"/>
      <c r="S909" s="57"/>
      <c r="T909" s="57"/>
      <c r="W909" s="57"/>
      <c r="X909" s="57"/>
    </row>
    <row r="910" spans="3:24" s="14" customFormat="1" ht="75" customHeight="1">
      <c r="C910" s="57"/>
      <c r="E910" s="57"/>
      <c r="F910" s="57"/>
      <c r="G910" s="57"/>
      <c r="H910" s="57"/>
      <c r="I910" s="57"/>
      <c r="J910" s="57"/>
      <c r="K910" s="57"/>
      <c r="L910" s="57"/>
      <c r="M910" s="57"/>
      <c r="N910" s="57"/>
      <c r="Q910" s="57"/>
      <c r="R910" s="57"/>
      <c r="S910" s="57"/>
      <c r="T910" s="57"/>
      <c r="W910" s="57"/>
      <c r="X910" s="57"/>
    </row>
    <row r="911" spans="3:24" s="14" customFormat="1" ht="75" customHeight="1">
      <c r="C911" s="57"/>
      <c r="E911" s="57"/>
      <c r="F911" s="57"/>
      <c r="G911" s="57"/>
      <c r="H911" s="57"/>
      <c r="I911" s="57"/>
      <c r="J911" s="57"/>
      <c r="K911" s="57"/>
      <c r="L911" s="57"/>
      <c r="M911" s="57"/>
      <c r="N911" s="57"/>
      <c r="Q911" s="57"/>
      <c r="R911" s="57"/>
      <c r="S911" s="57"/>
      <c r="T911" s="57"/>
      <c r="W911" s="57"/>
      <c r="X911" s="57"/>
    </row>
    <row r="912" spans="3:24" s="14" customFormat="1" ht="75" customHeight="1">
      <c r="C912" s="57"/>
      <c r="E912" s="57"/>
      <c r="F912" s="57"/>
      <c r="G912" s="57"/>
      <c r="H912" s="57"/>
      <c r="I912" s="57"/>
      <c r="J912" s="57"/>
      <c r="K912" s="57"/>
      <c r="L912" s="57"/>
      <c r="M912" s="57"/>
      <c r="N912" s="57"/>
      <c r="Q912" s="57"/>
      <c r="R912" s="57"/>
      <c r="S912" s="57"/>
      <c r="T912" s="57"/>
      <c r="W912" s="57"/>
      <c r="X912" s="57"/>
    </row>
    <row r="913" spans="3:24" s="14" customFormat="1" ht="75" customHeight="1">
      <c r="C913" s="57"/>
      <c r="E913" s="57"/>
      <c r="F913" s="57"/>
      <c r="G913" s="57"/>
      <c r="H913" s="57"/>
      <c r="I913" s="57"/>
      <c r="J913" s="57"/>
      <c r="K913" s="57"/>
      <c r="L913" s="57"/>
      <c r="M913" s="57"/>
      <c r="N913" s="57"/>
      <c r="Q913" s="57"/>
      <c r="R913" s="57"/>
      <c r="S913" s="57"/>
      <c r="T913" s="57"/>
      <c r="W913" s="57"/>
      <c r="X913" s="57"/>
    </row>
    <row r="914" spans="3:24" s="14" customFormat="1" ht="75" customHeight="1">
      <c r="C914" s="57"/>
      <c r="E914" s="57"/>
      <c r="F914" s="57"/>
      <c r="G914" s="57"/>
      <c r="H914" s="57"/>
      <c r="I914" s="57"/>
      <c r="J914" s="57"/>
      <c r="K914" s="57"/>
      <c r="L914" s="57"/>
      <c r="M914" s="57"/>
      <c r="N914" s="57"/>
      <c r="Q914" s="57"/>
      <c r="R914" s="57"/>
      <c r="S914" s="57"/>
      <c r="T914" s="57"/>
      <c r="W914" s="57"/>
      <c r="X914" s="57"/>
    </row>
    <row r="915" spans="3:24" s="14" customFormat="1" ht="75" customHeight="1">
      <c r="C915" s="57"/>
      <c r="E915" s="57"/>
      <c r="F915" s="57"/>
      <c r="G915" s="57"/>
      <c r="H915" s="57"/>
      <c r="I915" s="57"/>
      <c r="J915" s="57"/>
      <c r="K915" s="57"/>
      <c r="L915" s="57"/>
      <c r="M915" s="57"/>
      <c r="N915" s="57"/>
      <c r="Q915" s="57"/>
      <c r="R915" s="57"/>
      <c r="S915" s="57"/>
      <c r="T915" s="57"/>
      <c r="W915" s="57"/>
      <c r="X915" s="57"/>
    </row>
    <row r="916" spans="3:24" s="14" customFormat="1" ht="75" customHeight="1">
      <c r="C916" s="57"/>
      <c r="E916" s="57"/>
      <c r="F916" s="57"/>
      <c r="G916" s="57"/>
      <c r="H916" s="57"/>
      <c r="I916" s="57"/>
      <c r="J916" s="57"/>
      <c r="K916" s="57"/>
      <c r="L916" s="57"/>
      <c r="M916" s="57"/>
      <c r="N916" s="57"/>
      <c r="Q916" s="57"/>
      <c r="R916" s="57"/>
      <c r="S916" s="57"/>
      <c r="T916" s="57"/>
      <c r="W916" s="57"/>
      <c r="X916" s="57"/>
    </row>
    <row r="917" spans="3:24" s="14" customFormat="1" ht="75" customHeight="1">
      <c r="C917" s="57"/>
      <c r="E917" s="57"/>
      <c r="F917" s="57"/>
      <c r="G917" s="57"/>
      <c r="H917" s="57"/>
      <c r="I917" s="57"/>
      <c r="J917" s="57"/>
      <c r="K917" s="57"/>
      <c r="L917" s="57"/>
      <c r="M917" s="57"/>
      <c r="N917" s="57"/>
      <c r="Q917" s="57"/>
      <c r="R917" s="57"/>
      <c r="S917" s="57"/>
      <c r="T917" s="57"/>
      <c r="W917" s="57"/>
      <c r="X917" s="57"/>
    </row>
    <row r="918" spans="3:24" s="14" customFormat="1" ht="75" customHeight="1">
      <c r="C918" s="57"/>
      <c r="E918" s="57"/>
      <c r="F918" s="57"/>
      <c r="G918" s="57"/>
      <c r="H918" s="57"/>
      <c r="I918" s="57"/>
      <c r="J918" s="57"/>
      <c r="K918" s="57"/>
      <c r="L918" s="57"/>
      <c r="M918" s="57"/>
      <c r="N918" s="57"/>
      <c r="Q918" s="57"/>
      <c r="R918" s="57"/>
      <c r="S918" s="57"/>
      <c r="T918" s="57"/>
      <c r="W918" s="57"/>
      <c r="X918" s="57"/>
    </row>
    <row r="919" spans="3:24" s="14" customFormat="1" ht="75" customHeight="1">
      <c r="C919" s="57"/>
      <c r="E919" s="57"/>
      <c r="F919" s="57"/>
      <c r="G919" s="57"/>
      <c r="H919" s="57"/>
      <c r="I919" s="57"/>
      <c r="J919" s="57"/>
      <c r="K919" s="57"/>
      <c r="L919" s="57"/>
      <c r="M919" s="57"/>
      <c r="N919" s="57"/>
      <c r="Q919" s="57"/>
      <c r="R919" s="57"/>
      <c r="S919" s="57"/>
      <c r="T919" s="57"/>
      <c r="W919" s="57"/>
      <c r="X919" s="57"/>
    </row>
    <row r="920" spans="3:24" s="14" customFormat="1" ht="75" customHeight="1">
      <c r="C920" s="57"/>
      <c r="E920" s="57"/>
      <c r="F920" s="57"/>
      <c r="G920" s="57"/>
      <c r="H920" s="57"/>
      <c r="I920" s="57"/>
      <c r="J920" s="57"/>
      <c r="K920" s="57"/>
      <c r="L920" s="57"/>
      <c r="M920" s="57"/>
      <c r="N920" s="57"/>
      <c r="Q920" s="57"/>
      <c r="R920" s="57"/>
      <c r="S920" s="57"/>
      <c r="T920" s="57"/>
      <c r="W920" s="57"/>
      <c r="X920" s="57"/>
    </row>
    <row r="921" spans="3:24" s="14" customFormat="1" ht="75" customHeight="1">
      <c r="C921" s="57"/>
      <c r="E921" s="57"/>
      <c r="F921" s="57"/>
      <c r="G921" s="57"/>
      <c r="H921" s="57"/>
      <c r="I921" s="57"/>
      <c r="J921" s="57"/>
      <c r="K921" s="57"/>
      <c r="L921" s="57"/>
      <c r="M921" s="57"/>
      <c r="N921" s="57"/>
      <c r="Q921" s="57"/>
      <c r="R921" s="57"/>
      <c r="S921" s="57"/>
      <c r="T921" s="57"/>
      <c r="W921" s="57"/>
      <c r="X921" s="57"/>
    </row>
    <row r="922" spans="3:24" s="14" customFormat="1" ht="75" customHeight="1">
      <c r="C922" s="57"/>
      <c r="E922" s="57"/>
      <c r="F922" s="57"/>
      <c r="G922" s="57"/>
      <c r="H922" s="57"/>
      <c r="I922" s="57"/>
      <c r="J922" s="57"/>
      <c r="K922" s="57"/>
      <c r="L922" s="57"/>
      <c r="M922" s="57"/>
      <c r="N922" s="57"/>
      <c r="Q922" s="57"/>
      <c r="R922" s="57"/>
      <c r="S922" s="57"/>
      <c r="T922" s="57"/>
      <c r="W922" s="57"/>
      <c r="X922" s="57"/>
    </row>
    <row r="923" spans="3:24" s="14" customFormat="1" ht="75" customHeight="1">
      <c r="C923" s="57"/>
      <c r="E923" s="57"/>
      <c r="F923" s="57"/>
      <c r="G923" s="57"/>
      <c r="H923" s="57"/>
      <c r="I923" s="57"/>
      <c r="J923" s="57"/>
      <c r="K923" s="57"/>
      <c r="L923" s="57"/>
      <c r="M923" s="57"/>
      <c r="N923" s="57"/>
      <c r="Q923" s="57"/>
      <c r="R923" s="57"/>
      <c r="S923" s="57"/>
      <c r="T923" s="57"/>
      <c r="W923" s="57"/>
      <c r="X923" s="57"/>
    </row>
    <row r="924" spans="3:24" s="14" customFormat="1" ht="75" customHeight="1">
      <c r="C924" s="57"/>
      <c r="E924" s="57"/>
      <c r="F924" s="57"/>
      <c r="G924" s="57"/>
      <c r="H924" s="57"/>
      <c r="I924" s="57"/>
      <c r="J924" s="57"/>
      <c r="K924" s="57"/>
      <c r="L924" s="57"/>
      <c r="M924" s="57"/>
      <c r="N924" s="57"/>
      <c r="Q924" s="57"/>
      <c r="R924" s="57"/>
      <c r="S924" s="57"/>
      <c r="T924" s="57"/>
      <c r="W924" s="57"/>
      <c r="X924" s="57"/>
    </row>
    <row r="925" spans="3:24" s="14" customFormat="1" ht="75" customHeight="1">
      <c r="C925" s="57"/>
      <c r="E925" s="57"/>
      <c r="F925" s="57"/>
      <c r="G925" s="57"/>
      <c r="H925" s="57"/>
      <c r="I925" s="57"/>
      <c r="J925" s="57"/>
      <c r="K925" s="57"/>
      <c r="L925" s="57"/>
      <c r="M925" s="57"/>
      <c r="N925" s="57"/>
      <c r="Q925" s="57"/>
      <c r="R925" s="57"/>
      <c r="S925" s="57"/>
      <c r="T925" s="57"/>
      <c r="W925" s="57"/>
      <c r="X925" s="57"/>
    </row>
    <row r="926" spans="3:24" s="14" customFormat="1" ht="75" customHeight="1">
      <c r="C926" s="57"/>
      <c r="E926" s="57"/>
      <c r="F926" s="57"/>
      <c r="G926" s="57"/>
      <c r="H926" s="57"/>
      <c r="I926" s="57"/>
      <c r="J926" s="57"/>
      <c r="K926" s="57"/>
      <c r="L926" s="57"/>
      <c r="M926" s="57"/>
      <c r="N926" s="57"/>
      <c r="Q926" s="57"/>
      <c r="R926" s="57"/>
      <c r="S926" s="57"/>
      <c r="T926" s="57"/>
      <c r="W926" s="57"/>
      <c r="X926" s="57"/>
    </row>
    <row r="927" spans="3:24" s="14" customFormat="1" ht="75" customHeight="1">
      <c r="C927" s="57"/>
      <c r="E927" s="57"/>
      <c r="F927" s="57"/>
      <c r="G927" s="57"/>
      <c r="H927" s="57"/>
      <c r="I927" s="57"/>
      <c r="J927" s="57"/>
      <c r="K927" s="57"/>
      <c r="L927" s="57"/>
      <c r="M927" s="57"/>
      <c r="N927" s="57"/>
      <c r="Q927" s="57"/>
      <c r="R927" s="57"/>
      <c r="S927" s="57"/>
      <c r="T927" s="57"/>
      <c r="W927" s="57"/>
      <c r="X927" s="57"/>
    </row>
    <row r="928" spans="3:24" s="14" customFormat="1" ht="75" customHeight="1">
      <c r="C928" s="57"/>
      <c r="E928" s="57"/>
      <c r="F928" s="57"/>
      <c r="G928" s="57"/>
      <c r="H928" s="57"/>
      <c r="I928" s="57"/>
      <c r="J928" s="57"/>
      <c r="K928" s="57"/>
      <c r="L928" s="57"/>
      <c r="M928" s="57"/>
      <c r="N928" s="57"/>
      <c r="Q928" s="57"/>
      <c r="R928" s="57"/>
      <c r="S928" s="57"/>
      <c r="T928" s="57"/>
      <c r="W928" s="57"/>
      <c r="X928" s="57"/>
    </row>
    <row r="929" spans="3:24" s="14" customFormat="1" ht="75" customHeight="1">
      <c r="C929" s="57"/>
      <c r="E929" s="57"/>
      <c r="F929" s="57"/>
      <c r="G929" s="57"/>
      <c r="H929" s="57"/>
      <c r="I929" s="57"/>
      <c r="J929" s="57"/>
      <c r="K929" s="57"/>
      <c r="L929" s="57"/>
      <c r="M929" s="57"/>
      <c r="N929" s="57"/>
      <c r="Q929" s="57"/>
      <c r="R929" s="57"/>
      <c r="S929" s="57"/>
      <c r="T929" s="57"/>
      <c r="W929" s="57"/>
      <c r="X929" s="57"/>
    </row>
    <row r="930" spans="3:24" s="14" customFormat="1" ht="75" customHeight="1">
      <c r="C930" s="57"/>
      <c r="E930" s="57"/>
      <c r="F930" s="57"/>
      <c r="G930" s="57"/>
      <c r="H930" s="57"/>
      <c r="I930" s="57"/>
      <c r="J930" s="57"/>
      <c r="K930" s="57"/>
      <c r="L930" s="57"/>
      <c r="M930" s="57"/>
      <c r="N930" s="57"/>
      <c r="Q930" s="57"/>
      <c r="R930" s="57"/>
      <c r="S930" s="57"/>
      <c r="T930" s="57"/>
      <c r="W930" s="57"/>
      <c r="X930" s="57"/>
    </row>
    <row r="931" spans="3:24" s="14" customFormat="1" ht="75" customHeight="1">
      <c r="C931" s="57"/>
      <c r="E931" s="57"/>
      <c r="F931" s="57"/>
      <c r="G931" s="57"/>
      <c r="H931" s="57"/>
      <c r="I931" s="57"/>
      <c r="J931" s="57"/>
      <c r="K931" s="57"/>
      <c r="L931" s="57"/>
      <c r="M931" s="57"/>
      <c r="N931" s="57"/>
      <c r="Q931" s="57"/>
      <c r="R931" s="57"/>
      <c r="S931" s="57"/>
      <c r="T931" s="57"/>
      <c r="W931" s="57"/>
      <c r="X931" s="57"/>
    </row>
    <row r="932" spans="3:24" s="14" customFormat="1" ht="75" customHeight="1">
      <c r="C932" s="57"/>
      <c r="E932" s="57"/>
      <c r="F932" s="57"/>
      <c r="G932" s="57"/>
      <c r="H932" s="57"/>
      <c r="I932" s="57"/>
      <c r="J932" s="57"/>
      <c r="K932" s="57"/>
      <c r="L932" s="57"/>
      <c r="M932" s="57"/>
      <c r="N932" s="57"/>
      <c r="Q932" s="57"/>
      <c r="R932" s="57"/>
      <c r="S932" s="57"/>
      <c r="T932" s="57"/>
      <c r="W932" s="57"/>
      <c r="X932" s="57"/>
    </row>
    <row r="933" spans="3:24" s="14" customFormat="1" ht="75" customHeight="1">
      <c r="C933" s="57"/>
      <c r="E933" s="57"/>
      <c r="F933" s="57"/>
      <c r="G933" s="57"/>
      <c r="H933" s="57"/>
      <c r="I933" s="57"/>
      <c r="J933" s="57"/>
      <c r="K933" s="57"/>
      <c r="L933" s="57"/>
      <c r="M933" s="57"/>
      <c r="N933" s="57"/>
      <c r="Q933" s="57"/>
      <c r="R933" s="57"/>
      <c r="S933" s="57"/>
      <c r="T933" s="57"/>
      <c r="W933" s="57"/>
      <c r="X933" s="57"/>
    </row>
    <row r="934" spans="3:24" s="14" customFormat="1" ht="75" customHeight="1">
      <c r="C934" s="57"/>
      <c r="E934" s="57"/>
      <c r="F934" s="57"/>
      <c r="G934" s="57"/>
      <c r="H934" s="57"/>
      <c r="I934" s="57"/>
      <c r="J934" s="57"/>
      <c r="K934" s="57"/>
      <c r="L934" s="57"/>
      <c r="M934" s="57"/>
      <c r="N934" s="57"/>
      <c r="Q934" s="57"/>
      <c r="R934" s="57"/>
      <c r="S934" s="57"/>
      <c r="T934" s="57"/>
      <c r="W934" s="57"/>
      <c r="X934" s="57"/>
    </row>
    <row r="935" spans="3:24" s="14" customFormat="1" ht="75" customHeight="1">
      <c r="C935" s="57"/>
      <c r="E935" s="57"/>
      <c r="F935" s="57"/>
      <c r="G935" s="57"/>
      <c r="H935" s="57"/>
      <c r="I935" s="57"/>
      <c r="J935" s="57"/>
      <c r="K935" s="57"/>
      <c r="L935" s="57"/>
      <c r="M935" s="57"/>
      <c r="N935" s="57"/>
      <c r="Q935" s="57"/>
      <c r="R935" s="57"/>
      <c r="S935" s="57"/>
      <c r="T935" s="57"/>
      <c r="W935" s="57"/>
      <c r="X935" s="57"/>
    </row>
    <row r="936" spans="3:24" s="14" customFormat="1" ht="75" customHeight="1">
      <c r="C936" s="57"/>
      <c r="E936" s="57"/>
      <c r="F936" s="57"/>
      <c r="G936" s="57"/>
      <c r="H936" s="57"/>
      <c r="I936" s="57"/>
      <c r="J936" s="57"/>
      <c r="K936" s="57"/>
      <c r="L936" s="57"/>
      <c r="M936" s="57"/>
      <c r="N936" s="57"/>
      <c r="Q936" s="57"/>
      <c r="R936" s="57"/>
      <c r="S936" s="57"/>
      <c r="T936" s="57"/>
      <c r="W936" s="57"/>
      <c r="X936" s="57"/>
    </row>
    <row r="937" spans="3:24" s="14" customFormat="1" ht="75" customHeight="1">
      <c r="C937" s="57"/>
      <c r="E937" s="57"/>
      <c r="F937" s="57"/>
      <c r="G937" s="57"/>
      <c r="H937" s="57"/>
      <c r="I937" s="57"/>
      <c r="J937" s="57"/>
      <c r="K937" s="57"/>
      <c r="L937" s="57"/>
      <c r="M937" s="57"/>
      <c r="N937" s="57"/>
      <c r="Q937" s="57"/>
      <c r="R937" s="57"/>
      <c r="S937" s="57"/>
      <c r="T937" s="57"/>
      <c r="W937" s="57"/>
      <c r="X937" s="57"/>
    </row>
    <row r="938" spans="3:24" s="14" customFormat="1" ht="75" customHeight="1">
      <c r="C938" s="57"/>
      <c r="E938" s="57"/>
      <c r="F938" s="57"/>
      <c r="G938" s="57"/>
      <c r="H938" s="57"/>
      <c r="I938" s="57"/>
      <c r="J938" s="57"/>
      <c r="K938" s="57"/>
      <c r="L938" s="57"/>
      <c r="M938" s="57"/>
      <c r="N938" s="57"/>
      <c r="Q938" s="57"/>
      <c r="R938" s="57"/>
      <c r="S938" s="57"/>
      <c r="T938" s="57"/>
      <c r="W938" s="57"/>
      <c r="X938" s="57"/>
    </row>
    <row r="939" spans="3:24" s="14" customFormat="1" ht="75" customHeight="1">
      <c r="C939" s="57"/>
      <c r="E939" s="57"/>
      <c r="F939" s="57"/>
      <c r="G939" s="57"/>
      <c r="H939" s="57"/>
      <c r="I939" s="57"/>
      <c r="J939" s="57"/>
      <c r="K939" s="57"/>
      <c r="L939" s="57"/>
      <c r="M939" s="57"/>
      <c r="N939" s="57"/>
      <c r="Q939" s="57"/>
      <c r="R939" s="57"/>
      <c r="S939" s="57"/>
      <c r="T939" s="57"/>
      <c r="W939" s="57"/>
      <c r="X939" s="57"/>
    </row>
    <row r="940" spans="3:24" s="14" customFormat="1" ht="75" customHeight="1">
      <c r="C940" s="57"/>
      <c r="E940" s="57"/>
      <c r="F940" s="57"/>
      <c r="G940" s="57"/>
      <c r="H940" s="57"/>
      <c r="I940" s="57"/>
      <c r="J940" s="57"/>
      <c r="K940" s="57"/>
      <c r="L940" s="57"/>
      <c r="M940" s="57"/>
      <c r="N940" s="57"/>
      <c r="Q940" s="57"/>
      <c r="R940" s="57"/>
      <c r="S940" s="57"/>
      <c r="T940" s="57"/>
      <c r="W940" s="57"/>
      <c r="X940" s="57"/>
    </row>
    <row r="941" spans="3:24" s="14" customFormat="1" ht="75" customHeight="1">
      <c r="C941" s="57"/>
      <c r="E941" s="57"/>
      <c r="F941" s="57"/>
      <c r="G941" s="57"/>
      <c r="H941" s="57"/>
      <c r="I941" s="57"/>
      <c r="J941" s="57"/>
      <c r="K941" s="57"/>
      <c r="L941" s="57"/>
      <c r="M941" s="57"/>
      <c r="N941" s="57"/>
      <c r="Q941" s="57"/>
      <c r="R941" s="57"/>
      <c r="S941" s="57"/>
      <c r="T941" s="57"/>
      <c r="W941" s="57"/>
      <c r="X941" s="57"/>
    </row>
    <row r="942" spans="3:24" s="14" customFormat="1" ht="75" customHeight="1">
      <c r="C942" s="57"/>
      <c r="E942" s="57"/>
      <c r="F942" s="57"/>
      <c r="G942" s="57"/>
      <c r="H942" s="57"/>
      <c r="I942" s="57"/>
      <c r="J942" s="57"/>
      <c r="K942" s="57"/>
      <c r="L942" s="57"/>
      <c r="M942" s="57"/>
      <c r="N942" s="57"/>
      <c r="Q942" s="57"/>
      <c r="R942" s="57"/>
      <c r="S942" s="57"/>
      <c r="T942" s="57"/>
      <c r="W942" s="57"/>
      <c r="X942" s="57"/>
    </row>
    <row r="943" spans="3:24" s="14" customFormat="1" ht="75" customHeight="1">
      <c r="C943" s="57"/>
      <c r="E943" s="57"/>
      <c r="F943" s="57"/>
      <c r="G943" s="57"/>
      <c r="H943" s="57"/>
      <c r="I943" s="57"/>
      <c r="J943" s="57"/>
      <c r="K943" s="57"/>
      <c r="L943" s="57"/>
      <c r="M943" s="57"/>
      <c r="N943" s="57"/>
      <c r="Q943" s="57"/>
      <c r="R943" s="57"/>
      <c r="S943" s="57"/>
      <c r="T943" s="57"/>
      <c r="W943" s="57"/>
      <c r="X943" s="57"/>
    </row>
    <row r="944" spans="3:24" s="14" customFormat="1" ht="75" customHeight="1">
      <c r="C944" s="57"/>
      <c r="E944" s="57"/>
      <c r="F944" s="57"/>
      <c r="G944" s="57"/>
      <c r="H944" s="57"/>
      <c r="I944" s="57"/>
      <c r="J944" s="57"/>
      <c r="K944" s="57"/>
      <c r="L944" s="57"/>
      <c r="M944" s="57"/>
      <c r="N944" s="57"/>
      <c r="Q944" s="57"/>
      <c r="R944" s="57"/>
      <c r="S944" s="57"/>
      <c r="T944" s="57"/>
      <c r="W944" s="57"/>
      <c r="X944" s="57"/>
    </row>
    <row r="945" spans="3:24" s="14" customFormat="1" ht="75" customHeight="1">
      <c r="C945" s="57"/>
      <c r="E945" s="57"/>
      <c r="F945" s="57"/>
      <c r="G945" s="57"/>
      <c r="H945" s="57"/>
      <c r="I945" s="57"/>
      <c r="J945" s="57"/>
      <c r="K945" s="57"/>
      <c r="L945" s="57"/>
      <c r="M945" s="57"/>
      <c r="N945" s="57"/>
      <c r="Q945" s="57"/>
      <c r="R945" s="57"/>
      <c r="S945" s="57"/>
      <c r="T945" s="57"/>
      <c r="W945" s="57"/>
      <c r="X945" s="57"/>
    </row>
    <row r="946" spans="3:24" s="14" customFormat="1" ht="75" customHeight="1">
      <c r="C946" s="57"/>
      <c r="E946" s="57"/>
      <c r="F946" s="57"/>
      <c r="G946" s="57"/>
      <c r="H946" s="57"/>
      <c r="I946" s="57"/>
      <c r="J946" s="57"/>
      <c r="K946" s="57"/>
      <c r="L946" s="57"/>
      <c r="M946" s="57"/>
      <c r="N946" s="57"/>
      <c r="Q946" s="57"/>
      <c r="R946" s="57"/>
      <c r="S946" s="57"/>
      <c r="T946" s="57"/>
      <c r="W946" s="57"/>
      <c r="X946" s="57"/>
    </row>
    <row r="947" spans="3:24" s="14" customFormat="1" ht="75" customHeight="1">
      <c r="C947" s="57"/>
      <c r="E947" s="57"/>
      <c r="F947" s="57"/>
      <c r="G947" s="57"/>
      <c r="H947" s="57"/>
      <c r="I947" s="57"/>
      <c r="J947" s="57"/>
      <c r="K947" s="57"/>
      <c r="L947" s="57"/>
      <c r="M947" s="57"/>
      <c r="N947" s="57"/>
      <c r="Q947" s="57"/>
      <c r="R947" s="57"/>
      <c r="S947" s="57"/>
      <c r="T947" s="57"/>
      <c r="W947" s="57"/>
      <c r="X947" s="57"/>
    </row>
    <row r="948" spans="3:24" s="14" customFormat="1" ht="75" customHeight="1">
      <c r="C948" s="57"/>
      <c r="E948" s="57"/>
      <c r="F948" s="57"/>
      <c r="G948" s="57"/>
      <c r="H948" s="57"/>
      <c r="I948" s="57"/>
      <c r="J948" s="57"/>
      <c r="K948" s="57"/>
      <c r="L948" s="57"/>
      <c r="M948" s="57"/>
      <c r="N948" s="57"/>
      <c r="Q948" s="57"/>
      <c r="R948" s="57"/>
      <c r="S948" s="57"/>
      <c r="T948" s="57"/>
      <c r="W948" s="57"/>
      <c r="X948" s="57"/>
    </row>
    <row r="949" spans="3:24" s="14" customFormat="1" ht="75" customHeight="1">
      <c r="C949" s="57"/>
      <c r="E949" s="57"/>
      <c r="F949" s="57"/>
      <c r="G949" s="57"/>
      <c r="H949" s="57"/>
      <c r="I949" s="57"/>
      <c r="J949" s="57"/>
      <c r="K949" s="57"/>
      <c r="L949" s="57"/>
      <c r="M949" s="57"/>
      <c r="N949" s="57"/>
      <c r="Q949" s="57"/>
      <c r="R949" s="57"/>
      <c r="S949" s="57"/>
      <c r="T949" s="57"/>
      <c r="W949" s="57"/>
      <c r="X949" s="57"/>
    </row>
    <row r="950" spans="3:24" s="14" customFormat="1" ht="75" customHeight="1">
      <c r="C950" s="57"/>
      <c r="E950" s="57"/>
      <c r="F950" s="57"/>
      <c r="G950" s="57"/>
      <c r="H950" s="57"/>
      <c r="I950" s="57"/>
      <c r="J950" s="57"/>
      <c r="K950" s="57"/>
      <c r="L950" s="57"/>
      <c r="M950" s="57"/>
      <c r="N950" s="57"/>
      <c r="Q950" s="57"/>
      <c r="R950" s="57"/>
      <c r="S950" s="57"/>
      <c r="T950" s="57"/>
      <c r="W950" s="57"/>
      <c r="X950" s="57"/>
    </row>
    <row r="951" spans="3:24" s="14" customFormat="1" ht="75" customHeight="1">
      <c r="C951" s="57"/>
      <c r="E951" s="57"/>
      <c r="F951" s="57"/>
      <c r="G951" s="57"/>
      <c r="H951" s="57"/>
      <c r="I951" s="57"/>
      <c r="J951" s="57"/>
      <c r="K951" s="57"/>
      <c r="L951" s="57"/>
      <c r="M951" s="57"/>
      <c r="N951" s="57"/>
      <c r="Q951" s="57"/>
      <c r="R951" s="57"/>
      <c r="S951" s="57"/>
      <c r="T951" s="57"/>
      <c r="W951" s="57"/>
      <c r="X951" s="57"/>
    </row>
    <row r="952" spans="3:24" s="14" customFormat="1" ht="75" customHeight="1">
      <c r="C952" s="57"/>
      <c r="E952" s="57"/>
      <c r="F952" s="57"/>
      <c r="G952" s="57"/>
      <c r="H952" s="57"/>
      <c r="I952" s="57"/>
      <c r="J952" s="57"/>
      <c r="K952" s="57"/>
      <c r="L952" s="57"/>
      <c r="M952" s="57"/>
      <c r="N952" s="57"/>
      <c r="Q952" s="57"/>
      <c r="R952" s="57"/>
      <c r="S952" s="57"/>
      <c r="T952" s="57"/>
      <c r="W952" s="57"/>
      <c r="X952" s="57"/>
    </row>
    <row r="953" spans="3:24" s="14" customFormat="1" ht="75" customHeight="1">
      <c r="C953" s="57"/>
      <c r="E953" s="57"/>
      <c r="F953" s="57"/>
      <c r="G953" s="57"/>
      <c r="H953" s="57"/>
      <c r="I953" s="57"/>
      <c r="J953" s="57"/>
      <c r="K953" s="57"/>
      <c r="L953" s="57"/>
      <c r="M953" s="57"/>
      <c r="N953" s="57"/>
      <c r="Q953" s="57"/>
      <c r="R953" s="57"/>
      <c r="S953" s="57"/>
      <c r="T953" s="57"/>
      <c r="W953" s="57"/>
      <c r="X953" s="57"/>
    </row>
    <row r="954" spans="3:24" s="14" customFormat="1" ht="75" customHeight="1">
      <c r="C954" s="57"/>
      <c r="E954" s="57"/>
      <c r="F954" s="57"/>
      <c r="G954" s="57"/>
      <c r="H954" s="57"/>
      <c r="I954" s="57"/>
      <c r="J954" s="57"/>
      <c r="K954" s="57"/>
      <c r="L954" s="57"/>
      <c r="M954" s="57"/>
      <c r="N954" s="57"/>
      <c r="Q954" s="57"/>
      <c r="R954" s="57"/>
      <c r="S954" s="57"/>
      <c r="T954" s="57"/>
      <c r="W954" s="57"/>
      <c r="X954" s="57"/>
    </row>
    <row r="955" spans="3:24" s="14" customFormat="1" ht="75" customHeight="1">
      <c r="C955" s="57"/>
      <c r="E955" s="57"/>
      <c r="F955" s="57"/>
      <c r="G955" s="57"/>
      <c r="H955" s="57"/>
      <c r="I955" s="57"/>
      <c r="J955" s="57"/>
      <c r="K955" s="57"/>
      <c r="L955" s="57"/>
      <c r="M955" s="57"/>
      <c r="N955" s="57"/>
      <c r="Q955" s="57"/>
      <c r="R955" s="57"/>
      <c r="S955" s="57"/>
      <c r="T955" s="57"/>
      <c r="W955" s="57"/>
      <c r="X955" s="57"/>
    </row>
    <row r="956" spans="3:24" s="14" customFormat="1" ht="75" customHeight="1">
      <c r="C956" s="57"/>
      <c r="E956" s="57"/>
      <c r="F956" s="57"/>
      <c r="G956" s="57"/>
      <c r="H956" s="57"/>
      <c r="I956" s="57"/>
      <c r="J956" s="57"/>
      <c r="K956" s="57"/>
      <c r="L956" s="57"/>
      <c r="M956" s="57"/>
      <c r="N956" s="57"/>
      <c r="Q956" s="57"/>
      <c r="R956" s="57"/>
      <c r="S956" s="57"/>
      <c r="T956" s="57"/>
      <c r="W956" s="57"/>
      <c r="X956" s="57"/>
    </row>
    <row r="957" spans="3:24" s="14" customFormat="1" ht="75" customHeight="1">
      <c r="C957" s="57"/>
      <c r="E957" s="57"/>
      <c r="F957" s="57"/>
      <c r="G957" s="57"/>
      <c r="H957" s="57"/>
      <c r="I957" s="57"/>
      <c r="J957" s="57"/>
      <c r="K957" s="57"/>
      <c r="L957" s="57"/>
      <c r="M957" s="57"/>
      <c r="N957" s="57"/>
      <c r="Q957" s="57"/>
      <c r="R957" s="57"/>
      <c r="S957" s="57"/>
      <c r="T957" s="57"/>
      <c r="W957" s="57"/>
      <c r="X957" s="57"/>
    </row>
    <row r="958" spans="3:24" s="14" customFormat="1" ht="75" customHeight="1">
      <c r="C958" s="57"/>
      <c r="E958" s="57"/>
      <c r="F958" s="57"/>
      <c r="G958" s="57"/>
      <c r="H958" s="57"/>
      <c r="I958" s="57"/>
      <c r="J958" s="57"/>
      <c r="K958" s="57"/>
      <c r="L958" s="57"/>
      <c r="M958" s="57"/>
      <c r="N958" s="57"/>
      <c r="Q958" s="57"/>
      <c r="R958" s="57"/>
      <c r="S958" s="57"/>
      <c r="T958" s="57"/>
      <c r="W958" s="57"/>
      <c r="X958" s="57"/>
    </row>
    <row r="959" spans="3:24" s="14" customFormat="1" ht="75" customHeight="1">
      <c r="C959" s="57"/>
      <c r="E959" s="57"/>
      <c r="F959" s="57"/>
      <c r="G959" s="57"/>
      <c r="H959" s="57"/>
      <c r="I959" s="57"/>
      <c r="J959" s="57"/>
      <c r="K959" s="57"/>
      <c r="L959" s="57"/>
      <c r="M959" s="57"/>
      <c r="N959" s="57"/>
      <c r="Q959" s="57"/>
      <c r="R959" s="57"/>
      <c r="S959" s="57"/>
      <c r="T959" s="57"/>
      <c r="W959" s="57"/>
      <c r="X959" s="57"/>
    </row>
    <row r="960" spans="3:24" s="14" customFormat="1" ht="75" customHeight="1">
      <c r="C960" s="57"/>
      <c r="E960" s="57"/>
      <c r="F960" s="57"/>
      <c r="G960" s="57"/>
      <c r="H960" s="57"/>
      <c r="I960" s="57"/>
      <c r="J960" s="57"/>
      <c r="K960" s="57"/>
      <c r="L960" s="57"/>
      <c r="M960" s="57"/>
      <c r="N960" s="57"/>
      <c r="Q960" s="57"/>
      <c r="R960" s="57"/>
      <c r="S960" s="57"/>
      <c r="T960" s="57"/>
      <c r="W960" s="57"/>
      <c r="X960" s="57"/>
    </row>
    <row r="961" spans="3:24" s="14" customFormat="1" ht="75" customHeight="1">
      <c r="C961" s="57"/>
      <c r="E961" s="57"/>
      <c r="F961" s="57"/>
      <c r="G961" s="57"/>
      <c r="H961" s="57"/>
      <c r="I961" s="57"/>
      <c r="J961" s="57"/>
      <c r="K961" s="57"/>
      <c r="L961" s="57"/>
      <c r="M961" s="57"/>
      <c r="N961" s="57"/>
      <c r="Q961" s="57"/>
      <c r="R961" s="57"/>
      <c r="S961" s="57"/>
      <c r="T961" s="57"/>
      <c r="W961" s="57"/>
      <c r="X961" s="57"/>
    </row>
    <row r="962" spans="3:24" s="14" customFormat="1" ht="75" customHeight="1">
      <c r="C962" s="57"/>
      <c r="E962" s="57"/>
      <c r="F962" s="57"/>
      <c r="G962" s="57"/>
      <c r="H962" s="57"/>
      <c r="I962" s="57"/>
      <c r="J962" s="57"/>
      <c r="K962" s="57"/>
      <c r="L962" s="57"/>
      <c r="M962" s="57"/>
      <c r="N962" s="57"/>
      <c r="Q962" s="57"/>
      <c r="R962" s="57"/>
      <c r="S962" s="57"/>
      <c r="T962" s="57"/>
      <c r="W962" s="57"/>
      <c r="X962" s="57"/>
    </row>
    <row r="963" spans="3:24" s="14" customFormat="1" ht="75" customHeight="1">
      <c r="C963" s="57"/>
      <c r="E963" s="57"/>
      <c r="F963" s="57"/>
      <c r="G963" s="57"/>
      <c r="H963" s="57"/>
      <c r="I963" s="57"/>
      <c r="J963" s="57"/>
      <c r="K963" s="57"/>
      <c r="L963" s="57"/>
      <c r="M963" s="57"/>
      <c r="N963" s="57"/>
      <c r="Q963" s="57"/>
      <c r="R963" s="57"/>
      <c r="S963" s="57"/>
      <c r="T963" s="57"/>
      <c r="W963" s="57"/>
      <c r="X963" s="57"/>
    </row>
    <row r="964" spans="3:24" s="14" customFormat="1" ht="75" customHeight="1">
      <c r="C964" s="57"/>
      <c r="E964" s="57"/>
      <c r="F964" s="57"/>
      <c r="G964" s="57"/>
      <c r="H964" s="57"/>
      <c r="I964" s="57"/>
      <c r="J964" s="57"/>
      <c r="K964" s="57"/>
      <c r="L964" s="57"/>
      <c r="M964" s="57"/>
      <c r="N964" s="57"/>
      <c r="Q964" s="57"/>
      <c r="R964" s="57"/>
      <c r="S964" s="57"/>
      <c r="T964" s="57"/>
      <c r="W964" s="57"/>
      <c r="X964" s="57"/>
    </row>
    <row r="965" spans="3:24" s="14" customFormat="1" ht="75" customHeight="1">
      <c r="C965" s="57"/>
      <c r="E965" s="57"/>
      <c r="F965" s="57"/>
      <c r="G965" s="57"/>
      <c r="H965" s="57"/>
      <c r="I965" s="57"/>
      <c r="J965" s="57"/>
      <c r="K965" s="57"/>
      <c r="L965" s="57"/>
      <c r="M965" s="57"/>
      <c r="N965" s="57"/>
      <c r="Q965" s="57"/>
      <c r="R965" s="57"/>
      <c r="S965" s="57"/>
      <c r="T965" s="57"/>
      <c r="W965" s="57"/>
      <c r="X965" s="57"/>
    </row>
    <row r="966" spans="3:24" s="14" customFormat="1" ht="75" customHeight="1">
      <c r="C966" s="57"/>
      <c r="E966" s="57"/>
      <c r="F966" s="57"/>
      <c r="G966" s="57"/>
      <c r="H966" s="57"/>
      <c r="I966" s="57"/>
      <c r="J966" s="57"/>
      <c r="K966" s="57"/>
      <c r="L966" s="57"/>
      <c r="M966" s="57"/>
      <c r="N966" s="57"/>
      <c r="Q966" s="57"/>
      <c r="R966" s="57"/>
      <c r="S966" s="57"/>
      <c r="T966" s="57"/>
      <c r="W966" s="57"/>
      <c r="X966" s="57"/>
    </row>
    <row r="967" spans="3:24" s="14" customFormat="1" ht="75" customHeight="1">
      <c r="C967" s="57"/>
      <c r="E967" s="57"/>
      <c r="F967" s="57"/>
      <c r="G967" s="57"/>
      <c r="H967" s="57"/>
      <c r="I967" s="57"/>
      <c r="J967" s="57"/>
      <c r="K967" s="57"/>
      <c r="L967" s="57"/>
      <c r="M967" s="57"/>
      <c r="N967" s="57"/>
      <c r="Q967" s="57"/>
      <c r="R967" s="57"/>
      <c r="S967" s="57"/>
      <c r="T967" s="57"/>
      <c r="W967" s="57"/>
      <c r="X967" s="57"/>
    </row>
    <row r="968" spans="3:24" s="14" customFormat="1" ht="75" customHeight="1">
      <c r="C968" s="57"/>
      <c r="E968" s="57"/>
      <c r="F968" s="57"/>
      <c r="G968" s="57"/>
      <c r="H968" s="57"/>
      <c r="I968" s="57"/>
      <c r="J968" s="57"/>
      <c r="K968" s="57"/>
      <c r="L968" s="57"/>
      <c r="M968" s="57"/>
      <c r="N968" s="57"/>
      <c r="Q968" s="57"/>
      <c r="R968" s="57"/>
      <c r="S968" s="57"/>
      <c r="T968" s="57"/>
      <c r="W968" s="57"/>
      <c r="X968" s="57"/>
    </row>
    <row r="969" spans="3:24" s="14" customFormat="1" ht="75" customHeight="1">
      <c r="C969" s="57"/>
      <c r="E969" s="57"/>
      <c r="F969" s="57"/>
      <c r="G969" s="57"/>
      <c r="H969" s="57"/>
      <c r="I969" s="57"/>
      <c r="J969" s="57"/>
      <c r="K969" s="57"/>
      <c r="L969" s="57"/>
      <c r="M969" s="57"/>
      <c r="N969" s="57"/>
      <c r="Q969" s="57"/>
      <c r="R969" s="57"/>
      <c r="S969" s="57"/>
      <c r="T969" s="57"/>
      <c r="W969" s="57"/>
      <c r="X969" s="57"/>
    </row>
    <row r="970" spans="3:24" s="14" customFormat="1" ht="75" customHeight="1">
      <c r="C970" s="57"/>
      <c r="E970" s="57"/>
      <c r="F970" s="57"/>
      <c r="G970" s="57"/>
      <c r="H970" s="57"/>
      <c r="I970" s="57"/>
      <c r="J970" s="57"/>
      <c r="K970" s="57"/>
      <c r="L970" s="57"/>
      <c r="M970" s="57"/>
      <c r="N970" s="57"/>
      <c r="Q970" s="57"/>
      <c r="R970" s="57"/>
      <c r="S970" s="57"/>
      <c r="T970" s="57"/>
      <c r="W970" s="57"/>
      <c r="X970" s="57"/>
    </row>
    <row r="971" spans="3:24" s="14" customFormat="1" ht="75" customHeight="1">
      <c r="C971" s="57"/>
      <c r="E971" s="57"/>
      <c r="F971" s="57"/>
      <c r="G971" s="57"/>
      <c r="H971" s="57"/>
      <c r="I971" s="57"/>
      <c r="J971" s="57"/>
      <c r="K971" s="57"/>
      <c r="L971" s="57"/>
      <c r="M971" s="57"/>
      <c r="N971" s="57"/>
      <c r="Q971" s="57"/>
      <c r="R971" s="57"/>
      <c r="S971" s="57"/>
      <c r="T971" s="57"/>
      <c r="W971" s="57"/>
      <c r="X971" s="57"/>
    </row>
    <row r="972" spans="3:24" s="14" customFormat="1" ht="75" customHeight="1">
      <c r="C972" s="57"/>
      <c r="E972" s="57"/>
      <c r="F972" s="57"/>
      <c r="G972" s="57"/>
      <c r="H972" s="57"/>
      <c r="I972" s="57"/>
      <c r="J972" s="57"/>
      <c r="K972" s="57"/>
      <c r="L972" s="57"/>
      <c r="M972" s="57"/>
      <c r="N972" s="57"/>
      <c r="Q972" s="57"/>
      <c r="R972" s="57"/>
      <c r="S972" s="57"/>
      <c r="T972" s="57"/>
      <c r="W972" s="57"/>
      <c r="X972" s="57"/>
    </row>
    <row r="973" spans="3:24" s="14" customFormat="1" ht="75" customHeight="1">
      <c r="C973" s="57"/>
      <c r="E973" s="57"/>
      <c r="F973" s="57"/>
      <c r="G973" s="57"/>
      <c r="H973" s="57"/>
      <c r="I973" s="57"/>
      <c r="J973" s="57"/>
      <c r="K973" s="57"/>
      <c r="L973" s="57"/>
      <c r="M973" s="57"/>
      <c r="N973" s="57"/>
      <c r="Q973" s="57"/>
      <c r="R973" s="57"/>
      <c r="S973" s="57"/>
      <c r="T973" s="57"/>
      <c r="W973" s="57"/>
      <c r="X973" s="57"/>
    </row>
    <row r="974" spans="3:24" s="14" customFormat="1" ht="75" customHeight="1">
      <c r="C974" s="57"/>
      <c r="E974" s="57"/>
      <c r="F974" s="57"/>
      <c r="G974" s="57"/>
      <c r="H974" s="57"/>
      <c r="I974" s="57"/>
      <c r="J974" s="57"/>
      <c r="K974" s="57"/>
      <c r="L974" s="57"/>
      <c r="M974" s="57"/>
      <c r="N974" s="57"/>
      <c r="Q974" s="57"/>
      <c r="R974" s="57"/>
      <c r="S974" s="57"/>
      <c r="T974" s="57"/>
      <c r="W974" s="57"/>
      <c r="X974" s="57"/>
    </row>
    <row r="975" spans="3:24" s="14" customFormat="1" ht="75" customHeight="1">
      <c r="C975" s="57"/>
      <c r="E975" s="57"/>
      <c r="F975" s="57"/>
      <c r="G975" s="57"/>
      <c r="H975" s="57"/>
      <c r="I975" s="57"/>
      <c r="J975" s="57"/>
      <c r="K975" s="57"/>
      <c r="L975" s="57"/>
      <c r="M975" s="57"/>
      <c r="N975" s="57"/>
      <c r="Q975" s="57"/>
      <c r="R975" s="57"/>
      <c r="S975" s="57"/>
      <c r="T975" s="57"/>
      <c r="W975" s="57"/>
      <c r="X975" s="57"/>
    </row>
    <row r="976" spans="3:24" s="14" customFormat="1" ht="75" customHeight="1">
      <c r="C976" s="57"/>
      <c r="E976" s="57"/>
      <c r="F976" s="57"/>
      <c r="G976" s="57"/>
      <c r="H976" s="57"/>
      <c r="I976" s="57"/>
      <c r="J976" s="57"/>
      <c r="K976" s="57"/>
      <c r="L976" s="57"/>
      <c r="M976" s="57"/>
      <c r="N976" s="57"/>
      <c r="Q976" s="57"/>
      <c r="R976" s="57"/>
      <c r="S976" s="57"/>
      <c r="T976" s="57"/>
      <c r="W976" s="57"/>
      <c r="X976" s="57"/>
    </row>
    <row r="977" spans="3:24" s="14" customFormat="1" ht="75" customHeight="1">
      <c r="C977" s="57"/>
      <c r="E977" s="57"/>
      <c r="F977" s="57"/>
      <c r="G977" s="57"/>
      <c r="H977" s="57"/>
      <c r="I977" s="57"/>
      <c r="J977" s="57"/>
      <c r="K977" s="57"/>
      <c r="L977" s="57"/>
      <c r="M977" s="57"/>
      <c r="N977" s="57"/>
      <c r="Q977" s="57"/>
      <c r="R977" s="57"/>
      <c r="S977" s="57"/>
      <c r="T977" s="57"/>
      <c r="W977" s="57"/>
      <c r="X977" s="57"/>
    </row>
    <row r="978" spans="3:24" s="14" customFormat="1" ht="75" customHeight="1">
      <c r="C978" s="57"/>
      <c r="E978" s="57"/>
      <c r="F978" s="57"/>
      <c r="G978" s="57"/>
      <c r="H978" s="57"/>
      <c r="I978" s="57"/>
      <c r="J978" s="57"/>
      <c r="K978" s="57"/>
      <c r="L978" s="57"/>
      <c r="M978" s="57"/>
      <c r="N978" s="57"/>
      <c r="Q978" s="57"/>
      <c r="R978" s="57"/>
      <c r="S978" s="57"/>
      <c r="T978" s="57"/>
      <c r="W978" s="57"/>
      <c r="X978" s="57"/>
    </row>
    <row r="979" spans="3:24" s="14" customFormat="1" ht="75" customHeight="1">
      <c r="C979" s="57"/>
      <c r="E979" s="57"/>
      <c r="F979" s="57"/>
      <c r="G979" s="57"/>
      <c r="H979" s="57"/>
      <c r="I979" s="57"/>
      <c r="J979" s="57"/>
      <c r="K979" s="57"/>
      <c r="L979" s="57"/>
      <c r="M979" s="57"/>
      <c r="N979" s="57"/>
      <c r="Q979" s="57"/>
      <c r="R979" s="57"/>
      <c r="S979" s="57"/>
      <c r="T979" s="57"/>
      <c r="W979" s="57"/>
      <c r="X979" s="57"/>
    </row>
    <row r="980" spans="3:24" s="14" customFormat="1" ht="75" customHeight="1">
      <c r="C980" s="57"/>
      <c r="E980" s="57"/>
      <c r="F980" s="57"/>
      <c r="G980" s="57"/>
      <c r="H980" s="57"/>
      <c r="I980" s="57"/>
      <c r="J980" s="57"/>
      <c r="K980" s="57"/>
      <c r="L980" s="57"/>
      <c r="M980" s="57"/>
      <c r="N980" s="57"/>
      <c r="Q980" s="57"/>
      <c r="R980" s="57"/>
      <c r="S980" s="57"/>
      <c r="T980" s="57"/>
      <c r="W980" s="57"/>
      <c r="X980" s="57"/>
    </row>
    <row r="981" spans="3:24" s="14" customFormat="1" ht="75" customHeight="1">
      <c r="C981" s="57"/>
      <c r="E981" s="57"/>
      <c r="F981" s="57"/>
      <c r="G981" s="57"/>
      <c r="H981" s="57"/>
      <c r="I981" s="57"/>
      <c r="J981" s="57"/>
      <c r="K981" s="57"/>
      <c r="L981" s="57"/>
      <c r="M981" s="57"/>
      <c r="N981" s="57"/>
      <c r="Q981" s="57"/>
      <c r="R981" s="57"/>
      <c r="S981" s="57"/>
      <c r="T981" s="57"/>
      <c r="W981" s="57"/>
      <c r="X981" s="57"/>
    </row>
    <row r="982" spans="3:24" s="14" customFormat="1" ht="75" customHeight="1">
      <c r="C982" s="57"/>
      <c r="E982" s="57"/>
      <c r="F982" s="57"/>
      <c r="G982" s="57"/>
      <c r="H982" s="57"/>
      <c r="I982" s="57"/>
      <c r="J982" s="57"/>
      <c r="K982" s="57"/>
      <c r="L982" s="57"/>
      <c r="M982" s="57"/>
      <c r="N982" s="57"/>
      <c r="Q982" s="57"/>
      <c r="R982" s="57"/>
      <c r="S982" s="57"/>
      <c r="T982" s="57"/>
      <c r="W982" s="57"/>
      <c r="X982" s="57"/>
    </row>
    <row r="983" spans="3:24" s="14" customFormat="1" ht="75" customHeight="1">
      <c r="C983" s="57"/>
      <c r="E983" s="57"/>
      <c r="F983" s="57"/>
      <c r="G983" s="57"/>
      <c r="H983" s="57"/>
      <c r="I983" s="57"/>
      <c r="J983" s="57"/>
      <c r="K983" s="57"/>
      <c r="L983" s="57"/>
      <c r="M983" s="57"/>
      <c r="N983" s="57"/>
      <c r="Q983" s="57"/>
      <c r="R983" s="57"/>
      <c r="S983" s="57"/>
      <c r="T983" s="57"/>
      <c r="W983" s="57"/>
      <c r="X983" s="57"/>
    </row>
    <row r="984" spans="3:24" s="14" customFormat="1" ht="75" customHeight="1">
      <c r="C984" s="57"/>
      <c r="E984" s="57"/>
      <c r="F984" s="57"/>
      <c r="G984" s="57"/>
      <c r="H984" s="57"/>
      <c r="I984" s="57"/>
      <c r="J984" s="57"/>
      <c r="K984" s="57"/>
      <c r="L984" s="57"/>
      <c r="M984" s="57"/>
      <c r="N984" s="57"/>
      <c r="Q984" s="57"/>
      <c r="R984" s="57"/>
      <c r="S984" s="57"/>
      <c r="T984" s="57"/>
      <c r="W984" s="57"/>
      <c r="X984" s="57"/>
    </row>
    <row r="985" spans="3:24" s="14" customFormat="1" ht="75" customHeight="1">
      <c r="C985" s="57"/>
      <c r="E985" s="57"/>
      <c r="F985" s="57"/>
      <c r="G985" s="57"/>
      <c r="H985" s="57"/>
      <c r="I985" s="57"/>
      <c r="J985" s="57"/>
      <c r="K985" s="57"/>
      <c r="L985" s="57"/>
      <c r="M985" s="57"/>
      <c r="N985" s="57"/>
      <c r="Q985" s="57"/>
      <c r="R985" s="57"/>
      <c r="S985" s="57"/>
      <c r="T985" s="57"/>
      <c r="W985" s="57"/>
      <c r="X985" s="57"/>
    </row>
    <row r="986" spans="3:24" s="14" customFormat="1" ht="75" customHeight="1">
      <c r="C986" s="57"/>
      <c r="E986" s="57"/>
      <c r="F986" s="57"/>
      <c r="G986" s="57"/>
      <c r="H986" s="57"/>
      <c r="I986" s="57"/>
      <c r="J986" s="57"/>
      <c r="K986" s="57"/>
      <c r="L986" s="57"/>
      <c r="M986" s="57"/>
      <c r="N986" s="57"/>
      <c r="Q986" s="57"/>
      <c r="R986" s="57"/>
      <c r="S986" s="57"/>
      <c r="T986" s="57"/>
      <c r="W986" s="57"/>
      <c r="X986" s="57"/>
    </row>
    <row r="987" spans="3:24" s="14" customFormat="1" ht="75" customHeight="1">
      <c r="C987" s="57"/>
      <c r="E987" s="57"/>
      <c r="F987" s="57"/>
      <c r="G987" s="57"/>
      <c r="H987" s="57"/>
      <c r="I987" s="57"/>
      <c r="J987" s="57"/>
      <c r="K987" s="57"/>
      <c r="L987" s="57"/>
      <c r="M987" s="57"/>
      <c r="N987" s="57"/>
      <c r="Q987" s="57"/>
      <c r="R987" s="57"/>
      <c r="S987" s="57"/>
      <c r="T987" s="57"/>
      <c r="W987" s="57"/>
      <c r="X987" s="57"/>
    </row>
    <row r="988" spans="3:24" s="14" customFormat="1" ht="75" customHeight="1">
      <c r="C988" s="57"/>
      <c r="E988" s="57"/>
      <c r="F988" s="57"/>
      <c r="G988" s="57"/>
      <c r="H988" s="57"/>
      <c r="I988" s="57"/>
      <c r="J988" s="57"/>
      <c r="K988" s="57"/>
      <c r="L988" s="57"/>
      <c r="M988" s="57"/>
      <c r="N988" s="57"/>
      <c r="Q988" s="57"/>
      <c r="R988" s="57"/>
      <c r="S988" s="57"/>
      <c r="T988" s="57"/>
      <c r="W988" s="57"/>
      <c r="X988" s="57"/>
    </row>
    <row r="989" spans="3:24" s="14" customFormat="1" ht="75" customHeight="1">
      <c r="C989" s="57"/>
      <c r="E989" s="57"/>
      <c r="F989" s="57"/>
      <c r="G989" s="57"/>
      <c r="H989" s="57"/>
      <c r="I989" s="57"/>
      <c r="J989" s="57"/>
      <c r="K989" s="57"/>
      <c r="L989" s="57"/>
      <c r="M989" s="57"/>
      <c r="N989" s="57"/>
      <c r="Q989" s="57"/>
      <c r="R989" s="57"/>
      <c r="S989" s="57"/>
      <c r="T989" s="57"/>
      <c r="W989" s="57"/>
      <c r="X989" s="57"/>
    </row>
    <row r="990" spans="3:24" s="14" customFormat="1" ht="75" customHeight="1">
      <c r="C990" s="57"/>
      <c r="E990" s="57"/>
      <c r="F990" s="57"/>
      <c r="G990" s="57"/>
      <c r="H990" s="57"/>
      <c r="I990" s="57"/>
      <c r="J990" s="57"/>
      <c r="K990" s="57"/>
      <c r="L990" s="57"/>
      <c r="M990" s="57"/>
      <c r="N990" s="57"/>
      <c r="Q990" s="57"/>
      <c r="R990" s="57"/>
      <c r="S990" s="57"/>
      <c r="T990" s="57"/>
      <c r="W990" s="57"/>
      <c r="X990" s="57"/>
    </row>
    <row r="991" spans="3:24" s="14" customFormat="1" ht="75" customHeight="1">
      <c r="C991" s="57"/>
      <c r="E991" s="57"/>
      <c r="F991" s="57"/>
      <c r="G991" s="57"/>
      <c r="H991" s="57"/>
      <c r="I991" s="57"/>
      <c r="J991" s="57"/>
      <c r="K991" s="57"/>
      <c r="L991" s="57"/>
      <c r="M991" s="57"/>
      <c r="N991" s="57"/>
      <c r="Q991" s="57"/>
      <c r="R991" s="57"/>
      <c r="S991" s="57"/>
      <c r="T991" s="57"/>
      <c r="W991" s="57"/>
      <c r="X991" s="57"/>
    </row>
    <row r="992" spans="3:24" s="14" customFormat="1" ht="75" customHeight="1">
      <c r="C992" s="57"/>
      <c r="E992" s="57"/>
      <c r="F992" s="57"/>
      <c r="G992" s="57"/>
      <c r="H992" s="57"/>
      <c r="I992" s="57"/>
      <c r="J992" s="57"/>
      <c r="K992" s="57"/>
      <c r="L992" s="57"/>
      <c r="M992" s="57"/>
      <c r="N992" s="57"/>
      <c r="Q992" s="57"/>
      <c r="R992" s="57"/>
      <c r="S992" s="57"/>
      <c r="T992" s="57"/>
      <c r="W992" s="57"/>
      <c r="X992" s="57"/>
    </row>
    <row r="993" spans="3:24" s="14" customFormat="1" ht="75" customHeight="1">
      <c r="C993" s="57"/>
      <c r="E993" s="57"/>
      <c r="F993" s="57"/>
      <c r="G993" s="57"/>
      <c r="H993" s="57"/>
      <c r="I993" s="57"/>
      <c r="J993" s="57"/>
      <c r="K993" s="57"/>
      <c r="L993" s="57"/>
      <c r="M993" s="57"/>
      <c r="N993" s="57"/>
      <c r="Q993" s="57"/>
      <c r="R993" s="57"/>
      <c r="S993" s="57"/>
      <c r="T993" s="57"/>
      <c r="W993" s="57"/>
      <c r="X993" s="57"/>
    </row>
    <row r="994" spans="3:24" s="14" customFormat="1" ht="75" customHeight="1">
      <c r="C994" s="57"/>
      <c r="E994" s="57"/>
      <c r="F994" s="57"/>
      <c r="G994" s="57"/>
      <c r="H994" s="57"/>
      <c r="I994" s="57"/>
      <c r="J994" s="57"/>
      <c r="K994" s="57"/>
      <c r="L994" s="57"/>
      <c r="M994" s="57"/>
      <c r="N994" s="57"/>
      <c r="Q994" s="57"/>
      <c r="R994" s="57"/>
      <c r="S994" s="57"/>
      <c r="T994" s="57"/>
      <c r="W994" s="57"/>
      <c r="X994" s="57"/>
    </row>
    <row r="995" spans="3:24" s="14" customFormat="1" ht="75" customHeight="1">
      <c r="C995" s="57"/>
      <c r="E995" s="57"/>
      <c r="F995" s="57"/>
      <c r="G995" s="57"/>
      <c r="H995" s="57"/>
      <c r="I995" s="57"/>
      <c r="J995" s="57"/>
      <c r="K995" s="57"/>
      <c r="L995" s="57"/>
      <c r="M995" s="57"/>
      <c r="N995" s="57"/>
      <c r="Q995" s="57"/>
      <c r="R995" s="57"/>
      <c r="S995" s="57"/>
      <c r="T995" s="57"/>
      <c r="W995" s="57"/>
      <c r="X995" s="57"/>
    </row>
    <row r="996" spans="3:24" s="14" customFormat="1" ht="75" customHeight="1">
      <c r="C996" s="57"/>
      <c r="E996" s="57"/>
      <c r="F996" s="57"/>
      <c r="G996" s="57"/>
      <c r="H996" s="57"/>
      <c r="I996" s="57"/>
      <c r="J996" s="57"/>
      <c r="K996" s="57"/>
      <c r="L996" s="57"/>
      <c r="M996" s="57"/>
      <c r="N996" s="57"/>
      <c r="Q996" s="57"/>
      <c r="R996" s="57"/>
      <c r="S996" s="57"/>
      <c r="T996" s="57"/>
      <c r="W996" s="57"/>
      <c r="X996" s="57"/>
    </row>
    <row r="997" spans="3:24" s="14" customFormat="1" ht="75" customHeight="1">
      <c r="C997" s="57"/>
      <c r="E997" s="57"/>
      <c r="F997" s="57"/>
      <c r="G997" s="57"/>
      <c r="H997" s="57"/>
      <c r="I997" s="57"/>
      <c r="J997" s="57"/>
      <c r="K997" s="57"/>
      <c r="L997" s="57"/>
      <c r="M997" s="57"/>
      <c r="N997" s="57"/>
      <c r="Q997" s="57"/>
      <c r="R997" s="57"/>
      <c r="S997" s="57"/>
      <c r="T997" s="57"/>
      <c r="W997" s="57"/>
      <c r="X997" s="57"/>
    </row>
    <row r="998" spans="3:24" s="14" customFormat="1" ht="75" customHeight="1">
      <c r="C998" s="57"/>
      <c r="E998" s="57"/>
      <c r="F998" s="57"/>
      <c r="G998" s="57"/>
      <c r="H998" s="57"/>
      <c r="I998" s="57"/>
      <c r="J998" s="57"/>
      <c r="K998" s="57"/>
      <c r="L998" s="57"/>
      <c r="M998" s="57"/>
      <c r="N998" s="57"/>
      <c r="Q998" s="57"/>
      <c r="R998" s="57"/>
      <c r="S998" s="57"/>
      <c r="T998" s="57"/>
      <c r="W998" s="57"/>
      <c r="X998" s="57"/>
    </row>
    <row r="999" spans="3:24" s="14" customFormat="1" ht="75" customHeight="1">
      <c r="C999" s="57"/>
      <c r="E999" s="57"/>
      <c r="F999" s="57"/>
      <c r="G999" s="57"/>
      <c r="H999" s="57"/>
      <c r="I999" s="57"/>
      <c r="J999" s="57"/>
      <c r="K999" s="57"/>
      <c r="L999" s="57"/>
      <c r="M999" s="57"/>
      <c r="N999" s="57"/>
      <c r="Q999" s="57"/>
      <c r="R999" s="57"/>
      <c r="S999" s="57"/>
      <c r="T999" s="57"/>
      <c r="W999" s="57"/>
      <c r="X999" s="57"/>
    </row>
    <row r="1000" spans="3:24" s="14" customFormat="1" ht="75" customHeight="1">
      <c r="C1000" s="57"/>
      <c r="E1000" s="57"/>
      <c r="F1000" s="57"/>
      <c r="G1000" s="57"/>
      <c r="H1000" s="57"/>
      <c r="I1000" s="57"/>
      <c r="J1000" s="57"/>
      <c r="K1000" s="57"/>
      <c r="L1000" s="57"/>
      <c r="M1000" s="57"/>
      <c r="N1000" s="57"/>
      <c r="Q1000" s="57"/>
      <c r="R1000" s="57"/>
      <c r="S1000" s="57"/>
      <c r="T1000" s="57"/>
      <c r="W1000" s="57"/>
      <c r="X1000" s="57"/>
    </row>
    <row r="1001" spans="3:24" s="14" customFormat="1" ht="75" customHeight="1">
      <c r="C1001" s="57"/>
      <c r="E1001" s="57"/>
      <c r="F1001" s="57"/>
      <c r="G1001" s="57"/>
      <c r="H1001" s="57"/>
      <c r="I1001" s="57"/>
      <c r="J1001" s="57"/>
      <c r="K1001" s="57"/>
      <c r="L1001" s="57"/>
      <c r="M1001" s="57"/>
      <c r="N1001" s="57"/>
      <c r="Q1001" s="57"/>
      <c r="R1001" s="57"/>
      <c r="S1001" s="57"/>
      <c r="T1001" s="57"/>
      <c r="W1001" s="57"/>
      <c r="X1001" s="57"/>
    </row>
    <row r="1002" spans="3:24" s="14" customFormat="1" ht="75" customHeight="1">
      <c r="C1002" s="57"/>
      <c r="E1002" s="57"/>
      <c r="F1002" s="57"/>
      <c r="G1002" s="57"/>
      <c r="H1002" s="57"/>
      <c r="I1002" s="57"/>
      <c r="J1002" s="57"/>
      <c r="K1002" s="57"/>
      <c r="L1002" s="57"/>
      <c r="M1002" s="57"/>
      <c r="N1002" s="57"/>
      <c r="Q1002" s="57"/>
      <c r="R1002" s="57"/>
      <c r="S1002" s="57"/>
      <c r="T1002" s="57"/>
      <c r="W1002" s="57"/>
      <c r="X1002" s="57"/>
    </row>
    <row r="1003" spans="3:24" s="14" customFormat="1" ht="75" customHeight="1">
      <c r="C1003" s="57"/>
      <c r="E1003" s="57"/>
      <c r="F1003" s="57"/>
      <c r="G1003" s="57"/>
      <c r="H1003" s="57"/>
      <c r="I1003" s="57"/>
      <c r="J1003" s="57"/>
      <c r="K1003" s="57"/>
      <c r="L1003" s="57"/>
      <c r="M1003" s="57"/>
      <c r="N1003" s="57"/>
      <c r="Q1003" s="57"/>
      <c r="R1003" s="57"/>
      <c r="S1003" s="57"/>
      <c r="T1003" s="57"/>
      <c r="W1003" s="57"/>
      <c r="X1003" s="57"/>
    </row>
    <row r="1004" spans="3:24" s="14" customFormat="1" ht="75" customHeight="1">
      <c r="C1004" s="57"/>
      <c r="E1004" s="57"/>
      <c r="F1004" s="57"/>
      <c r="G1004" s="57"/>
      <c r="H1004" s="57"/>
      <c r="I1004" s="57"/>
      <c r="J1004" s="57"/>
      <c r="K1004" s="57"/>
      <c r="L1004" s="57"/>
      <c r="M1004" s="57"/>
      <c r="N1004" s="57"/>
      <c r="Q1004" s="57"/>
      <c r="R1004" s="57"/>
      <c r="S1004" s="57"/>
      <c r="T1004" s="57"/>
      <c r="W1004" s="57"/>
      <c r="X1004" s="57"/>
    </row>
    <row r="1005" spans="3:24" s="14" customFormat="1" ht="75" customHeight="1">
      <c r="C1005" s="57"/>
      <c r="E1005" s="57"/>
      <c r="F1005" s="57"/>
      <c r="G1005" s="57"/>
      <c r="H1005" s="57"/>
      <c r="I1005" s="57"/>
      <c r="J1005" s="57"/>
      <c r="K1005" s="57"/>
      <c r="L1005" s="57"/>
      <c r="M1005" s="57"/>
      <c r="N1005" s="57"/>
      <c r="Q1005" s="57"/>
      <c r="R1005" s="57"/>
      <c r="S1005" s="57"/>
      <c r="T1005" s="57"/>
      <c r="W1005" s="57"/>
      <c r="X1005" s="57"/>
    </row>
    <row r="1006" spans="3:24" s="14" customFormat="1" ht="75" customHeight="1">
      <c r="C1006" s="57"/>
      <c r="E1006" s="57"/>
      <c r="F1006" s="57"/>
      <c r="G1006" s="57"/>
      <c r="H1006" s="57"/>
      <c r="I1006" s="57"/>
      <c r="J1006" s="57"/>
      <c r="K1006" s="57"/>
      <c r="L1006" s="57"/>
      <c r="M1006" s="57"/>
      <c r="N1006" s="57"/>
      <c r="Q1006" s="57"/>
      <c r="R1006" s="57"/>
      <c r="S1006" s="57"/>
      <c r="T1006" s="57"/>
      <c r="W1006" s="57"/>
      <c r="X1006" s="57"/>
    </row>
    <row r="1007" spans="3:24" s="14" customFormat="1" ht="75" customHeight="1">
      <c r="C1007" s="57"/>
      <c r="E1007" s="57"/>
      <c r="F1007" s="57"/>
      <c r="G1007" s="57"/>
      <c r="H1007" s="57"/>
      <c r="I1007" s="57"/>
      <c r="J1007" s="57"/>
      <c r="K1007" s="57"/>
      <c r="L1007" s="57"/>
      <c r="M1007" s="57"/>
      <c r="N1007" s="57"/>
      <c r="Q1007" s="57"/>
      <c r="R1007" s="57"/>
      <c r="S1007" s="57"/>
      <c r="T1007" s="57"/>
      <c r="W1007" s="57"/>
      <c r="X1007" s="57"/>
    </row>
    <row r="1008" spans="3:24" s="14" customFormat="1" ht="75" customHeight="1">
      <c r="C1008" s="57"/>
      <c r="E1008" s="57"/>
      <c r="F1008" s="57"/>
      <c r="G1008" s="57"/>
      <c r="H1008" s="57"/>
      <c r="I1008" s="57"/>
      <c r="J1008" s="57"/>
      <c r="K1008" s="57"/>
      <c r="L1008" s="57"/>
      <c r="M1008" s="57"/>
      <c r="N1008" s="57"/>
      <c r="Q1008" s="57"/>
      <c r="R1008" s="57"/>
      <c r="S1008" s="57"/>
      <c r="T1008" s="57"/>
      <c r="W1008" s="57"/>
      <c r="X1008" s="57"/>
    </row>
    <row r="1009" spans="3:24" s="14" customFormat="1" ht="75" customHeight="1">
      <c r="C1009" s="57"/>
      <c r="E1009" s="57"/>
      <c r="F1009" s="57"/>
      <c r="G1009" s="57"/>
      <c r="H1009" s="57"/>
      <c r="I1009" s="57"/>
      <c r="J1009" s="57"/>
      <c r="K1009" s="57"/>
      <c r="L1009" s="57"/>
      <c r="M1009" s="57"/>
      <c r="N1009" s="57"/>
      <c r="Q1009" s="57"/>
      <c r="R1009" s="57"/>
      <c r="S1009" s="57"/>
      <c r="T1009" s="57"/>
      <c r="W1009" s="57"/>
      <c r="X1009" s="57"/>
    </row>
    <row r="1010" spans="3:24" s="14" customFormat="1" ht="75" customHeight="1">
      <c r="C1010" s="57"/>
      <c r="E1010" s="57"/>
      <c r="F1010" s="57"/>
      <c r="G1010" s="57"/>
      <c r="H1010" s="57"/>
      <c r="I1010" s="57"/>
      <c r="J1010" s="57"/>
      <c r="K1010" s="57"/>
      <c r="L1010" s="57"/>
      <c r="M1010" s="57"/>
      <c r="N1010" s="57"/>
      <c r="Q1010" s="57"/>
      <c r="R1010" s="57"/>
      <c r="S1010" s="57"/>
      <c r="T1010" s="57"/>
      <c r="W1010" s="57"/>
      <c r="X1010" s="57"/>
    </row>
    <row r="1011" spans="3:24" s="14" customFormat="1" ht="75" customHeight="1">
      <c r="C1011" s="57"/>
      <c r="E1011" s="57"/>
      <c r="F1011" s="57"/>
      <c r="G1011" s="57"/>
      <c r="H1011" s="57"/>
      <c r="I1011" s="57"/>
      <c r="J1011" s="57"/>
      <c r="K1011" s="57"/>
      <c r="L1011" s="57"/>
      <c r="M1011" s="57"/>
      <c r="N1011" s="57"/>
      <c r="Q1011" s="57"/>
      <c r="R1011" s="57"/>
      <c r="S1011" s="57"/>
      <c r="T1011" s="57"/>
      <c r="W1011" s="57"/>
      <c r="X1011" s="57"/>
    </row>
    <row r="1012" spans="3:24" s="14" customFormat="1" ht="75" customHeight="1">
      <c r="C1012" s="57"/>
      <c r="E1012" s="57"/>
      <c r="F1012" s="57"/>
      <c r="G1012" s="57"/>
      <c r="H1012" s="57"/>
      <c r="I1012" s="57"/>
      <c r="J1012" s="57"/>
      <c r="K1012" s="57"/>
      <c r="L1012" s="57"/>
      <c r="M1012" s="57"/>
      <c r="N1012" s="57"/>
      <c r="Q1012" s="57"/>
      <c r="R1012" s="57"/>
      <c r="S1012" s="57"/>
      <c r="T1012" s="57"/>
      <c r="W1012" s="57"/>
      <c r="X1012" s="57"/>
    </row>
    <row r="1013" spans="3:24" s="14" customFormat="1" ht="75" customHeight="1">
      <c r="C1013" s="57"/>
      <c r="E1013" s="57"/>
      <c r="F1013" s="57"/>
      <c r="G1013" s="57"/>
      <c r="H1013" s="57"/>
      <c r="I1013" s="57"/>
      <c r="J1013" s="57"/>
      <c r="K1013" s="57"/>
      <c r="L1013" s="57"/>
      <c r="M1013" s="57"/>
      <c r="N1013" s="57"/>
      <c r="Q1013" s="57"/>
      <c r="R1013" s="57"/>
      <c r="S1013" s="57"/>
      <c r="T1013" s="57"/>
      <c r="W1013" s="57"/>
      <c r="X1013" s="57"/>
    </row>
    <row r="1014" spans="3:24" s="14" customFormat="1" ht="75" customHeight="1">
      <c r="C1014" s="57"/>
      <c r="E1014" s="57"/>
      <c r="F1014" s="57"/>
      <c r="G1014" s="57"/>
      <c r="H1014" s="57"/>
      <c r="I1014" s="57"/>
      <c r="J1014" s="57"/>
      <c r="K1014" s="57"/>
      <c r="L1014" s="57"/>
      <c r="M1014" s="57"/>
      <c r="N1014" s="57"/>
      <c r="Q1014" s="57"/>
      <c r="R1014" s="57"/>
      <c r="S1014" s="57"/>
      <c r="T1014" s="57"/>
      <c r="W1014" s="57"/>
      <c r="X1014" s="57"/>
    </row>
    <row r="1015" spans="3:24" s="14" customFormat="1" ht="75" customHeight="1">
      <c r="C1015" s="57"/>
      <c r="E1015" s="57"/>
      <c r="F1015" s="57"/>
      <c r="G1015" s="57"/>
      <c r="H1015" s="57"/>
      <c r="I1015" s="57"/>
      <c r="J1015" s="57"/>
      <c r="K1015" s="57"/>
      <c r="L1015" s="57"/>
      <c r="M1015" s="57"/>
      <c r="N1015" s="57"/>
      <c r="Q1015" s="57"/>
      <c r="R1015" s="57"/>
      <c r="S1015" s="57"/>
      <c r="T1015" s="57"/>
      <c r="W1015" s="57"/>
      <c r="X1015" s="57"/>
    </row>
    <row r="1016" spans="3:24" s="14" customFormat="1" ht="75" customHeight="1">
      <c r="C1016" s="57"/>
      <c r="E1016" s="57"/>
      <c r="F1016" s="57"/>
      <c r="G1016" s="57"/>
      <c r="H1016" s="57"/>
      <c r="I1016" s="57"/>
      <c r="J1016" s="57"/>
      <c r="K1016" s="57"/>
      <c r="L1016" s="57"/>
      <c r="M1016" s="57"/>
      <c r="N1016" s="57"/>
      <c r="Q1016" s="57"/>
      <c r="R1016" s="57"/>
      <c r="S1016" s="57"/>
      <c r="T1016" s="57"/>
      <c r="W1016" s="57"/>
      <c r="X1016" s="57"/>
    </row>
    <row r="1017" spans="3:24" s="14" customFormat="1" ht="75" customHeight="1">
      <c r="C1017" s="57"/>
      <c r="E1017" s="57"/>
      <c r="F1017" s="57"/>
      <c r="G1017" s="57"/>
      <c r="H1017" s="57"/>
      <c r="I1017" s="57"/>
      <c r="J1017" s="57"/>
      <c r="K1017" s="57"/>
      <c r="L1017" s="57"/>
      <c r="M1017" s="57"/>
      <c r="N1017" s="57"/>
      <c r="Q1017" s="57"/>
      <c r="R1017" s="57"/>
      <c r="S1017" s="57"/>
      <c r="T1017" s="57"/>
      <c r="W1017" s="57"/>
      <c r="X1017" s="57"/>
    </row>
    <row r="1018" spans="3:24" s="14" customFormat="1" ht="75" customHeight="1">
      <c r="C1018" s="57"/>
      <c r="E1018" s="57"/>
      <c r="F1018" s="57"/>
      <c r="G1018" s="57"/>
      <c r="H1018" s="57"/>
      <c r="I1018" s="57"/>
      <c r="J1018" s="57"/>
      <c r="K1018" s="57"/>
      <c r="L1018" s="57"/>
      <c r="M1018" s="57"/>
      <c r="N1018" s="57"/>
      <c r="Q1018" s="57"/>
      <c r="R1018" s="57"/>
      <c r="S1018" s="57"/>
      <c r="T1018" s="57"/>
      <c r="W1018" s="57"/>
      <c r="X1018" s="57"/>
    </row>
    <row r="1019" spans="3:24" s="14" customFormat="1" ht="75" customHeight="1">
      <c r="C1019" s="57"/>
      <c r="E1019" s="57"/>
      <c r="F1019" s="57"/>
      <c r="G1019" s="57"/>
      <c r="H1019" s="57"/>
      <c r="I1019" s="57"/>
      <c r="J1019" s="57"/>
      <c r="K1019" s="57"/>
      <c r="L1019" s="57"/>
      <c r="M1019" s="57"/>
      <c r="N1019" s="57"/>
      <c r="Q1019" s="57"/>
      <c r="R1019" s="57"/>
      <c r="S1019" s="57"/>
      <c r="T1019" s="57"/>
      <c r="W1019" s="57"/>
      <c r="X1019" s="57"/>
    </row>
    <row r="1020" spans="3:24" s="14" customFormat="1" ht="75" customHeight="1">
      <c r="C1020" s="57"/>
      <c r="E1020" s="57"/>
      <c r="F1020" s="57"/>
      <c r="G1020" s="57"/>
      <c r="H1020" s="57"/>
      <c r="I1020" s="57"/>
      <c r="J1020" s="57"/>
      <c r="K1020" s="57"/>
      <c r="L1020" s="57"/>
      <c r="M1020" s="57"/>
      <c r="N1020" s="57"/>
      <c r="Q1020" s="57"/>
      <c r="R1020" s="57"/>
      <c r="S1020" s="57"/>
      <c r="T1020" s="57"/>
      <c r="W1020" s="57"/>
      <c r="X1020" s="57"/>
    </row>
    <row r="1021" spans="3:24" s="14" customFormat="1" ht="75" customHeight="1">
      <c r="C1021" s="57"/>
      <c r="E1021" s="57"/>
      <c r="F1021" s="57"/>
      <c r="G1021" s="57"/>
      <c r="H1021" s="57"/>
      <c r="I1021" s="57"/>
      <c r="J1021" s="57"/>
      <c r="K1021" s="57"/>
      <c r="L1021" s="57"/>
      <c r="M1021" s="57"/>
      <c r="N1021" s="57"/>
      <c r="Q1021" s="57"/>
      <c r="R1021" s="57"/>
      <c r="S1021" s="57"/>
      <c r="T1021" s="57"/>
      <c r="W1021" s="57"/>
      <c r="X1021" s="57"/>
    </row>
    <row r="1022" spans="3:24" s="14" customFormat="1" ht="75" customHeight="1">
      <c r="C1022" s="57"/>
      <c r="E1022" s="57"/>
      <c r="F1022" s="57"/>
      <c r="G1022" s="57"/>
      <c r="H1022" s="57"/>
      <c r="I1022" s="57"/>
      <c r="J1022" s="57"/>
      <c r="K1022" s="57"/>
      <c r="L1022" s="57"/>
      <c r="M1022" s="57"/>
      <c r="N1022" s="57"/>
      <c r="Q1022" s="57"/>
      <c r="R1022" s="57"/>
      <c r="S1022" s="57"/>
      <c r="T1022" s="57"/>
      <c r="W1022" s="57"/>
      <c r="X1022" s="57"/>
    </row>
    <row r="1023" spans="3:24" s="14" customFormat="1" ht="75" customHeight="1">
      <c r="C1023" s="57"/>
      <c r="E1023" s="57"/>
      <c r="F1023" s="57"/>
      <c r="G1023" s="57"/>
      <c r="H1023" s="57"/>
      <c r="I1023" s="57"/>
      <c r="J1023" s="57"/>
      <c r="K1023" s="57"/>
      <c r="L1023" s="57"/>
      <c r="M1023" s="57"/>
      <c r="N1023" s="57"/>
      <c r="Q1023" s="57"/>
      <c r="R1023" s="57"/>
      <c r="S1023" s="57"/>
      <c r="T1023" s="57"/>
      <c r="W1023" s="57"/>
      <c r="X1023" s="57"/>
    </row>
    <row r="1024" spans="3:24" s="14" customFormat="1" ht="75" customHeight="1">
      <c r="C1024" s="57"/>
      <c r="E1024" s="57"/>
      <c r="F1024" s="57"/>
      <c r="G1024" s="57"/>
      <c r="H1024" s="57"/>
      <c r="I1024" s="57"/>
      <c r="J1024" s="57"/>
      <c r="K1024" s="57"/>
      <c r="L1024" s="57"/>
      <c r="M1024" s="57"/>
      <c r="N1024" s="57"/>
      <c r="Q1024" s="57"/>
      <c r="R1024" s="57"/>
      <c r="S1024" s="57"/>
      <c r="T1024" s="57"/>
      <c r="W1024" s="57"/>
      <c r="X1024" s="57"/>
    </row>
    <row r="1025" spans="3:24" s="14" customFormat="1" ht="75" customHeight="1">
      <c r="C1025" s="57"/>
      <c r="E1025" s="57"/>
      <c r="F1025" s="57"/>
      <c r="G1025" s="57"/>
      <c r="H1025" s="57"/>
      <c r="I1025" s="57"/>
      <c r="J1025" s="57"/>
      <c r="K1025" s="57"/>
      <c r="L1025" s="57"/>
      <c r="M1025" s="57"/>
      <c r="N1025" s="57"/>
      <c r="Q1025" s="57"/>
      <c r="R1025" s="57"/>
      <c r="S1025" s="57"/>
      <c r="T1025" s="57"/>
      <c r="W1025" s="57"/>
      <c r="X1025" s="57"/>
    </row>
    <row r="1026" spans="3:24" s="14" customFormat="1" ht="75" customHeight="1">
      <c r="C1026" s="57"/>
      <c r="E1026" s="57"/>
      <c r="F1026" s="57"/>
      <c r="G1026" s="57"/>
      <c r="H1026" s="57"/>
      <c r="I1026" s="57"/>
      <c r="J1026" s="57"/>
      <c r="K1026" s="57"/>
      <c r="L1026" s="57"/>
      <c r="M1026" s="57"/>
      <c r="N1026" s="57"/>
      <c r="Q1026" s="57"/>
      <c r="R1026" s="57"/>
      <c r="S1026" s="57"/>
      <c r="T1026" s="57"/>
      <c r="W1026" s="57"/>
      <c r="X1026" s="57"/>
    </row>
    <row r="1027" spans="3:24" s="14" customFormat="1" ht="75" customHeight="1">
      <c r="C1027" s="57"/>
      <c r="E1027" s="57"/>
      <c r="F1027" s="57"/>
      <c r="G1027" s="57"/>
      <c r="H1027" s="57"/>
      <c r="I1027" s="57"/>
      <c r="J1027" s="57"/>
      <c r="K1027" s="57"/>
      <c r="L1027" s="57"/>
      <c r="M1027" s="57"/>
      <c r="N1027" s="57"/>
      <c r="Q1027" s="57"/>
      <c r="R1027" s="57"/>
      <c r="S1027" s="57"/>
      <c r="T1027" s="57"/>
      <c r="W1027" s="57"/>
      <c r="X1027" s="57"/>
    </row>
    <row r="1028" spans="3:24" s="14" customFormat="1" ht="75" customHeight="1">
      <c r="C1028" s="57"/>
      <c r="E1028" s="57"/>
      <c r="F1028" s="57"/>
      <c r="G1028" s="57"/>
      <c r="H1028" s="57"/>
      <c r="I1028" s="57"/>
      <c r="J1028" s="57"/>
      <c r="K1028" s="57"/>
      <c r="L1028" s="57"/>
      <c r="M1028" s="57"/>
      <c r="N1028" s="57"/>
      <c r="Q1028" s="57"/>
      <c r="R1028" s="57"/>
      <c r="S1028" s="57"/>
      <c r="T1028" s="57"/>
      <c r="W1028" s="57"/>
      <c r="X1028" s="57"/>
    </row>
    <row r="1029" spans="3:24" s="14" customFormat="1" ht="75" customHeight="1">
      <c r="C1029" s="57"/>
      <c r="E1029" s="57"/>
      <c r="F1029" s="57"/>
      <c r="G1029" s="57"/>
      <c r="H1029" s="57"/>
      <c r="I1029" s="57"/>
      <c r="J1029" s="57"/>
      <c r="K1029" s="57"/>
      <c r="L1029" s="57"/>
      <c r="M1029" s="57"/>
      <c r="N1029" s="57"/>
      <c r="Q1029" s="57"/>
      <c r="R1029" s="57"/>
      <c r="S1029" s="57"/>
      <c r="T1029" s="57"/>
      <c r="W1029" s="57"/>
      <c r="X1029" s="57"/>
    </row>
    <row r="1030" spans="3:24" s="14" customFormat="1" ht="75" customHeight="1">
      <c r="C1030" s="57"/>
      <c r="E1030" s="57"/>
      <c r="F1030" s="57"/>
      <c r="G1030" s="57"/>
      <c r="H1030" s="57"/>
      <c r="I1030" s="57"/>
      <c r="J1030" s="57"/>
      <c r="K1030" s="57"/>
      <c r="L1030" s="57"/>
      <c r="M1030" s="57"/>
      <c r="N1030" s="57"/>
      <c r="Q1030" s="57"/>
      <c r="R1030" s="57"/>
      <c r="S1030" s="57"/>
      <c r="T1030" s="57"/>
      <c r="W1030" s="57"/>
      <c r="X1030" s="57"/>
    </row>
    <row r="1031" spans="3:24" s="14" customFormat="1" ht="75" customHeight="1">
      <c r="C1031" s="57"/>
      <c r="E1031" s="57"/>
      <c r="F1031" s="57"/>
      <c r="G1031" s="57"/>
      <c r="H1031" s="57"/>
      <c r="I1031" s="57"/>
      <c r="J1031" s="57"/>
      <c r="K1031" s="57"/>
      <c r="L1031" s="57"/>
      <c r="M1031" s="57"/>
      <c r="N1031" s="57"/>
      <c r="Q1031" s="57"/>
      <c r="R1031" s="57"/>
      <c r="S1031" s="57"/>
      <c r="T1031" s="57"/>
      <c r="W1031" s="57"/>
      <c r="X1031" s="57"/>
    </row>
    <row r="1032" spans="3:24" s="14" customFormat="1" ht="75" customHeight="1">
      <c r="C1032" s="57"/>
      <c r="E1032" s="57"/>
      <c r="F1032" s="57"/>
      <c r="G1032" s="57"/>
      <c r="H1032" s="57"/>
      <c r="I1032" s="57"/>
      <c r="J1032" s="57"/>
      <c r="K1032" s="57"/>
      <c r="L1032" s="57"/>
      <c r="M1032" s="57"/>
      <c r="N1032" s="57"/>
      <c r="Q1032" s="57"/>
      <c r="R1032" s="57"/>
      <c r="S1032" s="57"/>
      <c r="T1032" s="57"/>
      <c r="W1032" s="57"/>
      <c r="X1032" s="57"/>
    </row>
    <row r="1033" spans="3:24" s="14" customFormat="1" ht="75" customHeight="1">
      <c r="C1033" s="57"/>
      <c r="E1033" s="57"/>
      <c r="F1033" s="57"/>
      <c r="G1033" s="57"/>
      <c r="H1033" s="57"/>
      <c r="I1033" s="57"/>
      <c r="J1033" s="57"/>
      <c r="K1033" s="57"/>
      <c r="L1033" s="57"/>
      <c r="M1033" s="57"/>
      <c r="N1033" s="57"/>
      <c r="Q1033" s="57"/>
      <c r="R1033" s="57"/>
      <c r="S1033" s="57"/>
      <c r="T1033" s="57"/>
      <c r="W1033" s="57"/>
      <c r="X1033" s="57"/>
    </row>
    <row r="1034" spans="3:24" s="14" customFormat="1" ht="75" customHeight="1">
      <c r="C1034" s="57"/>
      <c r="E1034" s="57"/>
      <c r="F1034" s="57"/>
      <c r="G1034" s="57"/>
      <c r="H1034" s="57"/>
      <c r="I1034" s="57"/>
      <c r="J1034" s="57"/>
      <c r="K1034" s="57"/>
      <c r="L1034" s="57"/>
      <c r="M1034" s="57"/>
      <c r="N1034" s="57"/>
      <c r="Q1034" s="57"/>
      <c r="R1034" s="57"/>
      <c r="S1034" s="57"/>
      <c r="T1034" s="57"/>
      <c r="W1034" s="57"/>
      <c r="X1034" s="57"/>
    </row>
    <row r="1035" spans="3:24" s="14" customFormat="1" ht="75" customHeight="1">
      <c r="C1035" s="57"/>
      <c r="E1035" s="57"/>
      <c r="F1035" s="57"/>
      <c r="G1035" s="57"/>
      <c r="H1035" s="57"/>
      <c r="I1035" s="57"/>
      <c r="J1035" s="57"/>
      <c r="K1035" s="57"/>
      <c r="L1035" s="57"/>
      <c r="M1035" s="57"/>
      <c r="N1035" s="57"/>
      <c r="Q1035" s="57"/>
      <c r="R1035" s="57"/>
      <c r="S1035" s="57"/>
      <c r="T1035" s="57"/>
      <c r="W1035" s="57"/>
      <c r="X1035" s="57"/>
    </row>
    <row r="1036" spans="3:24" s="14" customFormat="1" ht="75" customHeight="1">
      <c r="C1036" s="57"/>
      <c r="E1036" s="57"/>
      <c r="F1036" s="57"/>
      <c r="G1036" s="57"/>
      <c r="H1036" s="57"/>
      <c r="I1036" s="57"/>
      <c r="J1036" s="57"/>
      <c r="K1036" s="57"/>
      <c r="L1036" s="57"/>
      <c r="M1036" s="57"/>
      <c r="N1036" s="57"/>
      <c r="Q1036" s="57"/>
      <c r="R1036" s="57"/>
      <c r="S1036" s="57"/>
      <c r="T1036" s="57"/>
      <c r="W1036" s="57"/>
      <c r="X1036" s="57"/>
    </row>
    <row r="1037" spans="3:24" s="14" customFormat="1" ht="75" customHeight="1">
      <c r="C1037" s="57"/>
      <c r="E1037" s="57"/>
      <c r="F1037" s="57"/>
      <c r="G1037" s="57"/>
      <c r="H1037" s="57"/>
      <c r="I1037" s="57"/>
      <c r="J1037" s="57"/>
      <c r="K1037" s="57"/>
      <c r="L1037" s="57"/>
      <c r="M1037" s="57"/>
      <c r="N1037" s="57"/>
      <c r="Q1037" s="57"/>
      <c r="R1037" s="57"/>
      <c r="S1037" s="57"/>
      <c r="T1037" s="57"/>
      <c r="W1037" s="57"/>
      <c r="X1037" s="57"/>
    </row>
    <row r="1038" spans="3:24" s="14" customFormat="1" ht="75" customHeight="1">
      <c r="C1038" s="57"/>
      <c r="E1038" s="57"/>
      <c r="F1038" s="57"/>
      <c r="G1038" s="57"/>
      <c r="H1038" s="57"/>
      <c r="I1038" s="57"/>
      <c r="J1038" s="57"/>
      <c r="K1038" s="57"/>
      <c r="L1038" s="57"/>
      <c r="M1038" s="57"/>
      <c r="N1038" s="57"/>
      <c r="Q1038" s="57"/>
      <c r="R1038" s="57"/>
      <c r="S1038" s="57"/>
      <c r="T1038" s="57"/>
      <c r="W1038" s="57"/>
      <c r="X1038" s="57"/>
    </row>
    <row r="1039" spans="3:24" s="14" customFormat="1" ht="75" customHeight="1">
      <c r="C1039" s="57"/>
      <c r="E1039" s="57"/>
      <c r="F1039" s="57"/>
      <c r="G1039" s="57"/>
      <c r="H1039" s="57"/>
      <c r="I1039" s="57"/>
      <c r="J1039" s="57"/>
      <c r="K1039" s="57"/>
      <c r="L1039" s="57"/>
      <c r="M1039" s="57"/>
      <c r="N1039" s="57"/>
      <c r="Q1039" s="57"/>
      <c r="R1039" s="57"/>
      <c r="S1039" s="57"/>
      <c r="T1039" s="57"/>
      <c r="W1039" s="57"/>
      <c r="X1039" s="57"/>
    </row>
    <row r="1040" spans="3:24" s="14" customFormat="1" ht="75" customHeight="1">
      <c r="C1040" s="57"/>
      <c r="E1040" s="57"/>
      <c r="F1040" s="57"/>
      <c r="G1040" s="57"/>
      <c r="H1040" s="57"/>
      <c r="I1040" s="57"/>
      <c r="J1040" s="57"/>
      <c r="K1040" s="57"/>
      <c r="L1040" s="57"/>
      <c r="M1040" s="57"/>
      <c r="N1040" s="57"/>
      <c r="Q1040" s="57"/>
      <c r="R1040" s="57"/>
      <c r="S1040" s="57"/>
      <c r="T1040" s="57"/>
      <c r="W1040" s="57"/>
      <c r="X1040" s="57"/>
    </row>
    <row r="1041" spans="3:24" s="14" customFormat="1" ht="75" customHeight="1">
      <c r="C1041" s="57"/>
      <c r="E1041" s="57"/>
      <c r="F1041" s="57"/>
      <c r="G1041" s="57"/>
      <c r="H1041" s="57"/>
      <c r="I1041" s="57"/>
      <c r="J1041" s="57"/>
      <c r="K1041" s="57"/>
      <c r="L1041" s="57"/>
      <c r="M1041" s="57"/>
      <c r="N1041" s="57"/>
      <c r="Q1041" s="57"/>
      <c r="R1041" s="57"/>
      <c r="S1041" s="57"/>
      <c r="T1041" s="57"/>
      <c r="W1041" s="57"/>
      <c r="X1041" s="57"/>
    </row>
    <row r="1042" spans="3:24" s="14" customFormat="1" ht="75" customHeight="1">
      <c r="C1042" s="57"/>
      <c r="E1042" s="57"/>
      <c r="F1042" s="57"/>
      <c r="G1042" s="57"/>
      <c r="H1042" s="57"/>
      <c r="I1042" s="57"/>
      <c r="J1042" s="57"/>
      <c r="K1042" s="57"/>
      <c r="L1042" s="57"/>
      <c r="M1042" s="57"/>
      <c r="N1042" s="57"/>
      <c r="Q1042" s="57"/>
      <c r="R1042" s="57"/>
      <c r="S1042" s="57"/>
      <c r="T1042" s="57"/>
      <c r="W1042" s="57"/>
      <c r="X1042" s="57"/>
    </row>
    <row r="1043" spans="3:24" s="14" customFormat="1" ht="75" customHeight="1">
      <c r="C1043" s="57"/>
      <c r="E1043" s="57"/>
      <c r="F1043" s="57"/>
      <c r="G1043" s="57"/>
      <c r="H1043" s="57"/>
      <c r="I1043" s="57"/>
      <c r="J1043" s="57"/>
      <c r="K1043" s="57"/>
      <c r="L1043" s="57"/>
      <c r="M1043" s="57"/>
      <c r="N1043" s="57"/>
      <c r="Q1043" s="57"/>
      <c r="R1043" s="57"/>
      <c r="S1043" s="57"/>
      <c r="T1043" s="57"/>
      <c r="W1043" s="57"/>
      <c r="X1043" s="57"/>
    </row>
    <row r="1044" spans="3:24" s="14" customFormat="1" ht="75" customHeight="1">
      <c r="C1044" s="57"/>
      <c r="E1044" s="57"/>
      <c r="F1044" s="57"/>
      <c r="G1044" s="57"/>
      <c r="H1044" s="57"/>
      <c r="I1044" s="57"/>
      <c r="J1044" s="57"/>
      <c r="K1044" s="57"/>
      <c r="L1044" s="57"/>
      <c r="M1044" s="57"/>
      <c r="N1044" s="57"/>
      <c r="Q1044" s="57"/>
      <c r="R1044" s="57"/>
      <c r="S1044" s="57"/>
      <c r="T1044" s="57"/>
      <c r="W1044" s="57"/>
      <c r="X1044" s="57"/>
    </row>
    <row r="1045" spans="3:24" s="14" customFormat="1" ht="75" customHeight="1">
      <c r="C1045" s="57"/>
      <c r="E1045" s="57"/>
      <c r="F1045" s="57"/>
      <c r="G1045" s="57"/>
      <c r="H1045" s="57"/>
      <c r="I1045" s="57"/>
      <c r="J1045" s="57"/>
      <c r="K1045" s="57"/>
      <c r="L1045" s="57"/>
      <c r="M1045" s="57"/>
      <c r="N1045" s="57"/>
      <c r="Q1045" s="57"/>
      <c r="R1045" s="57"/>
      <c r="S1045" s="57"/>
      <c r="T1045" s="57"/>
      <c r="W1045" s="57"/>
      <c r="X1045" s="57"/>
    </row>
    <row r="1046" spans="3:24" s="14" customFormat="1" ht="75" customHeight="1">
      <c r="C1046" s="57"/>
      <c r="E1046" s="57"/>
      <c r="F1046" s="57"/>
      <c r="G1046" s="57"/>
      <c r="H1046" s="57"/>
      <c r="I1046" s="57"/>
      <c r="J1046" s="57"/>
      <c r="K1046" s="57"/>
      <c r="L1046" s="57"/>
      <c r="M1046" s="57"/>
      <c r="N1046" s="57"/>
      <c r="Q1046" s="57"/>
      <c r="R1046" s="57"/>
      <c r="S1046" s="57"/>
      <c r="T1046" s="57"/>
      <c r="W1046" s="57"/>
      <c r="X1046" s="57"/>
    </row>
    <row r="1047" spans="3:24" s="14" customFormat="1" ht="75" customHeight="1">
      <c r="C1047" s="57"/>
      <c r="E1047" s="57"/>
      <c r="F1047" s="57"/>
      <c r="G1047" s="57"/>
      <c r="H1047" s="57"/>
      <c r="I1047" s="57"/>
      <c r="J1047" s="57"/>
      <c r="K1047" s="57"/>
      <c r="L1047" s="57"/>
      <c r="M1047" s="57"/>
      <c r="N1047" s="57"/>
      <c r="Q1047" s="57"/>
      <c r="R1047" s="57"/>
      <c r="S1047" s="57"/>
      <c r="T1047" s="57"/>
      <c r="W1047" s="57"/>
      <c r="X1047" s="57"/>
    </row>
    <row r="1048" spans="3:24" s="14" customFormat="1" ht="75" customHeight="1">
      <c r="C1048" s="57"/>
      <c r="E1048" s="57"/>
      <c r="F1048" s="57"/>
      <c r="G1048" s="57"/>
      <c r="H1048" s="57"/>
      <c r="I1048" s="57"/>
      <c r="J1048" s="57"/>
      <c r="K1048" s="57"/>
      <c r="L1048" s="57"/>
      <c r="M1048" s="57"/>
      <c r="N1048" s="57"/>
      <c r="Q1048" s="57"/>
      <c r="R1048" s="57"/>
      <c r="S1048" s="57"/>
      <c r="T1048" s="57"/>
      <c r="W1048" s="57"/>
      <c r="X1048" s="57"/>
    </row>
    <row r="1049" spans="3:24" s="14" customFormat="1" ht="75" customHeight="1">
      <c r="C1049" s="57"/>
      <c r="E1049" s="57"/>
      <c r="F1049" s="57"/>
      <c r="G1049" s="57"/>
      <c r="H1049" s="57"/>
      <c r="I1049" s="57"/>
      <c r="J1049" s="57"/>
      <c r="K1049" s="57"/>
      <c r="L1049" s="57"/>
      <c r="M1049" s="57"/>
      <c r="N1049" s="57"/>
      <c r="Q1049" s="57"/>
      <c r="R1049" s="57"/>
      <c r="S1049" s="57"/>
      <c r="T1049" s="57"/>
      <c r="W1049" s="57"/>
      <c r="X1049" s="57"/>
    </row>
    <row r="1050" spans="3:24" s="14" customFormat="1" ht="75" customHeight="1">
      <c r="C1050" s="57"/>
      <c r="E1050" s="57"/>
      <c r="F1050" s="57"/>
      <c r="G1050" s="57"/>
      <c r="H1050" s="57"/>
      <c r="I1050" s="57"/>
      <c r="J1050" s="57"/>
      <c r="K1050" s="57"/>
      <c r="L1050" s="57"/>
      <c r="M1050" s="57"/>
      <c r="N1050" s="57"/>
      <c r="Q1050" s="57"/>
      <c r="R1050" s="57"/>
      <c r="S1050" s="57"/>
      <c r="T1050" s="57"/>
      <c r="W1050" s="57"/>
      <c r="X1050" s="57"/>
    </row>
    <row r="1051" spans="3:24" s="14" customFormat="1" ht="75" customHeight="1">
      <c r="C1051" s="57"/>
      <c r="E1051" s="57"/>
      <c r="F1051" s="57"/>
      <c r="G1051" s="57"/>
      <c r="H1051" s="57"/>
      <c r="I1051" s="57"/>
      <c r="J1051" s="57"/>
      <c r="K1051" s="57"/>
      <c r="L1051" s="57"/>
      <c r="M1051" s="57"/>
      <c r="N1051" s="57"/>
      <c r="Q1051" s="57"/>
      <c r="R1051" s="57"/>
      <c r="S1051" s="57"/>
      <c r="T1051" s="57"/>
      <c r="W1051" s="57"/>
      <c r="X1051" s="57"/>
    </row>
    <row r="1052" spans="3:24" s="14" customFormat="1" ht="75" customHeight="1">
      <c r="C1052" s="57"/>
      <c r="E1052" s="57"/>
      <c r="F1052" s="57"/>
      <c r="G1052" s="57"/>
      <c r="H1052" s="57"/>
      <c r="I1052" s="57"/>
      <c r="J1052" s="57"/>
      <c r="K1052" s="57"/>
      <c r="L1052" s="57"/>
      <c r="M1052" s="57"/>
      <c r="N1052" s="57"/>
      <c r="Q1052" s="57"/>
      <c r="R1052" s="57"/>
      <c r="S1052" s="57"/>
      <c r="T1052" s="57"/>
      <c r="W1052" s="57"/>
      <c r="X1052" s="57"/>
    </row>
    <row r="1053" spans="3:24" s="14" customFormat="1" ht="75" customHeight="1">
      <c r="C1053" s="57"/>
      <c r="E1053" s="57"/>
      <c r="F1053" s="57"/>
      <c r="G1053" s="57"/>
      <c r="H1053" s="57"/>
      <c r="I1053" s="57"/>
      <c r="J1053" s="57"/>
      <c r="K1053" s="57"/>
      <c r="L1053" s="57"/>
      <c r="M1053" s="57"/>
      <c r="N1053" s="57"/>
      <c r="Q1053" s="57"/>
      <c r="R1053" s="57"/>
      <c r="S1053" s="57"/>
      <c r="T1053" s="57"/>
      <c r="W1053" s="57"/>
      <c r="X1053" s="57"/>
    </row>
    <row r="1054" spans="3:24" s="14" customFormat="1" ht="75" customHeight="1">
      <c r="C1054" s="57"/>
      <c r="E1054" s="57"/>
      <c r="F1054" s="57"/>
      <c r="G1054" s="57"/>
      <c r="H1054" s="57"/>
      <c r="I1054" s="57"/>
      <c r="J1054" s="57"/>
      <c r="K1054" s="57"/>
      <c r="L1054" s="57"/>
      <c r="M1054" s="57"/>
      <c r="N1054" s="57"/>
      <c r="Q1054" s="57"/>
      <c r="R1054" s="57"/>
      <c r="S1054" s="57"/>
      <c r="T1054" s="57"/>
      <c r="W1054" s="57"/>
      <c r="X1054" s="57"/>
    </row>
    <row r="1055" spans="3:24" s="14" customFormat="1" ht="75" customHeight="1">
      <c r="C1055" s="57"/>
      <c r="E1055" s="57"/>
      <c r="F1055" s="57"/>
      <c r="G1055" s="57"/>
      <c r="H1055" s="57"/>
      <c r="I1055" s="57"/>
      <c r="J1055" s="57"/>
      <c r="K1055" s="57"/>
      <c r="L1055" s="57"/>
      <c r="M1055" s="57"/>
      <c r="N1055" s="57"/>
      <c r="Q1055" s="57"/>
      <c r="R1055" s="57"/>
      <c r="S1055" s="57"/>
      <c r="T1055" s="57"/>
      <c r="W1055" s="57"/>
      <c r="X1055" s="57"/>
    </row>
    <row r="1056" spans="3:24" s="14" customFormat="1" ht="75" customHeight="1">
      <c r="C1056" s="57"/>
      <c r="E1056" s="57"/>
      <c r="F1056" s="57"/>
      <c r="G1056" s="57"/>
      <c r="H1056" s="57"/>
      <c r="I1056" s="57"/>
      <c r="J1056" s="57"/>
      <c r="K1056" s="57"/>
      <c r="L1056" s="57"/>
      <c r="M1056" s="57"/>
      <c r="N1056" s="57"/>
      <c r="Q1056" s="57"/>
      <c r="R1056" s="57"/>
      <c r="S1056" s="57"/>
      <c r="T1056" s="57"/>
      <c r="W1056" s="57"/>
      <c r="X1056" s="57"/>
    </row>
    <row r="1057" spans="3:24" s="14" customFormat="1" ht="75" customHeight="1">
      <c r="C1057" s="57"/>
      <c r="E1057" s="57"/>
      <c r="F1057" s="57"/>
      <c r="G1057" s="57"/>
      <c r="H1057" s="57"/>
      <c r="I1057" s="57"/>
      <c r="J1057" s="57"/>
      <c r="K1057" s="57"/>
      <c r="L1057" s="57"/>
      <c r="M1057" s="57"/>
      <c r="N1057" s="57"/>
      <c r="Q1057" s="57"/>
      <c r="R1057" s="57"/>
      <c r="S1057" s="57"/>
      <c r="T1057" s="57"/>
      <c r="W1057" s="57"/>
      <c r="X1057" s="57"/>
    </row>
    <row r="1058" spans="3:24" s="14" customFormat="1" ht="75" customHeight="1">
      <c r="C1058" s="57"/>
      <c r="E1058" s="57"/>
      <c r="F1058" s="57"/>
      <c r="G1058" s="57"/>
      <c r="H1058" s="57"/>
      <c r="I1058" s="57"/>
      <c r="J1058" s="57"/>
      <c r="K1058" s="57"/>
      <c r="L1058" s="57"/>
      <c r="M1058" s="57"/>
      <c r="N1058" s="57"/>
      <c r="Q1058" s="57"/>
      <c r="R1058" s="57"/>
      <c r="S1058" s="57"/>
      <c r="T1058" s="57"/>
      <c r="W1058" s="57"/>
      <c r="X1058" s="57"/>
    </row>
    <row r="1059" spans="3:24" s="14" customFormat="1" ht="75" customHeight="1">
      <c r="C1059" s="57"/>
      <c r="E1059" s="57"/>
      <c r="F1059" s="57"/>
      <c r="G1059" s="57"/>
      <c r="H1059" s="57"/>
      <c r="I1059" s="57"/>
      <c r="J1059" s="57"/>
      <c r="K1059" s="57"/>
      <c r="L1059" s="57"/>
      <c r="M1059" s="57"/>
      <c r="N1059" s="57"/>
      <c r="Q1059" s="57"/>
      <c r="R1059" s="57"/>
      <c r="S1059" s="57"/>
      <c r="T1059" s="57"/>
      <c r="W1059" s="57"/>
      <c r="X1059" s="57"/>
    </row>
    <row r="1060" spans="3:24" s="14" customFormat="1" ht="75" customHeight="1">
      <c r="C1060" s="57"/>
      <c r="E1060" s="57"/>
      <c r="F1060" s="57"/>
      <c r="G1060" s="57"/>
      <c r="H1060" s="57"/>
      <c r="I1060" s="57"/>
      <c r="J1060" s="57"/>
      <c r="K1060" s="57"/>
      <c r="L1060" s="57"/>
      <c r="M1060" s="57"/>
      <c r="N1060" s="57"/>
      <c r="Q1060" s="57"/>
      <c r="R1060" s="57"/>
      <c r="S1060" s="57"/>
      <c r="T1060" s="57"/>
      <c r="W1060" s="57"/>
      <c r="X1060" s="57"/>
    </row>
    <row r="1061" spans="3:24" s="14" customFormat="1" ht="75" customHeight="1">
      <c r="C1061" s="57"/>
      <c r="E1061" s="57"/>
      <c r="F1061" s="57"/>
      <c r="G1061" s="57"/>
      <c r="H1061" s="57"/>
      <c r="I1061" s="57"/>
      <c r="J1061" s="57"/>
      <c r="K1061" s="57"/>
      <c r="L1061" s="57"/>
      <c r="M1061" s="57"/>
      <c r="N1061" s="57"/>
      <c r="Q1061" s="57"/>
      <c r="R1061" s="57"/>
      <c r="S1061" s="57"/>
      <c r="T1061" s="57"/>
      <c r="W1061" s="57"/>
      <c r="X1061" s="57"/>
    </row>
    <row r="1062" spans="3:24" s="14" customFormat="1" ht="75" customHeight="1">
      <c r="C1062" s="57"/>
      <c r="E1062" s="57"/>
      <c r="F1062" s="57"/>
      <c r="G1062" s="57"/>
      <c r="H1062" s="57"/>
      <c r="I1062" s="57"/>
      <c r="J1062" s="57"/>
      <c r="K1062" s="57"/>
      <c r="L1062" s="57"/>
      <c r="M1062" s="57"/>
      <c r="N1062" s="57"/>
      <c r="Q1062" s="57"/>
      <c r="R1062" s="57"/>
      <c r="S1062" s="57"/>
      <c r="T1062" s="57"/>
      <c r="W1062" s="57"/>
      <c r="X1062" s="57"/>
    </row>
    <row r="1063" spans="3:24" s="14" customFormat="1" ht="75" customHeight="1">
      <c r="C1063" s="57"/>
      <c r="E1063" s="57"/>
      <c r="F1063" s="57"/>
      <c r="G1063" s="57"/>
      <c r="H1063" s="57"/>
      <c r="I1063" s="57"/>
      <c r="J1063" s="57"/>
      <c r="K1063" s="57"/>
      <c r="L1063" s="57"/>
      <c r="M1063" s="57"/>
      <c r="N1063" s="57"/>
      <c r="Q1063" s="57"/>
      <c r="R1063" s="57"/>
      <c r="S1063" s="57"/>
      <c r="T1063" s="57"/>
      <c r="W1063" s="57"/>
      <c r="X1063" s="57"/>
    </row>
    <row r="1064" spans="3:24" s="14" customFormat="1" ht="75" customHeight="1">
      <c r="C1064" s="57"/>
      <c r="E1064" s="57"/>
      <c r="F1064" s="57"/>
      <c r="G1064" s="57"/>
      <c r="H1064" s="57"/>
      <c r="I1064" s="57"/>
      <c r="J1064" s="57"/>
      <c r="K1064" s="57"/>
      <c r="L1064" s="57"/>
      <c r="M1064" s="57"/>
      <c r="N1064" s="57"/>
      <c r="Q1064" s="57"/>
      <c r="R1064" s="57"/>
      <c r="S1064" s="57"/>
      <c r="T1064" s="57"/>
      <c r="W1064" s="57"/>
      <c r="X1064" s="57"/>
    </row>
    <row r="1065" spans="3:24" s="14" customFormat="1" ht="75" customHeight="1">
      <c r="C1065" s="57"/>
      <c r="E1065" s="57"/>
      <c r="F1065" s="57"/>
      <c r="G1065" s="57"/>
      <c r="H1065" s="57"/>
      <c r="I1065" s="57"/>
      <c r="J1065" s="57"/>
      <c r="K1065" s="57"/>
      <c r="L1065" s="57"/>
      <c r="M1065" s="57"/>
      <c r="N1065" s="57"/>
      <c r="Q1065" s="57"/>
      <c r="R1065" s="57"/>
      <c r="S1065" s="57"/>
      <c r="T1065" s="57"/>
      <c r="W1065" s="57"/>
      <c r="X1065" s="57"/>
    </row>
    <row r="1066" spans="3:24" s="14" customFormat="1" ht="75" customHeight="1">
      <c r="C1066" s="57"/>
      <c r="E1066" s="57"/>
      <c r="F1066" s="57"/>
      <c r="G1066" s="57"/>
      <c r="H1066" s="57"/>
      <c r="I1066" s="57"/>
      <c r="J1066" s="57"/>
      <c r="K1066" s="57"/>
      <c r="L1066" s="57"/>
      <c r="M1066" s="57"/>
      <c r="N1066" s="57"/>
      <c r="Q1066" s="57"/>
      <c r="R1066" s="57"/>
      <c r="S1066" s="57"/>
      <c r="T1066" s="57"/>
      <c r="W1066" s="57"/>
      <c r="X1066" s="57"/>
    </row>
    <row r="1067" spans="3:24" s="14" customFormat="1" ht="75" customHeight="1">
      <c r="C1067" s="57"/>
      <c r="E1067" s="57"/>
      <c r="F1067" s="57"/>
      <c r="G1067" s="57"/>
      <c r="H1067" s="57"/>
      <c r="I1067" s="57"/>
      <c r="J1067" s="57"/>
      <c r="K1067" s="57"/>
      <c r="L1067" s="57"/>
      <c r="M1067" s="57"/>
      <c r="N1067" s="57"/>
      <c r="Q1067" s="57"/>
      <c r="R1067" s="57"/>
      <c r="S1067" s="57"/>
      <c r="T1067" s="57"/>
      <c r="W1067" s="57"/>
      <c r="X1067" s="57"/>
    </row>
    <row r="1068" spans="3:24" s="14" customFormat="1" ht="75" customHeight="1">
      <c r="C1068" s="57"/>
      <c r="E1068" s="57"/>
      <c r="F1068" s="57"/>
      <c r="G1068" s="57"/>
      <c r="H1068" s="57"/>
      <c r="I1068" s="57"/>
      <c r="J1068" s="57"/>
      <c r="K1068" s="57"/>
      <c r="L1068" s="57"/>
      <c r="M1068" s="57"/>
      <c r="N1068" s="57"/>
      <c r="Q1068" s="57"/>
      <c r="R1068" s="57"/>
      <c r="S1068" s="57"/>
      <c r="T1068" s="57"/>
      <c r="W1068" s="57"/>
      <c r="X1068" s="57"/>
    </row>
    <row r="1069" spans="3:24" s="14" customFormat="1" ht="75" customHeight="1">
      <c r="C1069" s="57"/>
      <c r="E1069" s="57"/>
      <c r="F1069" s="57"/>
      <c r="G1069" s="57"/>
      <c r="H1069" s="57"/>
      <c r="I1069" s="57"/>
      <c r="J1069" s="57"/>
      <c r="K1069" s="57"/>
      <c r="L1069" s="57"/>
      <c r="M1069" s="57"/>
      <c r="N1069" s="57"/>
      <c r="Q1069" s="57"/>
      <c r="R1069" s="57"/>
      <c r="S1069" s="57"/>
      <c r="T1069" s="57"/>
      <c r="W1069" s="57"/>
      <c r="X1069" s="57"/>
    </row>
    <row r="1070" spans="3:24" s="14" customFormat="1" ht="75" customHeight="1">
      <c r="C1070" s="57"/>
      <c r="E1070" s="57"/>
      <c r="F1070" s="57"/>
      <c r="G1070" s="57"/>
      <c r="H1070" s="57"/>
      <c r="I1070" s="57"/>
      <c r="J1070" s="57"/>
      <c r="K1070" s="57"/>
      <c r="L1070" s="57"/>
      <c r="M1070" s="57"/>
      <c r="N1070" s="57"/>
      <c r="Q1070" s="57"/>
      <c r="R1070" s="57"/>
      <c r="S1070" s="57"/>
      <c r="T1070" s="57"/>
      <c r="W1070" s="57"/>
      <c r="X1070" s="57"/>
    </row>
    <row r="1071" spans="3:24" s="14" customFormat="1" ht="75" customHeight="1">
      <c r="C1071" s="57"/>
      <c r="E1071" s="57"/>
      <c r="F1071" s="57"/>
      <c r="G1071" s="57"/>
      <c r="H1071" s="57"/>
      <c r="I1071" s="57"/>
      <c r="J1071" s="57"/>
      <c r="K1071" s="57"/>
      <c r="L1071" s="57"/>
      <c r="M1071" s="57"/>
      <c r="N1071" s="57"/>
      <c r="Q1071" s="57"/>
      <c r="R1071" s="57"/>
      <c r="S1071" s="57"/>
      <c r="T1071" s="57"/>
      <c r="W1071" s="57"/>
      <c r="X1071" s="57"/>
    </row>
    <row r="1072" spans="3:24" s="14" customFormat="1" ht="75" customHeight="1">
      <c r="C1072" s="57"/>
      <c r="E1072" s="57"/>
      <c r="F1072" s="57"/>
      <c r="G1072" s="57"/>
      <c r="H1072" s="57"/>
      <c r="I1072" s="57"/>
      <c r="J1072" s="57"/>
      <c r="K1072" s="57"/>
      <c r="L1072" s="57"/>
      <c r="M1072" s="57"/>
      <c r="N1072" s="57"/>
      <c r="Q1072" s="57"/>
      <c r="R1072" s="57"/>
      <c r="S1072" s="57"/>
      <c r="T1072" s="57"/>
      <c r="W1072" s="57"/>
      <c r="X1072" s="57"/>
    </row>
    <row r="1073" spans="3:24" s="14" customFormat="1" ht="75" customHeight="1">
      <c r="C1073" s="57"/>
      <c r="E1073" s="57"/>
      <c r="F1073" s="57"/>
      <c r="G1073" s="57"/>
      <c r="H1073" s="57"/>
      <c r="I1073" s="57"/>
      <c r="J1073" s="57"/>
      <c r="K1073" s="57"/>
      <c r="L1073" s="57"/>
      <c r="M1073" s="57"/>
      <c r="N1073" s="57"/>
      <c r="Q1073" s="57"/>
      <c r="R1073" s="57"/>
      <c r="S1073" s="57"/>
      <c r="T1073" s="57"/>
      <c r="W1073" s="57"/>
      <c r="X1073" s="57"/>
    </row>
    <row r="1074" spans="3:24" s="14" customFormat="1" ht="75" customHeight="1">
      <c r="C1074" s="57"/>
      <c r="E1074" s="57"/>
      <c r="F1074" s="57"/>
      <c r="G1074" s="57"/>
      <c r="H1074" s="57"/>
      <c r="I1074" s="57"/>
      <c r="J1074" s="57"/>
      <c r="K1074" s="57"/>
      <c r="L1074" s="57"/>
      <c r="M1074" s="57"/>
      <c r="N1074" s="57"/>
      <c r="Q1074" s="57"/>
      <c r="R1074" s="57"/>
      <c r="S1074" s="57"/>
      <c r="T1074" s="57"/>
      <c r="W1074" s="57"/>
      <c r="X1074" s="57"/>
    </row>
    <row r="1075" spans="3:24" s="14" customFormat="1" ht="75" customHeight="1">
      <c r="C1075" s="57"/>
      <c r="E1075" s="57"/>
      <c r="F1075" s="57"/>
      <c r="G1075" s="57"/>
      <c r="H1075" s="57"/>
      <c r="I1075" s="57"/>
      <c r="J1075" s="57"/>
      <c r="K1075" s="57"/>
      <c r="L1075" s="57"/>
      <c r="M1075" s="57"/>
      <c r="N1075" s="57"/>
      <c r="Q1075" s="57"/>
      <c r="R1075" s="57"/>
      <c r="S1075" s="57"/>
      <c r="T1075" s="57"/>
      <c r="W1075" s="57"/>
      <c r="X1075" s="57"/>
    </row>
    <row r="1076" spans="3:24" s="14" customFormat="1" ht="75" customHeight="1">
      <c r="C1076" s="57"/>
      <c r="E1076" s="57"/>
      <c r="F1076" s="57"/>
      <c r="G1076" s="57"/>
      <c r="H1076" s="57"/>
      <c r="I1076" s="57"/>
      <c r="J1076" s="57"/>
      <c r="K1076" s="57"/>
      <c r="L1076" s="57"/>
      <c r="M1076" s="57"/>
      <c r="N1076" s="57"/>
      <c r="Q1076" s="57"/>
      <c r="R1076" s="57"/>
      <c r="S1076" s="57"/>
      <c r="T1076" s="57"/>
      <c r="W1076" s="57"/>
      <c r="X1076" s="57"/>
    </row>
    <row r="1077" spans="3:24" s="14" customFormat="1" ht="75" customHeight="1">
      <c r="C1077" s="57"/>
      <c r="E1077" s="57"/>
      <c r="F1077" s="57"/>
      <c r="G1077" s="57"/>
      <c r="H1077" s="57"/>
      <c r="I1077" s="57"/>
      <c r="J1077" s="57"/>
      <c r="K1077" s="57"/>
      <c r="L1077" s="57"/>
      <c r="M1077" s="57"/>
      <c r="N1077" s="57"/>
      <c r="Q1077" s="57"/>
      <c r="R1077" s="57"/>
      <c r="S1077" s="57"/>
      <c r="T1077" s="57"/>
      <c r="W1077" s="57"/>
      <c r="X1077" s="57"/>
    </row>
    <row r="1078" spans="3:24" s="14" customFormat="1" ht="75" customHeight="1">
      <c r="C1078" s="57"/>
      <c r="E1078" s="57"/>
      <c r="F1078" s="57"/>
      <c r="G1078" s="57"/>
      <c r="H1078" s="57"/>
      <c r="I1078" s="57"/>
      <c r="J1078" s="57"/>
      <c r="K1078" s="57"/>
      <c r="L1078" s="57"/>
      <c r="M1078" s="57"/>
      <c r="N1078" s="57"/>
      <c r="Q1078" s="57"/>
      <c r="R1078" s="57"/>
      <c r="S1078" s="57"/>
      <c r="T1078" s="57"/>
      <c r="W1078" s="57"/>
      <c r="X1078" s="57"/>
    </row>
    <row r="1079" spans="3:24" s="14" customFormat="1" ht="75" customHeight="1">
      <c r="C1079" s="57"/>
      <c r="E1079" s="57"/>
      <c r="F1079" s="57"/>
      <c r="G1079" s="57"/>
      <c r="H1079" s="57"/>
      <c r="I1079" s="57"/>
      <c r="J1079" s="57"/>
      <c r="K1079" s="57"/>
      <c r="L1079" s="57"/>
      <c r="M1079" s="57"/>
      <c r="N1079" s="57"/>
      <c r="Q1079" s="57"/>
      <c r="R1079" s="57"/>
      <c r="S1079" s="57"/>
      <c r="T1079" s="57"/>
      <c r="W1079" s="57"/>
      <c r="X1079" s="57"/>
    </row>
    <row r="1080" spans="3:24" s="14" customFormat="1" ht="75" customHeight="1">
      <c r="C1080" s="57"/>
      <c r="E1080" s="57"/>
      <c r="F1080" s="57"/>
      <c r="G1080" s="57"/>
      <c r="H1080" s="57"/>
      <c r="I1080" s="57"/>
      <c r="J1080" s="57"/>
      <c r="K1080" s="57"/>
      <c r="L1080" s="57"/>
      <c r="M1080" s="57"/>
      <c r="N1080" s="57"/>
      <c r="Q1080" s="57"/>
      <c r="R1080" s="57"/>
      <c r="S1080" s="57"/>
      <c r="T1080" s="57"/>
      <c r="W1080" s="57"/>
      <c r="X1080" s="57"/>
    </row>
    <row r="1081" spans="3:24" s="14" customFormat="1" ht="75" customHeight="1">
      <c r="C1081" s="57"/>
      <c r="E1081" s="57"/>
      <c r="F1081" s="57"/>
      <c r="G1081" s="57"/>
      <c r="H1081" s="57"/>
      <c r="I1081" s="57"/>
      <c r="J1081" s="57"/>
      <c r="K1081" s="57"/>
      <c r="L1081" s="57"/>
      <c r="M1081" s="57"/>
      <c r="N1081" s="57"/>
      <c r="Q1081" s="57"/>
      <c r="R1081" s="57"/>
      <c r="S1081" s="57"/>
      <c r="T1081" s="57"/>
      <c r="W1081" s="57"/>
      <c r="X1081" s="57"/>
    </row>
    <row r="1082" spans="3:24" s="14" customFormat="1" ht="75" customHeight="1">
      <c r="C1082" s="57"/>
      <c r="E1082" s="57"/>
      <c r="F1082" s="57"/>
      <c r="G1082" s="57"/>
      <c r="H1082" s="57"/>
      <c r="I1082" s="57"/>
      <c r="J1082" s="57"/>
      <c r="K1082" s="57"/>
      <c r="L1082" s="57"/>
      <c r="M1082" s="57"/>
      <c r="N1082" s="57"/>
      <c r="Q1082" s="57"/>
      <c r="R1082" s="57"/>
      <c r="S1082" s="57"/>
      <c r="T1082" s="57"/>
      <c r="W1082" s="57"/>
      <c r="X1082" s="57"/>
    </row>
    <row r="1083" spans="3:24" s="14" customFormat="1" ht="75" customHeight="1">
      <c r="C1083" s="57"/>
      <c r="E1083" s="57"/>
      <c r="F1083" s="57"/>
      <c r="G1083" s="57"/>
      <c r="H1083" s="57"/>
      <c r="I1083" s="57"/>
      <c r="J1083" s="57"/>
      <c r="K1083" s="57"/>
      <c r="L1083" s="57"/>
      <c r="M1083" s="57"/>
      <c r="N1083" s="57"/>
      <c r="Q1083" s="57"/>
      <c r="R1083" s="57"/>
      <c r="S1083" s="57"/>
      <c r="T1083" s="57"/>
      <c r="W1083" s="57"/>
      <c r="X1083" s="57"/>
    </row>
    <row r="1084" spans="3:24" s="14" customFormat="1" ht="75" customHeight="1">
      <c r="C1084" s="57"/>
      <c r="E1084" s="57"/>
      <c r="F1084" s="57"/>
      <c r="G1084" s="57"/>
      <c r="H1084" s="57"/>
      <c r="I1084" s="57"/>
      <c r="J1084" s="57"/>
      <c r="K1084" s="57"/>
      <c r="L1084" s="57"/>
      <c r="M1084" s="57"/>
      <c r="N1084" s="57"/>
      <c r="Q1084" s="57"/>
      <c r="R1084" s="57"/>
      <c r="S1084" s="57"/>
      <c r="T1084" s="57"/>
      <c r="W1084" s="57"/>
      <c r="X1084" s="57"/>
    </row>
    <row r="1085" spans="3:24" s="14" customFormat="1" ht="75" customHeight="1">
      <c r="C1085" s="57"/>
      <c r="E1085" s="57"/>
      <c r="F1085" s="57"/>
      <c r="G1085" s="57"/>
      <c r="H1085" s="57"/>
      <c r="I1085" s="57"/>
      <c r="J1085" s="57"/>
      <c r="K1085" s="57"/>
      <c r="L1085" s="57"/>
      <c r="M1085" s="57"/>
      <c r="N1085" s="57"/>
      <c r="Q1085" s="57"/>
      <c r="R1085" s="57"/>
      <c r="S1085" s="57"/>
      <c r="T1085" s="57"/>
      <c r="W1085" s="57"/>
      <c r="X1085" s="57"/>
    </row>
    <row r="1086" spans="3:24" s="14" customFormat="1" ht="75" customHeight="1">
      <c r="C1086" s="57"/>
      <c r="E1086" s="57"/>
      <c r="F1086" s="57"/>
      <c r="G1086" s="57"/>
      <c r="H1086" s="57"/>
      <c r="I1086" s="57"/>
      <c r="J1086" s="57"/>
      <c r="K1086" s="57"/>
      <c r="L1086" s="57"/>
      <c r="M1086" s="57"/>
      <c r="N1086" s="57"/>
      <c r="Q1086" s="57"/>
      <c r="R1086" s="57"/>
      <c r="S1086" s="57"/>
      <c r="T1086" s="57"/>
      <c r="W1086" s="57"/>
      <c r="X1086" s="57"/>
    </row>
    <row r="1087" spans="3:24" s="14" customFormat="1" ht="75" customHeight="1">
      <c r="C1087" s="57"/>
      <c r="E1087" s="57"/>
      <c r="F1087" s="57"/>
      <c r="G1087" s="57"/>
      <c r="H1087" s="57"/>
      <c r="I1087" s="57"/>
      <c r="J1087" s="57"/>
      <c r="K1087" s="57"/>
      <c r="L1087" s="57"/>
      <c r="M1087" s="57"/>
      <c r="N1087" s="57"/>
      <c r="Q1087" s="57"/>
      <c r="R1087" s="57"/>
      <c r="S1087" s="57"/>
      <c r="T1087" s="57"/>
      <c r="W1087" s="57"/>
      <c r="X1087" s="57"/>
    </row>
    <row r="1088" spans="3:24" s="14" customFormat="1" ht="75" customHeight="1">
      <c r="C1088" s="57"/>
      <c r="E1088" s="57"/>
      <c r="F1088" s="57"/>
      <c r="G1088" s="57"/>
      <c r="H1088" s="57"/>
      <c r="I1088" s="57"/>
      <c r="J1088" s="57"/>
      <c r="K1088" s="57"/>
      <c r="L1088" s="57"/>
      <c r="M1088" s="57"/>
      <c r="N1088" s="57"/>
      <c r="Q1088" s="57"/>
      <c r="R1088" s="57"/>
      <c r="S1088" s="57"/>
      <c r="T1088" s="57"/>
      <c r="W1088" s="57"/>
      <c r="X1088" s="57"/>
    </row>
    <row r="1089" spans="3:24" s="14" customFormat="1" ht="75" customHeight="1">
      <c r="C1089" s="57"/>
      <c r="E1089" s="57"/>
      <c r="F1089" s="57"/>
      <c r="G1089" s="57"/>
      <c r="H1089" s="57"/>
      <c r="I1089" s="57"/>
      <c r="J1089" s="57"/>
      <c r="K1089" s="57"/>
      <c r="L1089" s="57"/>
      <c r="M1089" s="57"/>
      <c r="N1089" s="57"/>
      <c r="Q1089" s="57"/>
      <c r="R1089" s="57"/>
      <c r="S1089" s="57"/>
      <c r="T1089" s="57"/>
      <c r="W1089" s="57"/>
      <c r="X1089" s="57"/>
    </row>
    <row r="1090" spans="3:24" s="14" customFormat="1" ht="75" customHeight="1">
      <c r="C1090" s="57"/>
      <c r="E1090" s="57"/>
      <c r="F1090" s="57"/>
      <c r="G1090" s="57"/>
      <c r="H1090" s="57"/>
      <c r="I1090" s="57"/>
      <c r="J1090" s="57"/>
      <c r="K1090" s="57"/>
      <c r="L1090" s="57"/>
      <c r="M1090" s="57"/>
      <c r="N1090" s="57"/>
      <c r="Q1090" s="57"/>
      <c r="R1090" s="57"/>
      <c r="S1090" s="57"/>
      <c r="T1090" s="57"/>
      <c r="W1090" s="57"/>
      <c r="X1090" s="57"/>
    </row>
    <row r="1091" spans="3:24" s="14" customFormat="1" ht="75" customHeight="1">
      <c r="C1091" s="57"/>
      <c r="E1091" s="57"/>
      <c r="F1091" s="57"/>
      <c r="G1091" s="57"/>
      <c r="H1091" s="57"/>
      <c r="I1091" s="57"/>
      <c r="J1091" s="57"/>
      <c r="K1091" s="57"/>
      <c r="L1091" s="57"/>
      <c r="M1091" s="57"/>
      <c r="N1091" s="57"/>
      <c r="Q1091" s="57"/>
      <c r="R1091" s="57"/>
      <c r="S1091" s="57"/>
      <c r="T1091" s="57"/>
      <c r="W1091" s="57"/>
      <c r="X1091" s="57"/>
    </row>
    <row r="1092" spans="3:24" s="14" customFormat="1" ht="75" customHeight="1">
      <c r="C1092" s="57"/>
      <c r="E1092" s="57"/>
      <c r="F1092" s="57"/>
      <c r="G1092" s="57"/>
      <c r="H1092" s="57"/>
      <c r="I1092" s="57"/>
      <c r="J1092" s="57"/>
      <c r="K1092" s="57"/>
      <c r="L1092" s="57"/>
      <c r="M1092" s="57"/>
      <c r="N1092" s="57"/>
      <c r="Q1092" s="57"/>
      <c r="R1092" s="57"/>
      <c r="S1092" s="57"/>
      <c r="T1092" s="57"/>
      <c r="W1092" s="57"/>
      <c r="X1092" s="57"/>
    </row>
    <row r="1093" spans="3:24" s="14" customFormat="1" ht="75" customHeight="1">
      <c r="C1093" s="57"/>
      <c r="E1093" s="57"/>
      <c r="F1093" s="57"/>
      <c r="G1093" s="57"/>
      <c r="H1093" s="57"/>
      <c r="I1093" s="57"/>
      <c r="J1093" s="57"/>
      <c r="K1093" s="57"/>
      <c r="L1093" s="57"/>
      <c r="M1093" s="57"/>
      <c r="N1093" s="57"/>
      <c r="Q1093" s="57"/>
      <c r="R1093" s="57"/>
      <c r="S1093" s="57"/>
      <c r="T1093" s="57"/>
      <c r="W1093" s="57"/>
      <c r="X1093" s="57"/>
    </row>
    <row r="1094" spans="3:24" s="14" customFormat="1" ht="75" customHeight="1">
      <c r="C1094" s="57"/>
      <c r="E1094" s="57"/>
      <c r="F1094" s="57"/>
      <c r="G1094" s="57"/>
      <c r="H1094" s="57"/>
      <c r="I1094" s="57"/>
      <c r="J1094" s="57"/>
      <c r="K1094" s="57"/>
      <c r="L1094" s="57"/>
      <c r="M1094" s="57"/>
      <c r="N1094" s="57"/>
      <c r="Q1094" s="57"/>
      <c r="R1094" s="57"/>
      <c r="S1094" s="57"/>
      <c r="T1094" s="57"/>
      <c r="W1094" s="57"/>
      <c r="X1094" s="57"/>
    </row>
    <row r="1095" spans="3:24" s="14" customFormat="1" ht="75" customHeight="1">
      <c r="C1095" s="57"/>
      <c r="E1095" s="57"/>
      <c r="F1095" s="57"/>
      <c r="G1095" s="57"/>
      <c r="H1095" s="57"/>
      <c r="I1095" s="57"/>
      <c r="J1095" s="57"/>
      <c r="K1095" s="57"/>
      <c r="L1095" s="57"/>
      <c r="M1095" s="57"/>
      <c r="N1095" s="57"/>
      <c r="Q1095" s="57"/>
      <c r="R1095" s="57"/>
      <c r="S1095" s="57"/>
      <c r="T1095" s="57"/>
      <c r="W1095" s="57"/>
      <c r="X1095" s="57"/>
    </row>
    <row r="1096" spans="3:24" s="14" customFormat="1" ht="75" customHeight="1">
      <c r="C1096" s="57"/>
      <c r="E1096" s="57"/>
      <c r="F1096" s="57"/>
      <c r="G1096" s="57"/>
      <c r="H1096" s="57"/>
      <c r="I1096" s="57"/>
      <c r="J1096" s="57"/>
      <c r="K1096" s="57"/>
      <c r="L1096" s="57"/>
      <c r="M1096" s="57"/>
      <c r="N1096" s="57"/>
      <c r="Q1096" s="57"/>
      <c r="R1096" s="57"/>
      <c r="S1096" s="57"/>
      <c r="T1096" s="57"/>
      <c r="W1096" s="57"/>
      <c r="X1096" s="57"/>
    </row>
    <row r="1097" spans="3:24" s="14" customFormat="1" ht="75" customHeight="1">
      <c r="C1097" s="57"/>
      <c r="E1097" s="57"/>
      <c r="F1097" s="57"/>
      <c r="G1097" s="57"/>
      <c r="H1097" s="57"/>
      <c r="I1097" s="57"/>
      <c r="J1097" s="57"/>
      <c r="K1097" s="57"/>
      <c r="L1097" s="57"/>
      <c r="M1097" s="57"/>
      <c r="N1097" s="57"/>
      <c r="Q1097" s="57"/>
      <c r="R1097" s="57"/>
      <c r="S1097" s="57"/>
      <c r="T1097" s="57"/>
      <c r="W1097" s="57"/>
      <c r="X1097" s="57"/>
    </row>
    <row r="1098" spans="3:24" s="14" customFormat="1" ht="75" customHeight="1">
      <c r="C1098" s="57"/>
      <c r="E1098" s="57"/>
      <c r="F1098" s="57"/>
      <c r="G1098" s="57"/>
      <c r="H1098" s="57"/>
      <c r="I1098" s="57"/>
      <c r="J1098" s="57"/>
      <c r="K1098" s="57"/>
      <c r="L1098" s="57"/>
      <c r="M1098" s="57"/>
      <c r="N1098" s="57"/>
      <c r="Q1098" s="57"/>
      <c r="R1098" s="57"/>
      <c r="S1098" s="57"/>
      <c r="T1098" s="57"/>
      <c r="W1098" s="57"/>
      <c r="X1098" s="57"/>
    </row>
    <row r="1099" spans="3:24" s="14" customFormat="1" ht="75" customHeight="1">
      <c r="C1099" s="57"/>
      <c r="E1099" s="57"/>
      <c r="F1099" s="57"/>
      <c r="G1099" s="57"/>
      <c r="H1099" s="57"/>
      <c r="I1099" s="57"/>
      <c r="J1099" s="57"/>
      <c r="K1099" s="57"/>
      <c r="L1099" s="57"/>
      <c r="M1099" s="57"/>
      <c r="N1099" s="57"/>
      <c r="Q1099" s="57"/>
      <c r="R1099" s="57"/>
      <c r="S1099" s="57"/>
      <c r="T1099" s="57"/>
      <c r="W1099" s="57"/>
      <c r="X1099" s="57"/>
    </row>
    <row r="1100" spans="3:24" s="14" customFormat="1" ht="75" customHeight="1">
      <c r="C1100" s="57"/>
      <c r="E1100" s="57"/>
      <c r="F1100" s="57"/>
      <c r="G1100" s="57"/>
      <c r="H1100" s="57"/>
      <c r="I1100" s="57"/>
      <c r="J1100" s="57"/>
      <c r="K1100" s="57"/>
      <c r="L1100" s="57"/>
      <c r="M1100" s="57"/>
      <c r="N1100" s="57"/>
      <c r="Q1100" s="57"/>
      <c r="R1100" s="57"/>
      <c r="S1100" s="57"/>
      <c r="T1100" s="57"/>
      <c r="W1100" s="57"/>
      <c r="X1100" s="57"/>
    </row>
    <row r="1101" spans="3:24" s="14" customFormat="1" ht="75" customHeight="1">
      <c r="C1101" s="57"/>
      <c r="E1101" s="57"/>
      <c r="F1101" s="57"/>
      <c r="G1101" s="57"/>
      <c r="H1101" s="57"/>
      <c r="I1101" s="57"/>
      <c r="J1101" s="57"/>
      <c r="K1101" s="57"/>
      <c r="L1101" s="57"/>
      <c r="M1101" s="57"/>
      <c r="N1101" s="57"/>
      <c r="Q1101" s="57"/>
      <c r="R1101" s="57"/>
      <c r="S1101" s="57"/>
      <c r="T1101" s="57"/>
      <c r="W1101" s="57"/>
      <c r="X1101" s="57"/>
    </row>
    <row r="1102" spans="3:24" s="14" customFormat="1" ht="75" customHeight="1">
      <c r="C1102" s="57"/>
      <c r="E1102" s="57"/>
      <c r="F1102" s="57"/>
      <c r="G1102" s="57"/>
      <c r="H1102" s="57"/>
      <c r="I1102" s="57"/>
      <c r="J1102" s="57"/>
      <c r="K1102" s="57"/>
      <c r="L1102" s="57"/>
      <c r="M1102" s="57"/>
      <c r="N1102" s="57"/>
      <c r="Q1102" s="57"/>
      <c r="R1102" s="57"/>
      <c r="S1102" s="57"/>
      <c r="T1102" s="57"/>
      <c r="W1102" s="57"/>
      <c r="X1102" s="57"/>
    </row>
    <row r="1103" spans="3:24" s="14" customFormat="1" ht="75" customHeight="1">
      <c r="C1103" s="57"/>
      <c r="E1103" s="57"/>
      <c r="F1103" s="57"/>
      <c r="G1103" s="57"/>
      <c r="H1103" s="57"/>
      <c r="I1103" s="57"/>
      <c r="J1103" s="57"/>
      <c r="K1103" s="57"/>
      <c r="L1103" s="57"/>
      <c r="M1103" s="57"/>
      <c r="N1103" s="57"/>
      <c r="Q1103" s="57"/>
      <c r="R1103" s="57"/>
      <c r="S1103" s="57"/>
      <c r="T1103" s="57"/>
      <c r="W1103" s="57"/>
      <c r="X1103" s="57"/>
    </row>
    <row r="1104" spans="3:24" s="14" customFormat="1" ht="75" customHeight="1">
      <c r="C1104" s="57"/>
      <c r="E1104" s="57"/>
      <c r="F1104" s="57"/>
      <c r="G1104" s="57"/>
      <c r="H1104" s="57"/>
      <c r="I1104" s="57"/>
      <c r="J1104" s="57"/>
      <c r="K1104" s="57"/>
      <c r="L1104" s="57"/>
      <c r="M1104" s="57"/>
      <c r="N1104" s="57"/>
      <c r="Q1104" s="57"/>
      <c r="R1104" s="57"/>
      <c r="S1104" s="57"/>
      <c r="T1104" s="57"/>
      <c r="W1104" s="57"/>
      <c r="X1104" s="57"/>
    </row>
    <row r="1105" spans="3:24" s="14" customFormat="1" ht="75" customHeight="1">
      <c r="C1105" s="57"/>
      <c r="E1105" s="57"/>
      <c r="F1105" s="57"/>
      <c r="G1105" s="57"/>
      <c r="H1105" s="57"/>
      <c r="I1105" s="57"/>
      <c r="J1105" s="57"/>
      <c r="K1105" s="57"/>
      <c r="L1105" s="57"/>
      <c r="M1105" s="57"/>
      <c r="N1105" s="57"/>
      <c r="Q1105" s="57"/>
      <c r="R1105" s="57"/>
      <c r="S1105" s="57"/>
      <c r="T1105" s="57"/>
      <c r="W1105" s="57"/>
      <c r="X1105" s="57"/>
    </row>
    <row r="1106" spans="3:24" s="14" customFormat="1" ht="75" customHeight="1">
      <c r="C1106" s="57"/>
      <c r="E1106" s="57"/>
      <c r="F1106" s="57"/>
      <c r="G1106" s="57"/>
      <c r="H1106" s="57"/>
      <c r="I1106" s="57"/>
      <c r="J1106" s="57"/>
      <c r="K1106" s="57"/>
      <c r="L1106" s="57"/>
      <c r="M1106" s="57"/>
      <c r="N1106" s="57"/>
      <c r="Q1106" s="57"/>
      <c r="R1106" s="57"/>
      <c r="S1106" s="57"/>
      <c r="T1106" s="57"/>
      <c r="W1106" s="57"/>
      <c r="X1106" s="57"/>
    </row>
    <row r="1107" spans="3:24" s="14" customFormat="1" ht="75" customHeight="1">
      <c r="C1107" s="57"/>
      <c r="E1107" s="57"/>
      <c r="F1107" s="57"/>
      <c r="G1107" s="57"/>
      <c r="H1107" s="57"/>
      <c r="I1107" s="57"/>
      <c r="J1107" s="57"/>
      <c r="K1107" s="57"/>
      <c r="L1107" s="57"/>
      <c r="M1107" s="57"/>
      <c r="N1107" s="57"/>
      <c r="Q1107" s="57"/>
      <c r="R1107" s="57"/>
      <c r="S1107" s="57"/>
      <c r="T1107" s="57"/>
      <c r="W1107" s="57"/>
      <c r="X1107" s="57"/>
    </row>
    <row r="1108" spans="3:24" s="14" customFormat="1" ht="75" customHeight="1">
      <c r="C1108" s="57"/>
      <c r="E1108" s="57"/>
      <c r="F1108" s="57"/>
      <c r="G1108" s="57"/>
      <c r="H1108" s="57"/>
      <c r="I1108" s="57"/>
      <c r="J1108" s="57"/>
      <c r="K1108" s="57"/>
      <c r="L1108" s="57"/>
      <c r="M1108" s="57"/>
      <c r="N1108" s="57"/>
      <c r="Q1108" s="57"/>
      <c r="R1108" s="57"/>
      <c r="S1108" s="57"/>
      <c r="T1108" s="57"/>
      <c r="W1108" s="57"/>
      <c r="X1108" s="57"/>
    </row>
    <row r="1109" spans="3:24" s="14" customFormat="1" ht="75" customHeight="1">
      <c r="C1109" s="57"/>
      <c r="E1109" s="57"/>
      <c r="F1109" s="57"/>
      <c r="G1109" s="57"/>
      <c r="H1109" s="57"/>
      <c r="I1109" s="57"/>
      <c r="J1109" s="57"/>
      <c r="K1109" s="57"/>
      <c r="L1109" s="57"/>
      <c r="M1109" s="57"/>
      <c r="N1109" s="57"/>
      <c r="Q1109" s="57"/>
      <c r="R1109" s="57"/>
      <c r="S1109" s="57"/>
      <c r="T1109" s="57"/>
      <c r="W1109" s="57"/>
      <c r="X1109" s="57"/>
    </row>
    <row r="1110" spans="3:24" s="14" customFormat="1" ht="75" customHeight="1">
      <c r="C1110" s="57"/>
      <c r="E1110" s="57"/>
      <c r="F1110" s="57"/>
      <c r="G1110" s="57"/>
      <c r="H1110" s="57"/>
      <c r="I1110" s="57"/>
      <c r="J1110" s="57"/>
      <c r="K1110" s="57"/>
      <c r="L1110" s="57"/>
      <c r="M1110" s="57"/>
      <c r="N1110" s="57"/>
      <c r="Q1110" s="57"/>
      <c r="R1110" s="57"/>
      <c r="S1110" s="57"/>
      <c r="T1110" s="57"/>
      <c r="W1110" s="57"/>
      <c r="X1110" s="57"/>
    </row>
    <row r="1111" spans="3:24" s="14" customFormat="1" ht="75" customHeight="1">
      <c r="C1111" s="57"/>
      <c r="E1111" s="57"/>
      <c r="F1111" s="57"/>
      <c r="G1111" s="57"/>
      <c r="H1111" s="57"/>
      <c r="I1111" s="57"/>
      <c r="J1111" s="57"/>
      <c r="K1111" s="57"/>
      <c r="L1111" s="57"/>
      <c r="M1111" s="57"/>
      <c r="N1111" s="57"/>
      <c r="Q1111" s="57"/>
      <c r="R1111" s="57"/>
      <c r="S1111" s="57"/>
      <c r="T1111" s="57"/>
      <c r="W1111" s="57"/>
      <c r="X1111" s="57"/>
    </row>
    <row r="1112" spans="3:24" s="14" customFormat="1" ht="75" customHeight="1">
      <c r="C1112" s="57"/>
      <c r="E1112" s="57"/>
      <c r="F1112" s="57"/>
      <c r="G1112" s="57"/>
      <c r="H1112" s="57"/>
      <c r="I1112" s="57"/>
      <c r="J1112" s="57"/>
      <c r="K1112" s="57"/>
      <c r="L1112" s="57"/>
      <c r="M1112" s="57"/>
      <c r="N1112" s="57"/>
      <c r="Q1112" s="57"/>
      <c r="R1112" s="57"/>
      <c r="S1112" s="57"/>
      <c r="T1112" s="57"/>
      <c r="W1112" s="57"/>
      <c r="X1112" s="57"/>
    </row>
    <row r="1113" spans="3:24" s="14" customFormat="1" ht="75" customHeight="1">
      <c r="C1113" s="57"/>
      <c r="E1113" s="57"/>
      <c r="F1113" s="57"/>
      <c r="G1113" s="57"/>
      <c r="H1113" s="57"/>
      <c r="I1113" s="57"/>
      <c r="J1113" s="57"/>
      <c r="K1113" s="57"/>
      <c r="L1113" s="57"/>
      <c r="M1113" s="57"/>
      <c r="N1113" s="57"/>
      <c r="Q1113" s="57"/>
      <c r="R1113" s="57"/>
      <c r="S1113" s="57"/>
      <c r="T1113" s="57"/>
      <c r="W1113" s="57"/>
      <c r="X1113" s="57"/>
    </row>
    <row r="1114" spans="3:24" s="14" customFormat="1" ht="75" customHeight="1">
      <c r="C1114" s="57"/>
      <c r="E1114" s="57"/>
      <c r="F1114" s="57"/>
      <c r="G1114" s="57"/>
      <c r="H1114" s="57"/>
      <c r="I1114" s="57"/>
      <c r="J1114" s="57"/>
      <c r="K1114" s="57"/>
      <c r="L1114" s="57"/>
      <c r="M1114" s="57"/>
      <c r="N1114" s="57"/>
      <c r="Q1114" s="57"/>
      <c r="R1114" s="57"/>
      <c r="S1114" s="57"/>
      <c r="T1114" s="57"/>
      <c r="W1114" s="57"/>
      <c r="X1114" s="57"/>
    </row>
    <row r="1115" spans="3:24" s="14" customFormat="1" ht="75" customHeight="1">
      <c r="C1115" s="57"/>
      <c r="E1115" s="57"/>
      <c r="F1115" s="57"/>
      <c r="G1115" s="57"/>
      <c r="H1115" s="57"/>
      <c r="I1115" s="57"/>
      <c r="J1115" s="57"/>
      <c r="K1115" s="57"/>
      <c r="L1115" s="57"/>
      <c r="M1115" s="57"/>
      <c r="N1115" s="57"/>
      <c r="Q1115" s="57"/>
      <c r="R1115" s="57"/>
      <c r="S1115" s="57"/>
      <c r="T1115" s="57"/>
      <c r="W1115" s="57"/>
      <c r="X1115" s="57"/>
    </row>
    <row r="1116" spans="3:24" s="14" customFormat="1" ht="75" customHeight="1">
      <c r="C1116" s="57"/>
      <c r="E1116" s="57"/>
      <c r="F1116" s="57"/>
      <c r="G1116" s="57"/>
      <c r="H1116" s="57"/>
      <c r="I1116" s="57"/>
      <c r="J1116" s="57"/>
      <c r="K1116" s="57"/>
      <c r="L1116" s="57"/>
      <c r="M1116" s="57"/>
      <c r="N1116" s="57"/>
      <c r="Q1116" s="57"/>
      <c r="R1116" s="57"/>
      <c r="S1116" s="57"/>
      <c r="T1116" s="57"/>
      <c r="W1116" s="57"/>
      <c r="X1116" s="57"/>
    </row>
    <row r="1117" spans="3:24" s="14" customFormat="1" ht="75" customHeight="1">
      <c r="C1117" s="57"/>
      <c r="E1117" s="57"/>
      <c r="F1117" s="57"/>
      <c r="G1117" s="57"/>
      <c r="H1117" s="57"/>
      <c r="I1117" s="57"/>
      <c r="J1117" s="57"/>
      <c r="K1117" s="57"/>
      <c r="L1117" s="57"/>
      <c r="M1117" s="57"/>
      <c r="N1117" s="57"/>
      <c r="Q1117" s="57"/>
      <c r="R1117" s="57"/>
      <c r="S1117" s="57"/>
      <c r="T1117" s="57"/>
      <c r="W1117" s="57"/>
      <c r="X1117" s="57"/>
    </row>
    <row r="1118" spans="3:24" s="14" customFormat="1" ht="75" customHeight="1">
      <c r="C1118" s="57"/>
      <c r="E1118" s="57"/>
      <c r="F1118" s="57"/>
      <c r="G1118" s="57"/>
      <c r="H1118" s="57"/>
      <c r="I1118" s="57"/>
      <c r="J1118" s="57"/>
      <c r="K1118" s="57"/>
      <c r="L1118" s="57"/>
      <c r="M1118" s="57"/>
      <c r="N1118" s="57"/>
      <c r="Q1118" s="57"/>
      <c r="R1118" s="57"/>
      <c r="S1118" s="57"/>
      <c r="T1118" s="57"/>
      <c r="W1118" s="57"/>
      <c r="X1118" s="57"/>
    </row>
    <row r="1119" spans="3:24" s="14" customFormat="1" ht="75" customHeight="1">
      <c r="C1119" s="57"/>
      <c r="E1119" s="57"/>
      <c r="F1119" s="57"/>
      <c r="G1119" s="57"/>
      <c r="H1119" s="57"/>
      <c r="I1119" s="57"/>
      <c r="J1119" s="57"/>
      <c r="K1119" s="57"/>
      <c r="L1119" s="57"/>
      <c r="M1119" s="57"/>
      <c r="N1119" s="57"/>
      <c r="Q1119" s="57"/>
      <c r="R1119" s="57"/>
      <c r="S1119" s="57"/>
      <c r="T1119" s="57"/>
      <c r="W1119" s="57"/>
      <c r="X1119" s="57"/>
    </row>
    <row r="1120" spans="3:24" s="14" customFormat="1" ht="75" customHeight="1">
      <c r="C1120" s="57"/>
      <c r="E1120" s="57"/>
      <c r="F1120" s="57"/>
      <c r="G1120" s="57"/>
      <c r="H1120" s="57"/>
      <c r="I1120" s="57"/>
      <c r="J1120" s="57"/>
      <c r="K1120" s="57"/>
      <c r="L1120" s="57"/>
      <c r="M1120" s="57"/>
      <c r="N1120" s="57"/>
      <c r="Q1120" s="57"/>
      <c r="R1120" s="57"/>
      <c r="S1120" s="57"/>
      <c r="T1120" s="57"/>
      <c r="W1120" s="57"/>
      <c r="X1120" s="57"/>
    </row>
    <row r="1121" spans="3:24" s="14" customFormat="1" ht="75" customHeight="1">
      <c r="C1121" s="57"/>
      <c r="E1121" s="57"/>
      <c r="F1121" s="57"/>
      <c r="G1121" s="57"/>
      <c r="H1121" s="57"/>
      <c r="I1121" s="57"/>
      <c r="J1121" s="57"/>
      <c r="K1121" s="57"/>
      <c r="L1121" s="57"/>
      <c r="M1121" s="57"/>
      <c r="N1121" s="57"/>
      <c r="Q1121" s="57"/>
      <c r="R1121" s="57"/>
      <c r="S1121" s="57"/>
      <c r="T1121" s="57"/>
      <c r="W1121" s="57"/>
      <c r="X1121" s="57"/>
    </row>
    <row r="1122" spans="3:24" s="14" customFormat="1" ht="75" customHeight="1">
      <c r="C1122" s="57"/>
      <c r="E1122" s="57"/>
      <c r="F1122" s="57"/>
      <c r="G1122" s="57"/>
      <c r="H1122" s="57"/>
      <c r="I1122" s="57"/>
      <c r="J1122" s="57"/>
      <c r="K1122" s="57"/>
      <c r="L1122" s="57"/>
      <c r="M1122" s="57"/>
      <c r="N1122" s="57"/>
      <c r="Q1122" s="57"/>
      <c r="R1122" s="57"/>
      <c r="S1122" s="57"/>
      <c r="T1122" s="57"/>
      <c r="W1122" s="57"/>
      <c r="X1122" s="57"/>
    </row>
    <row r="1123" spans="3:24" s="14" customFormat="1" ht="75" customHeight="1">
      <c r="C1123" s="57"/>
      <c r="E1123" s="57"/>
      <c r="F1123" s="57"/>
      <c r="G1123" s="57"/>
      <c r="H1123" s="57"/>
      <c r="I1123" s="57"/>
      <c r="J1123" s="57"/>
      <c r="K1123" s="57"/>
      <c r="L1123" s="57"/>
      <c r="M1123" s="57"/>
      <c r="N1123" s="57"/>
      <c r="Q1123" s="57"/>
      <c r="R1123" s="57"/>
      <c r="S1123" s="57"/>
      <c r="T1123" s="57"/>
      <c r="W1123" s="57"/>
      <c r="X1123" s="57"/>
    </row>
    <row r="1124" spans="3:24" s="14" customFormat="1" ht="75" customHeight="1">
      <c r="C1124" s="57"/>
      <c r="E1124" s="57"/>
      <c r="F1124" s="57"/>
      <c r="G1124" s="57"/>
      <c r="H1124" s="57"/>
      <c r="I1124" s="57"/>
      <c r="J1124" s="57"/>
      <c r="K1124" s="57"/>
      <c r="L1124" s="57"/>
      <c r="M1124" s="57"/>
      <c r="N1124" s="57"/>
      <c r="Q1124" s="57"/>
      <c r="R1124" s="57"/>
      <c r="S1124" s="57"/>
      <c r="T1124" s="57"/>
      <c r="W1124" s="57"/>
      <c r="X1124" s="57"/>
    </row>
    <row r="1125" spans="3:24" s="14" customFormat="1" ht="75" customHeight="1">
      <c r="C1125" s="57"/>
      <c r="E1125" s="57"/>
      <c r="F1125" s="57"/>
      <c r="G1125" s="57"/>
      <c r="H1125" s="57"/>
      <c r="I1125" s="57"/>
      <c r="J1125" s="57"/>
      <c r="K1125" s="57"/>
      <c r="L1125" s="57"/>
      <c r="M1125" s="57"/>
      <c r="N1125" s="57"/>
      <c r="Q1125" s="57"/>
      <c r="R1125" s="57"/>
      <c r="S1125" s="57"/>
      <c r="T1125" s="57"/>
      <c r="W1125" s="57"/>
      <c r="X1125" s="57"/>
    </row>
    <row r="1126" spans="3:24" s="14" customFormat="1" ht="75" customHeight="1">
      <c r="C1126" s="57"/>
      <c r="E1126" s="57"/>
      <c r="F1126" s="57"/>
      <c r="G1126" s="57"/>
      <c r="H1126" s="57"/>
      <c r="I1126" s="57"/>
      <c r="J1126" s="57"/>
      <c r="K1126" s="57"/>
      <c r="L1126" s="57"/>
      <c r="M1126" s="57"/>
      <c r="N1126" s="57"/>
      <c r="Q1126" s="57"/>
      <c r="R1126" s="57"/>
      <c r="S1126" s="57"/>
      <c r="T1126" s="57"/>
      <c r="W1126" s="57"/>
      <c r="X1126" s="57"/>
    </row>
    <row r="1127" spans="3:24" s="14" customFormat="1" ht="75" customHeight="1">
      <c r="C1127" s="57"/>
      <c r="E1127" s="57"/>
      <c r="F1127" s="57"/>
      <c r="G1127" s="57"/>
      <c r="H1127" s="57"/>
      <c r="I1127" s="57"/>
      <c r="J1127" s="57"/>
      <c r="K1127" s="57"/>
      <c r="L1127" s="57"/>
      <c r="M1127" s="57"/>
      <c r="N1127" s="57"/>
      <c r="Q1127" s="57"/>
      <c r="R1127" s="57"/>
      <c r="S1127" s="57"/>
      <c r="T1127" s="57"/>
      <c r="W1127" s="57"/>
      <c r="X1127" s="57"/>
    </row>
    <row r="1128" spans="3:24" s="14" customFormat="1" ht="75" customHeight="1">
      <c r="C1128" s="57"/>
      <c r="E1128" s="57"/>
      <c r="F1128" s="57"/>
      <c r="G1128" s="57"/>
      <c r="H1128" s="57"/>
      <c r="I1128" s="57"/>
      <c r="J1128" s="57"/>
      <c r="K1128" s="57"/>
      <c r="L1128" s="57"/>
      <c r="M1128" s="57"/>
      <c r="N1128" s="57"/>
      <c r="Q1128" s="57"/>
      <c r="R1128" s="57"/>
      <c r="S1128" s="57"/>
      <c r="T1128" s="57"/>
      <c r="W1128" s="57"/>
      <c r="X1128" s="57"/>
    </row>
    <row r="1129" spans="3:24" s="14" customFormat="1" ht="75" customHeight="1">
      <c r="C1129" s="57"/>
      <c r="E1129" s="57"/>
      <c r="F1129" s="57"/>
      <c r="G1129" s="57"/>
      <c r="H1129" s="57"/>
      <c r="I1129" s="57"/>
      <c r="J1129" s="57"/>
      <c r="K1129" s="57"/>
      <c r="L1129" s="57"/>
      <c r="M1129" s="57"/>
      <c r="N1129" s="57"/>
      <c r="Q1129" s="57"/>
      <c r="R1129" s="57"/>
      <c r="S1129" s="57"/>
      <c r="T1129" s="57"/>
      <c r="W1129" s="57"/>
      <c r="X1129" s="57"/>
    </row>
    <row r="1130" spans="3:24" s="14" customFormat="1" ht="75" customHeight="1">
      <c r="C1130" s="57"/>
      <c r="E1130" s="57"/>
      <c r="F1130" s="57"/>
      <c r="G1130" s="57"/>
      <c r="H1130" s="57"/>
      <c r="I1130" s="57"/>
      <c r="J1130" s="57"/>
      <c r="K1130" s="57"/>
      <c r="L1130" s="57"/>
      <c r="M1130" s="57"/>
      <c r="N1130" s="57"/>
      <c r="Q1130" s="57"/>
      <c r="R1130" s="57"/>
      <c r="S1130" s="57"/>
      <c r="T1130" s="57"/>
      <c r="W1130" s="57"/>
      <c r="X1130" s="57"/>
    </row>
    <row r="1131" spans="3:24" s="14" customFormat="1" ht="75" customHeight="1">
      <c r="C1131" s="57"/>
      <c r="E1131" s="57"/>
      <c r="F1131" s="57"/>
      <c r="G1131" s="57"/>
      <c r="H1131" s="57"/>
      <c r="I1131" s="57"/>
      <c r="J1131" s="57"/>
      <c r="K1131" s="57"/>
      <c r="L1131" s="57"/>
      <c r="M1131" s="57"/>
      <c r="N1131" s="57"/>
      <c r="Q1131" s="57"/>
      <c r="R1131" s="57"/>
      <c r="S1131" s="57"/>
      <c r="T1131" s="57"/>
      <c r="W1131" s="57"/>
      <c r="X1131" s="57"/>
    </row>
    <row r="1132" spans="3:24" s="14" customFormat="1" ht="75" customHeight="1">
      <c r="C1132" s="57"/>
      <c r="E1132" s="57"/>
      <c r="F1132" s="57"/>
      <c r="G1132" s="57"/>
      <c r="H1132" s="57"/>
      <c r="I1132" s="57"/>
      <c r="J1132" s="57"/>
      <c r="K1132" s="57"/>
      <c r="L1132" s="57"/>
      <c r="M1132" s="57"/>
      <c r="N1132" s="57"/>
      <c r="Q1132" s="57"/>
      <c r="R1132" s="57"/>
      <c r="S1132" s="57"/>
      <c r="T1132" s="57"/>
      <c r="W1132" s="57"/>
      <c r="X1132" s="57"/>
    </row>
    <row r="1133" spans="3:24" s="14" customFormat="1" ht="75" customHeight="1">
      <c r="C1133" s="57"/>
      <c r="E1133" s="57"/>
      <c r="F1133" s="57"/>
      <c r="G1133" s="57"/>
      <c r="H1133" s="57"/>
      <c r="I1133" s="57"/>
      <c r="J1133" s="57"/>
      <c r="K1133" s="57"/>
      <c r="L1133" s="57"/>
      <c r="M1133" s="57"/>
      <c r="N1133" s="57"/>
      <c r="Q1133" s="57"/>
      <c r="R1133" s="57"/>
      <c r="S1133" s="57"/>
      <c r="T1133" s="57"/>
      <c r="W1133" s="57"/>
      <c r="X1133" s="57"/>
    </row>
    <row r="1134" spans="3:24" s="14" customFormat="1" ht="75" customHeight="1">
      <c r="C1134" s="57"/>
      <c r="E1134" s="57"/>
      <c r="F1134" s="57"/>
      <c r="G1134" s="57"/>
      <c r="H1134" s="57"/>
      <c r="I1134" s="57"/>
      <c r="J1134" s="57"/>
      <c r="K1134" s="57"/>
      <c r="L1134" s="57"/>
      <c r="M1134" s="57"/>
      <c r="N1134" s="57"/>
      <c r="Q1134" s="57"/>
      <c r="R1134" s="57"/>
      <c r="S1134" s="57"/>
      <c r="T1134" s="57"/>
      <c r="W1134" s="57"/>
      <c r="X1134" s="57"/>
    </row>
    <row r="1135" spans="3:24" s="14" customFormat="1" ht="75" customHeight="1">
      <c r="C1135" s="57"/>
      <c r="E1135" s="57"/>
      <c r="F1135" s="57"/>
      <c r="G1135" s="57"/>
      <c r="H1135" s="57"/>
      <c r="I1135" s="57"/>
      <c r="J1135" s="57"/>
      <c r="K1135" s="57"/>
      <c r="L1135" s="57"/>
      <c r="M1135" s="57"/>
      <c r="N1135" s="57"/>
      <c r="Q1135" s="57"/>
      <c r="R1135" s="57"/>
      <c r="S1135" s="57"/>
      <c r="T1135" s="57"/>
      <c r="W1135" s="57"/>
      <c r="X1135" s="57"/>
    </row>
    <row r="1136" spans="3:24" s="14" customFormat="1" ht="75" customHeight="1">
      <c r="C1136" s="57"/>
      <c r="E1136" s="57"/>
      <c r="F1136" s="57"/>
      <c r="G1136" s="57"/>
      <c r="H1136" s="57"/>
      <c r="I1136" s="57"/>
      <c r="J1136" s="57"/>
      <c r="K1136" s="57"/>
      <c r="L1136" s="57"/>
      <c r="M1136" s="57"/>
      <c r="N1136" s="57"/>
      <c r="Q1136" s="57"/>
      <c r="R1136" s="57"/>
      <c r="S1136" s="57"/>
      <c r="T1136" s="57"/>
      <c r="W1136" s="57"/>
      <c r="X1136" s="57"/>
    </row>
    <row r="1137" spans="3:24" s="14" customFormat="1" ht="75" customHeight="1">
      <c r="C1137" s="57"/>
      <c r="E1137" s="57"/>
      <c r="F1137" s="57"/>
      <c r="G1137" s="57"/>
      <c r="H1137" s="57"/>
      <c r="I1137" s="57"/>
      <c r="J1137" s="57"/>
      <c r="K1137" s="57"/>
      <c r="L1137" s="57"/>
      <c r="M1137" s="57"/>
      <c r="N1137" s="57"/>
      <c r="Q1137" s="57"/>
      <c r="R1137" s="57"/>
      <c r="S1137" s="57"/>
      <c r="T1137" s="57"/>
      <c r="W1137" s="57"/>
      <c r="X1137" s="57"/>
    </row>
    <row r="1138" spans="3:24" s="14" customFormat="1" ht="75" customHeight="1">
      <c r="C1138" s="57"/>
      <c r="E1138" s="57"/>
      <c r="F1138" s="57"/>
      <c r="G1138" s="57"/>
      <c r="H1138" s="57"/>
      <c r="I1138" s="57"/>
      <c r="J1138" s="57"/>
      <c r="K1138" s="57"/>
      <c r="L1138" s="57"/>
      <c r="M1138" s="57"/>
      <c r="N1138" s="57"/>
      <c r="Q1138" s="57"/>
      <c r="R1138" s="57"/>
      <c r="S1138" s="57"/>
      <c r="T1138" s="57"/>
      <c r="W1138" s="57"/>
      <c r="X1138" s="57"/>
    </row>
    <row r="1139" spans="3:24" s="14" customFormat="1" ht="75" customHeight="1">
      <c r="C1139" s="57"/>
      <c r="E1139" s="57"/>
      <c r="F1139" s="57"/>
      <c r="G1139" s="57"/>
      <c r="H1139" s="57"/>
      <c r="I1139" s="57"/>
      <c r="J1139" s="57"/>
      <c r="K1139" s="57"/>
      <c r="L1139" s="57"/>
      <c r="M1139" s="57"/>
      <c r="N1139" s="57"/>
      <c r="Q1139" s="57"/>
      <c r="R1139" s="57"/>
      <c r="S1139" s="57"/>
      <c r="T1139" s="57"/>
      <c r="W1139" s="57"/>
      <c r="X1139" s="57"/>
    </row>
    <row r="1140" spans="3:24" s="14" customFormat="1" ht="75" customHeight="1">
      <c r="C1140" s="57"/>
      <c r="E1140" s="57"/>
      <c r="F1140" s="57"/>
      <c r="G1140" s="57"/>
      <c r="H1140" s="57"/>
      <c r="I1140" s="57"/>
      <c r="J1140" s="57"/>
      <c r="K1140" s="57"/>
      <c r="L1140" s="57"/>
      <c r="M1140" s="57"/>
      <c r="N1140" s="57"/>
      <c r="Q1140" s="57"/>
      <c r="R1140" s="57"/>
      <c r="S1140" s="57"/>
      <c r="T1140" s="57"/>
      <c r="W1140" s="57"/>
      <c r="X1140" s="57"/>
    </row>
    <row r="1141" spans="3:24" s="14" customFormat="1" ht="75" customHeight="1">
      <c r="C1141" s="57"/>
      <c r="E1141" s="57"/>
      <c r="F1141" s="57"/>
      <c r="G1141" s="57"/>
      <c r="H1141" s="57"/>
      <c r="I1141" s="57"/>
      <c r="J1141" s="57"/>
      <c r="K1141" s="57"/>
      <c r="L1141" s="57"/>
      <c r="M1141" s="57"/>
      <c r="N1141" s="57"/>
      <c r="Q1141" s="57"/>
      <c r="R1141" s="57"/>
      <c r="S1141" s="57"/>
      <c r="T1141" s="57"/>
      <c r="W1141" s="57"/>
      <c r="X1141" s="57"/>
    </row>
    <row r="1142" spans="3:24" s="14" customFormat="1" ht="75" customHeight="1">
      <c r="C1142" s="57"/>
      <c r="E1142" s="57"/>
      <c r="F1142" s="57"/>
      <c r="G1142" s="57"/>
      <c r="H1142" s="57"/>
      <c r="I1142" s="57"/>
      <c r="J1142" s="57"/>
      <c r="K1142" s="57"/>
      <c r="L1142" s="57"/>
      <c r="M1142" s="57"/>
      <c r="N1142" s="57"/>
      <c r="Q1142" s="57"/>
      <c r="R1142" s="57"/>
      <c r="S1142" s="57"/>
      <c r="T1142" s="57"/>
      <c r="W1142" s="57"/>
      <c r="X1142" s="57"/>
    </row>
    <row r="1143" spans="3:24" s="14" customFormat="1" ht="75" customHeight="1">
      <c r="C1143" s="57"/>
      <c r="E1143" s="57"/>
      <c r="F1143" s="57"/>
      <c r="G1143" s="57"/>
      <c r="H1143" s="57"/>
      <c r="I1143" s="57"/>
      <c r="J1143" s="57"/>
      <c r="K1143" s="57"/>
      <c r="L1143" s="57"/>
      <c r="M1143" s="57"/>
      <c r="N1143" s="57"/>
      <c r="Q1143" s="57"/>
      <c r="R1143" s="57"/>
      <c r="S1143" s="57"/>
      <c r="T1143" s="57"/>
      <c r="W1143" s="57"/>
      <c r="X1143" s="57"/>
    </row>
    <row r="1144" spans="3:24" s="14" customFormat="1" ht="75" customHeight="1">
      <c r="C1144" s="57"/>
      <c r="E1144" s="57"/>
      <c r="F1144" s="57"/>
      <c r="G1144" s="57"/>
      <c r="H1144" s="57"/>
      <c r="I1144" s="57"/>
      <c r="J1144" s="57"/>
      <c r="K1144" s="57"/>
      <c r="L1144" s="57"/>
      <c r="M1144" s="57"/>
      <c r="N1144" s="57"/>
      <c r="Q1144" s="57"/>
      <c r="R1144" s="57"/>
      <c r="S1144" s="57"/>
      <c r="T1144" s="57"/>
      <c r="W1144" s="57"/>
      <c r="X1144" s="57"/>
    </row>
    <row r="1145" spans="3:24" s="14" customFormat="1" ht="75" customHeight="1">
      <c r="C1145" s="57"/>
      <c r="E1145" s="57"/>
      <c r="F1145" s="57"/>
      <c r="G1145" s="57"/>
      <c r="H1145" s="57"/>
      <c r="I1145" s="57"/>
      <c r="J1145" s="57"/>
      <c r="K1145" s="57"/>
      <c r="L1145" s="57"/>
      <c r="M1145" s="57"/>
      <c r="N1145" s="57"/>
      <c r="Q1145" s="57"/>
      <c r="R1145" s="57"/>
      <c r="S1145" s="57"/>
      <c r="T1145" s="57"/>
      <c r="W1145" s="57"/>
      <c r="X1145" s="57"/>
    </row>
    <row r="1146" spans="3:24" s="14" customFormat="1" ht="75" customHeight="1">
      <c r="C1146" s="57"/>
      <c r="E1146" s="57"/>
      <c r="F1146" s="57"/>
      <c r="G1146" s="57"/>
      <c r="H1146" s="57"/>
      <c r="I1146" s="57"/>
      <c r="J1146" s="57"/>
      <c r="K1146" s="57"/>
      <c r="L1146" s="57"/>
      <c r="M1146" s="57"/>
      <c r="N1146" s="57"/>
      <c r="Q1146" s="57"/>
      <c r="R1146" s="57"/>
      <c r="S1146" s="57"/>
      <c r="T1146" s="57"/>
      <c r="W1146" s="57"/>
      <c r="X1146" s="57"/>
    </row>
    <row r="1147" spans="3:24" s="14" customFormat="1" ht="75" customHeight="1">
      <c r="C1147" s="57"/>
      <c r="E1147" s="57"/>
      <c r="F1147" s="57"/>
      <c r="G1147" s="57"/>
      <c r="H1147" s="57"/>
      <c r="I1147" s="57"/>
      <c r="J1147" s="57"/>
      <c r="K1147" s="57"/>
      <c r="L1147" s="57"/>
      <c r="M1147" s="57"/>
      <c r="N1147" s="57"/>
      <c r="Q1147" s="57"/>
      <c r="R1147" s="57"/>
      <c r="S1147" s="57"/>
      <c r="T1147" s="57"/>
      <c r="W1147" s="57"/>
      <c r="X1147" s="57"/>
    </row>
    <row r="1148" spans="3:24" s="14" customFormat="1" ht="75" customHeight="1">
      <c r="C1148" s="57"/>
      <c r="E1148" s="57"/>
      <c r="F1148" s="57"/>
      <c r="G1148" s="57"/>
      <c r="H1148" s="57"/>
      <c r="I1148" s="57"/>
      <c r="J1148" s="57"/>
      <c r="K1148" s="57"/>
      <c r="L1148" s="57"/>
      <c r="M1148" s="57"/>
      <c r="N1148" s="57"/>
      <c r="Q1148" s="57"/>
      <c r="R1148" s="57"/>
      <c r="S1148" s="57"/>
      <c r="T1148" s="57"/>
      <c r="W1148" s="57"/>
      <c r="X1148" s="57"/>
    </row>
    <row r="1149" spans="3:24" s="14" customFormat="1" ht="75" customHeight="1">
      <c r="C1149" s="57"/>
      <c r="E1149" s="57"/>
      <c r="F1149" s="57"/>
      <c r="G1149" s="57"/>
      <c r="H1149" s="57"/>
      <c r="I1149" s="57"/>
      <c r="J1149" s="57"/>
      <c r="K1149" s="57"/>
      <c r="L1149" s="57"/>
      <c r="M1149" s="57"/>
      <c r="N1149" s="57"/>
      <c r="Q1149" s="57"/>
      <c r="R1149" s="57"/>
      <c r="S1149" s="57"/>
      <c r="T1149" s="57"/>
      <c r="W1149" s="57"/>
      <c r="X1149" s="57"/>
    </row>
    <row r="1150" spans="3:24" s="14" customFormat="1" ht="75" customHeight="1">
      <c r="C1150" s="57"/>
      <c r="E1150" s="57"/>
      <c r="F1150" s="57"/>
      <c r="G1150" s="57"/>
      <c r="H1150" s="57"/>
      <c r="I1150" s="57"/>
      <c r="J1150" s="57"/>
      <c r="K1150" s="57"/>
      <c r="L1150" s="57"/>
      <c r="M1150" s="57"/>
      <c r="N1150" s="57"/>
      <c r="Q1150" s="57"/>
      <c r="R1150" s="57"/>
      <c r="S1150" s="57"/>
      <c r="T1150" s="57"/>
      <c r="W1150" s="57"/>
      <c r="X1150" s="57"/>
    </row>
    <row r="1151" spans="3:24" s="14" customFormat="1" ht="75" customHeight="1">
      <c r="C1151" s="57"/>
      <c r="E1151" s="57"/>
      <c r="F1151" s="57"/>
      <c r="G1151" s="57"/>
      <c r="H1151" s="57"/>
      <c r="I1151" s="57"/>
      <c r="J1151" s="57"/>
      <c r="K1151" s="57"/>
      <c r="L1151" s="57"/>
      <c r="M1151" s="57"/>
      <c r="N1151" s="57"/>
      <c r="Q1151" s="57"/>
      <c r="R1151" s="57"/>
      <c r="S1151" s="57"/>
      <c r="T1151" s="57"/>
      <c r="W1151" s="57"/>
      <c r="X1151" s="57"/>
    </row>
    <row r="1152" spans="3:24" s="14" customFormat="1" ht="75" customHeight="1">
      <c r="C1152" s="57"/>
      <c r="E1152" s="57"/>
      <c r="F1152" s="57"/>
      <c r="G1152" s="57"/>
      <c r="H1152" s="57"/>
      <c r="I1152" s="57"/>
      <c r="J1152" s="57"/>
      <c r="K1152" s="57"/>
      <c r="L1152" s="57"/>
      <c r="M1152" s="57"/>
      <c r="N1152" s="57"/>
      <c r="Q1152" s="57"/>
      <c r="R1152" s="57"/>
      <c r="S1152" s="57"/>
      <c r="T1152" s="57"/>
      <c r="W1152" s="57"/>
      <c r="X1152" s="57"/>
    </row>
    <row r="1153" spans="3:24" s="14" customFormat="1" ht="75" customHeight="1">
      <c r="C1153" s="57"/>
      <c r="E1153" s="57"/>
      <c r="F1153" s="57"/>
      <c r="G1153" s="57"/>
      <c r="H1153" s="57"/>
      <c r="I1153" s="57"/>
      <c r="J1153" s="57"/>
      <c r="K1153" s="57"/>
      <c r="L1153" s="57"/>
      <c r="M1153" s="57"/>
      <c r="N1153" s="57"/>
      <c r="Q1153" s="57"/>
      <c r="R1153" s="57"/>
      <c r="S1153" s="57"/>
      <c r="T1153" s="57"/>
      <c r="W1153" s="57"/>
      <c r="X1153" s="57"/>
    </row>
    <row r="1154" spans="3:24" s="14" customFormat="1" ht="75" customHeight="1">
      <c r="C1154" s="57"/>
      <c r="E1154" s="57"/>
      <c r="F1154" s="57"/>
      <c r="G1154" s="57"/>
      <c r="H1154" s="57"/>
      <c r="I1154" s="57"/>
      <c r="J1154" s="57"/>
      <c r="K1154" s="57"/>
      <c r="L1154" s="57"/>
      <c r="M1154" s="57"/>
      <c r="N1154" s="57"/>
      <c r="Q1154" s="57"/>
      <c r="R1154" s="57"/>
      <c r="S1154" s="57"/>
      <c r="T1154" s="57"/>
      <c r="W1154" s="57"/>
      <c r="X1154" s="57"/>
    </row>
    <row r="1155" spans="3:24" s="14" customFormat="1" ht="75" customHeight="1">
      <c r="C1155" s="57"/>
      <c r="E1155" s="57"/>
      <c r="F1155" s="57"/>
      <c r="G1155" s="57"/>
      <c r="H1155" s="57"/>
      <c r="I1155" s="57"/>
      <c r="J1155" s="57"/>
      <c r="K1155" s="57"/>
      <c r="L1155" s="57"/>
      <c r="M1155" s="57"/>
      <c r="N1155" s="57"/>
      <c r="Q1155" s="57"/>
      <c r="R1155" s="57"/>
      <c r="S1155" s="57"/>
      <c r="T1155" s="57"/>
      <c r="W1155" s="57"/>
      <c r="X1155" s="57"/>
    </row>
    <row r="1156" spans="3:24" s="14" customFormat="1" ht="75" customHeight="1">
      <c r="C1156" s="57"/>
      <c r="E1156" s="57"/>
      <c r="F1156" s="57"/>
      <c r="G1156" s="57"/>
      <c r="H1156" s="57"/>
      <c r="I1156" s="57"/>
      <c r="J1156" s="57"/>
      <c r="K1156" s="57"/>
      <c r="L1156" s="57"/>
      <c r="M1156" s="57"/>
      <c r="N1156" s="57"/>
      <c r="Q1156" s="57"/>
      <c r="R1156" s="57"/>
      <c r="S1156" s="57"/>
      <c r="T1156" s="57"/>
      <c r="W1156" s="57"/>
      <c r="X1156" s="57"/>
    </row>
    <row r="1157" spans="3:24" s="14" customFormat="1" ht="75" customHeight="1">
      <c r="C1157" s="57"/>
      <c r="E1157" s="57"/>
      <c r="F1157" s="57"/>
      <c r="G1157" s="57"/>
      <c r="H1157" s="57"/>
      <c r="I1157" s="57"/>
      <c r="J1157" s="57"/>
      <c r="K1157" s="57"/>
      <c r="L1157" s="57"/>
      <c r="M1157" s="57"/>
      <c r="N1157" s="57"/>
      <c r="Q1157" s="57"/>
      <c r="R1157" s="57"/>
      <c r="S1157" s="57"/>
      <c r="T1157" s="57"/>
      <c r="W1157" s="57"/>
      <c r="X1157" s="57"/>
    </row>
    <row r="1158" spans="3:24" s="14" customFormat="1" ht="75" customHeight="1">
      <c r="C1158" s="57"/>
      <c r="E1158" s="57"/>
      <c r="F1158" s="57"/>
      <c r="G1158" s="57"/>
      <c r="H1158" s="57"/>
      <c r="I1158" s="57"/>
      <c r="J1158" s="57"/>
      <c r="K1158" s="57"/>
      <c r="L1158" s="57"/>
      <c r="M1158" s="57"/>
      <c r="N1158" s="57"/>
      <c r="Q1158" s="57"/>
      <c r="R1158" s="57"/>
      <c r="S1158" s="57"/>
      <c r="T1158" s="57"/>
      <c r="W1158" s="57"/>
      <c r="X1158" s="57"/>
    </row>
    <row r="1159" spans="3:24" s="14" customFormat="1" ht="75" customHeight="1">
      <c r="C1159" s="57"/>
      <c r="E1159" s="57"/>
      <c r="F1159" s="57"/>
      <c r="G1159" s="57"/>
      <c r="H1159" s="57"/>
      <c r="I1159" s="57"/>
      <c r="J1159" s="57"/>
      <c r="K1159" s="57"/>
      <c r="L1159" s="57"/>
      <c r="M1159" s="57"/>
      <c r="N1159" s="57"/>
      <c r="Q1159" s="57"/>
      <c r="R1159" s="57"/>
      <c r="S1159" s="57"/>
      <c r="T1159" s="57"/>
      <c r="W1159" s="57"/>
      <c r="X1159" s="57"/>
    </row>
    <row r="1160" spans="3:24" s="14" customFormat="1" ht="75" customHeight="1">
      <c r="C1160" s="57"/>
      <c r="E1160" s="57"/>
      <c r="F1160" s="57"/>
      <c r="G1160" s="57"/>
      <c r="H1160" s="57"/>
      <c r="I1160" s="57"/>
      <c r="J1160" s="57"/>
      <c r="K1160" s="57"/>
      <c r="L1160" s="57"/>
      <c r="M1160" s="57"/>
      <c r="N1160" s="57"/>
      <c r="Q1160" s="57"/>
      <c r="R1160" s="57"/>
      <c r="S1160" s="57"/>
      <c r="T1160" s="57"/>
      <c r="W1160" s="57"/>
      <c r="X1160" s="57"/>
    </row>
    <row r="1161" spans="3:24" s="14" customFormat="1" ht="75" customHeight="1">
      <c r="C1161" s="57"/>
      <c r="E1161" s="57"/>
      <c r="F1161" s="57"/>
      <c r="G1161" s="57"/>
      <c r="H1161" s="57"/>
      <c r="I1161" s="57"/>
      <c r="J1161" s="57"/>
      <c r="K1161" s="57"/>
      <c r="L1161" s="57"/>
      <c r="M1161" s="57"/>
      <c r="N1161" s="57"/>
      <c r="Q1161" s="57"/>
      <c r="R1161" s="57"/>
      <c r="S1161" s="57"/>
      <c r="T1161" s="57"/>
      <c r="W1161" s="57"/>
      <c r="X1161" s="57"/>
    </row>
    <row r="1162" spans="3:24" s="14" customFormat="1" ht="75" customHeight="1">
      <c r="C1162" s="57"/>
      <c r="E1162" s="57"/>
      <c r="F1162" s="57"/>
      <c r="G1162" s="57"/>
      <c r="H1162" s="57"/>
      <c r="I1162" s="57"/>
      <c r="J1162" s="57"/>
      <c r="K1162" s="57"/>
      <c r="L1162" s="57"/>
      <c r="M1162" s="57"/>
      <c r="N1162" s="57"/>
      <c r="Q1162" s="57"/>
      <c r="R1162" s="57"/>
      <c r="S1162" s="57"/>
      <c r="T1162" s="57"/>
      <c r="W1162" s="57"/>
      <c r="X1162" s="57"/>
    </row>
    <row r="1163" spans="3:24" s="14" customFormat="1" ht="75" customHeight="1">
      <c r="C1163" s="57"/>
      <c r="E1163" s="57"/>
      <c r="F1163" s="57"/>
      <c r="G1163" s="57"/>
      <c r="H1163" s="57"/>
      <c r="I1163" s="57"/>
      <c r="J1163" s="57"/>
      <c r="K1163" s="57"/>
      <c r="L1163" s="57"/>
      <c r="M1163" s="57"/>
      <c r="N1163" s="57"/>
      <c r="Q1163" s="57"/>
      <c r="R1163" s="57"/>
      <c r="S1163" s="57"/>
      <c r="T1163" s="57"/>
      <c r="W1163" s="57"/>
      <c r="X1163" s="57"/>
    </row>
    <row r="1164" spans="3:24" s="14" customFormat="1" ht="75" customHeight="1">
      <c r="C1164" s="57"/>
      <c r="E1164" s="57"/>
      <c r="F1164" s="57"/>
      <c r="G1164" s="57"/>
      <c r="H1164" s="57"/>
      <c r="I1164" s="57"/>
      <c r="J1164" s="57"/>
      <c r="K1164" s="57"/>
      <c r="L1164" s="57"/>
      <c r="M1164" s="57"/>
      <c r="N1164" s="57"/>
      <c r="Q1164" s="57"/>
      <c r="R1164" s="57"/>
      <c r="S1164" s="57"/>
      <c r="T1164" s="57"/>
      <c r="W1164" s="57"/>
      <c r="X1164" s="57"/>
    </row>
    <row r="1165" spans="3:24" s="14" customFormat="1" ht="75" customHeight="1">
      <c r="C1165" s="57"/>
      <c r="E1165" s="57"/>
      <c r="F1165" s="57"/>
      <c r="G1165" s="57"/>
      <c r="H1165" s="57"/>
      <c r="I1165" s="57"/>
      <c r="J1165" s="57"/>
      <c r="K1165" s="57"/>
      <c r="L1165" s="57"/>
      <c r="M1165" s="57"/>
      <c r="N1165" s="57"/>
      <c r="Q1165" s="57"/>
      <c r="R1165" s="57"/>
      <c r="S1165" s="57"/>
      <c r="T1165" s="57"/>
      <c r="W1165" s="57"/>
      <c r="X1165" s="57"/>
    </row>
    <row r="1166" spans="3:24" s="14" customFormat="1" ht="75" customHeight="1">
      <c r="C1166" s="57"/>
      <c r="E1166" s="57"/>
      <c r="F1166" s="57"/>
      <c r="G1166" s="57"/>
      <c r="H1166" s="57"/>
      <c r="I1166" s="57"/>
      <c r="J1166" s="57"/>
      <c r="K1166" s="57"/>
      <c r="L1166" s="57"/>
      <c r="M1166" s="57"/>
      <c r="N1166" s="57"/>
      <c r="Q1166" s="57"/>
      <c r="R1166" s="57"/>
      <c r="S1166" s="57"/>
      <c r="T1166" s="57"/>
      <c r="W1166" s="57"/>
      <c r="X1166" s="57"/>
    </row>
    <row r="1167" spans="3:24" s="14" customFormat="1" ht="75" customHeight="1">
      <c r="C1167" s="57"/>
      <c r="E1167" s="57"/>
      <c r="F1167" s="57"/>
      <c r="G1167" s="57"/>
      <c r="H1167" s="57"/>
      <c r="I1167" s="57"/>
      <c r="J1167" s="57"/>
      <c r="K1167" s="57"/>
      <c r="L1167" s="57"/>
      <c r="M1167" s="57"/>
      <c r="N1167" s="57"/>
      <c r="Q1167" s="57"/>
      <c r="R1167" s="57"/>
      <c r="S1167" s="57"/>
      <c r="T1167" s="57"/>
      <c r="W1167" s="57"/>
      <c r="X1167" s="57"/>
    </row>
    <row r="1168" spans="3:24" s="14" customFormat="1" ht="75" customHeight="1">
      <c r="C1168" s="57"/>
      <c r="E1168" s="57"/>
      <c r="F1168" s="57"/>
      <c r="G1168" s="57"/>
      <c r="H1168" s="57"/>
      <c r="I1168" s="57"/>
      <c r="J1168" s="57"/>
      <c r="K1168" s="57"/>
      <c r="L1168" s="57"/>
      <c r="M1168" s="57"/>
      <c r="N1168" s="57"/>
      <c r="Q1168" s="57"/>
      <c r="R1168" s="57"/>
      <c r="S1168" s="57"/>
      <c r="T1168" s="57"/>
      <c r="W1168" s="57"/>
      <c r="X1168" s="57"/>
    </row>
    <row r="1169" spans="3:24" s="14" customFormat="1" ht="75" customHeight="1">
      <c r="C1169" s="57"/>
      <c r="E1169" s="57"/>
      <c r="F1169" s="57"/>
      <c r="G1169" s="57"/>
      <c r="H1169" s="57"/>
      <c r="I1169" s="57"/>
      <c r="J1169" s="57"/>
      <c r="K1169" s="57"/>
      <c r="L1169" s="57"/>
      <c r="M1169" s="57"/>
      <c r="N1169" s="57"/>
      <c r="Q1169" s="57"/>
      <c r="R1169" s="57"/>
      <c r="S1169" s="57"/>
      <c r="T1169" s="57"/>
      <c r="W1169" s="57"/>
      <c r="X1169" s="57"/>
    </row>
    <row r="1170" spans="3:24" s="14" customFormat="1" ht="75" customHeight="1">
      <c r="C1170" s="57"/>
      <c r="E1170" s="57"/>
      <c r="F1170" s="57"/>
      <c r="G1170" s="57"/>
      <c r="H1170" s="57"/>
      <c r="I1170" s="57"/>
      <c r="J1170" s="57"/>
      <c r="K1170" s="57"/>
      <c r="L1170" s="57"/>
      <c r="M1170" s="57"/>
      <c r="N1170" s="57"/>
      <c r="Q1170" s="57"/>
      <c r="R1170" s="57"/>
      <c r="S1170" s="57"/>
      <c r="T1170" s="57"/>
      <c r="W1170" s="57"/>
      <c r="X1170" s="57"/>
    </row>
    <row r="1171" spans="3:24" s="14" customFormat="1" ht="75" customHeight="1">
      <c r="C1171" s="57"/>
      <c r="E1171" s="57"/>
      <c r="F1171" s="57"/>
      <c r="G1171" s="57"/>
      <c r="H1171" s="57"/>
      <c r="I1171" s="57"/>
      <c r="J1171" s="57"/>
      <c r="K1171" s="57"/>
      <c r="L1171" s="57"/>
      <c r="M1171" s="57"/>
      <c r="N1171" s="57"/>
      <c r="Q1171" s="57"/>
      <c r="R1171" s="57"/>
      <c r="S1171" s="57"/>
      <c r="T1171" s="57"/>
      <c r="W1171" s="57"/>
      <c r="X1171" s="57"/>
    </row>
    <row r="1172" spans="3:24" s="14" customFormat="1" ht="75" customHeight="1">
      <c r="C1172" s="57"/>
      <c r="E1172" s="57"/>
      <c r="F1172" s="57"/>
      <c r="G1172" s="57"/>
      <c r="H1172" s="57"/>
      <c r="I1172" s="57"/>
      <c r="J1172" s="57"/>
      <c r="K1172" s="57"/>
      <c r="L1172" s="57"/>
      <c r="M1172" s="57"/>
      <c r="N1172" s="57"/>
      <c r="Q1172" s="57"/>
      <c r="R1172" s="57"/>
      <c r="S1172" s="57"/>
      <c r="T1172" s="57"/>
      <c r="W1172" s="57"/>
      <c r="X1172" s="57"/>
    </row>
    <row r="1173" spans="3:24" s="14" customFormat="1" ht="75" customHeight="1">
      <c r="C1173" s="57"/>
      <c r="E1173" s="57"/>
      <c r="F1173" s="57"/>
      <c r="G1173" s="57"/>
      <c r="H1173" s="57"/>
      <c r="I1173" s="57"/>
      <c r="J1173" s="57"/>
      <c r="K1173" s="57"/>
      <c r="L1173" s="57"/>
      <c r="M1173" s="57"/>
      <c r="N1173" s="57"/>
      <c r="Q1173" s="57"/>
      <c r="R1173" s="57"/>
      <c r="S1173" s="57"/>
      <c r="T1173" s="57"/>
      <c r="W1173" s="57"/>
      <c r="X1173" s="57"/>
    </row>
    <row r="1174" spans="3:24" s="14" customFormat="1" ht="75" customHeight="1">
      <c r="C1174" s="57"/>
      <c r="E1174" s="57"/>
      <c r="F1174" s="57"/>
      <c r="G1174" s="57"/>
      <c r="H1174" s="57"/>
      <c r="I1174" s="57"/>
      <c r="J1174" s="57"/>
      <c r="K1174" s="57"/>
      <c r="L1174" s="57"/>
      <c r="M1174" s="57"/>
      <c r="N1174" s="57"/>
      <c r="Q1174" s="57"/>
      <c r="R1174" s="57"/>
      <c r="S1174" s="57"/>
      <c r="T1174" s="57"/>
      <c r="W1174" s="57"/>
      <c r="X1174" s="57"/>
    </row>
    <row r="1175" spans="3:24" s="14" customFormat="1" ht="75" customHeight="1">
      <c r="C1175" s="57"/>
      <c r="E1175" s="57"/>
      <c r="F1175" s="57"/>
      <c r="G1175" s="57"/>
      <c r="H1175" s="57"/>
      <c r="I1175" s="57"/>
      <c r="J1175" s="57"/>
      <c r="K1175" s="57"/>
      <c r="L1175" s="57"/>
      <c r="M1175" s="57"/>
      <c r="N1175" s="57"/>
      <c r="Q1175" s="57"/>
      <c r="R1175" s="57"/>
      <c r="S1175" s="57"/>
      <c r="T1175" s="57"/>
      <c r="W1175" s="57"/>
      <c r="X1175" s="57"/>
    </row>
    <row r="1176" spans="3:24" s="14" customFormat="1" ht="75" customHeight="1">
      <c r="C1176" s="57"/>
      <c r="E1176" s="57"/>
      <c r="F1176" s="57"/>
      <c r="G1176" s="57"/>
      <c r="H1176" s="57"/>
      <c r="I1176" s="57"/>
      <c r="J1176" s="57"/>
      <c r="K1176" s="57"/>
      <c r="L1176" s="57"/>
      <c r="M1176" s="57"/>
      <c r="N1176" s="57"/>
      <c r="Q1176" s="57"/>
      <c r="R1176" s="57"/>
      <c r="S1176" s="57"/>
      <c r="T1176" s="57"/>
      <c r="W1176" s="57"/>
      <c r="X1176" s="57"/>
    </row>
    <row r="1177" spans="3:24" s="14" customFormat="1" ht="75" customHeight="1">
      <c r="C1177" s="57"/>
      <c r="E1177" s="57"/>
      <c r="F1177" s="57"/>
      <c r="G1177" s="57"/>
      <c r="H1177" s="57"/>
      <c r="I1177" s="57"/>
      <c r="J1177" s="57"/>
      <c r="K1177" s="57"/>
      <c r="L1177" s="57"/>
      <c r="M1177" s="57"/>
      <c r="N1177" s="57"/>
      <c r="Q1177" s="57"/>
      <c r="R1177" s="57"/>
      <c r="S1177" s="57"/>
      <c r="T1177" s="57"/>
      <c r="W1177" s="57"/>
      <c r="X1177" s="57"/>
    </row>
    <row r="1178" spans="3:24" s="14" customFormat="1" ht="75" customHeight="1">
      <c r="C1178" s="57"/>
      <c r="E1178" s="57"/>
      <c r="F1178" s="57"/>
      <c r="G1178" s="57"/>
      <c r="H1178" s="57"/>
      <c r="I1178" s="57"/>
      <c r="J1178" s="57"/>
      <c r="K1178" s="57"/>
      <c r="L1178" s="57"/>
      <c r="M1178" s="57"/>
      <c r="N1178" s="57"/>
      <c r="Q1178" s="57"/>
      <c r="R1178" s="57"/>
      <c r="S1178" s="57"/>
      <c r="T1178" s="57"/>
      <c r="W1178" s="57"/>
      <c r="X1178" s="57"/>
    </row>
    <row r="1179" spans="3:24" s="14" customFormat="1" ht="75" customHeight="1">
      <c r="C1179" s="57"/>
      <c r="E1179" s="57"/>
      <c r="F1179" s="57"/>
      <c r="G1179" s="57"/>
      <c r="H1179" s="57"/>
      <c r="I1179" s="57"/>
      <c r="J1179" s="57"/>
      <c r="K1179" s="57"/>
      <c r="L1179" s="57"/>
      <c r="M1179" s="57"/>
      <c r="N1179" s="57"/>
      <c r="Q1179" s="57"/>
      <c r="R1179" s="57"/>
      <c r="S1179" s="57"/>
      <c r="T1179" s="57"/>
      <c r="W1179" s="57"/>
      <c r="X1179" s="57"/>
    </row>
    <row r="1180" spans="3:24" s="14" customFormat="1" ht="75" customHeight="1">
      <c r="C1180" s="57"/>
      <c r="E1180" s="57"/>
      <c r="F1180" s="57"/>
      <c r="G1180" s="57"/>
      <c r="H1180" s="57"/>
      <c r="I1180" s="57"/>
      <c r="J1180" s="57"/>
      <c r="K1180" s="57"/>
      <c r="L1180" s="57"/>
      <c r="M1180" s="57"/>
      <c r="N1180" s="57"/>
      <c r="Q1180" s="57"/>
      <c r="R1180" s="57"/>
      <c r="S1180" s="57"/>
      <c r="T1180" s="57"/>
      <c r="W1180" s="57"/>
      <c r="X1180" s="57"/>
    </row>
    <row r="1181" spans="3:24" s="14" customFormat="1" ht="75" customHeight="1">
      <c r="C1181" s="57"/>
      <c r="E1181" s="57"/>
      <c r="F1181" s="57"/>
      <c r="G1181" s="57"/>
      <c r="H1181" s="57"/>
      <c r="I1181" s="57"/>
      <c r="J1181" s="57"/>
      <c r="K1181" s="57"/>
      <c r="L1181" s="57"/>
      <c r="M1181" s="57"/>
      <c r="N1181" s="57"/>
      <c r="Q1181" s="57"/>
      <c r="R1181" s="57"/>
      <c r="S1181" s="57"/>
      <c r="T1181" s="57"/>
      <c r="W1181" s="57"/>
      <c r="X1181" s="57"/>
    </row>
    <row r="1182" spans="3:24" s="14" customFormat="1" ht="75" customHeight="1">
      <c r="C1182" s="57"/>
      <c r="E1182" s="57"/>
      <c r="F1182" s="57"/>
      <c r="G1182" s="57"/>
      <c r="H1182" s="57"/>
      <c r="I1182" s="57"/>
      <c r="J1182" s="57"/>
      <c r="K1182" s="57"/>
      <c r="L1182" s="57"/>
      <c r="M1182" s="57"/>
      <c r="N1182" s="57"/>
      <c r="Q1182" s="57"/>
      <c r="R1182" s="57"/>
      <c r="S1182" s="57"/>
      <c r="T1182" s="57"/>
      <c r="W1182" s="57"/>
      <c r="X1182" s="57"/>
    </row>
    <row r="1183" spans="3:24" s="14" customFormat="1" ht="75" customHeight="1">
      <c r="C1183" s="57"/>
      <c r="E1183" s="57"/>
      <c r="F1183" s="57"/>
      <c r="G1183" s="57"/>
      <c r="H1183" s="57"/>
      <c r="I1183" s="57"/>
      <c r="J1183" s="57"/>
      <c r="K1183" s="57"/>
      <c r="L1183" s="57"/>
      <c r="M1183" s="57"/>
      <c r="N1183" s="57"/>
      <c r="Q1183" s="57"/>
      <c r="R1183" s="57"/>
      <c r="S1183" s="57"/>
      <c r="T1183" s="57"/>
      <c r="W1183" s="57"/>
      <c r="X1183" s="57"/>
    </row>
    <row r="1184" spans="3:24" s="14" customFormat="1" ht="75" customHeight="1">
      <c r="C1184" s="57"/>
      <c r="E1184" s="57"/>
      <c r="F1184" s="57"/>
      <c r="G1184" s="57"/>
      <c r="H1184" s="57"/>
      <c r="I1184" s="57"/>
      <c r="J1184" s="57"/>
      <c r="K1184" s="57"/>
      <c r="L1184" s="57"/>
      <c r="M1184" s="57"/>
      <c r="N1184" s="57"/>
      <c r="Q1184" s="57"/>
      <c r="R1184" s="57"/>
      <c r="S1184" s="57"/>
      <c r="T1184" s="57"/>
      <c r="W1184" s="57"/>
      <c r="X1184" s="57"/>
    </row>
    <row r="1185" spans="3:24" s="14" customFormat="1" ht="75" customHeight="1">
      <c r="C1185" s="57"/>
      <c r="E1185" s="57"/>
      <c r="F1185" s="57"/>
      <c r="G1185" s="57"/>
      <c r="H1185" s="57"/>
      <c r="I1185" s="57"/>
      <c r="J1185" s="57"/>
      <c r="K1185" s="57"/>
      <c r="L1185" s="57"/>
      <c r="M1185" s="57"/>
      <c r="N1185" s="57"/>
      <c r="Q1185" s="57"/>
      <c r="R1185" s="57"/>
      <c r="S1185" s="57"/>
      <c r="T1185" s="57"/>
      <c r="W1185" s="57"/>
      <c r="X1185" s="57"/>
    </row>
    <row r="1186" spans="3:24" s="14" customFormat="1" ht="75" customHeight="1">
      <c r="C1186" s="57"/>
      <c r="E1186" s="57"/>
      <c r="F1186" s="57"/>
      <c r="G1186" s="57"/>
      <c r="H1186" s="57"/>
      <c r="I1186" s="57"/>
      <c r="J1186" s="57"/>
      <c r="K1186" s="57"/>
      <c r="L1186" s="57"/>
      <c r="M1186" s="57"/>
      <c r="N1186" s="57"/>
      <c r="Q1186" s="57"/>
      <c r="R1186" s="57"/>
      <c r="S1186" s="57"/>
      <c r="T1186" s="57"/>
      <c r="W1186" s="57"/>
      <c r="X1186" s="57"/>
    </row>
    <row r="1187" spans="3:24" s="14" customFormat="1" ht="75" customHeight="1">
      <c r="C1187" s="57"/>
      <c r="E1187" s="57"/>
      <c r="F1187" s="57"/>
      <c r="G1187" s="57"/>
      <c r="H1187" s="57"/>
      <c r="I1187" s="57"/>
      <c r="J1187" s="57"/>
      <c r="K1187" s="57"/>
      <c r="L1187" s="57"/>
      <c r="M1187" s="57"/>
      <c r="N1187" s="57"/>
      <c r="Q1187" s="57"/>
      <c r="R1187" s="57"/>
      <c r="S1187" s="57"/>
      <c r="T1187" s="57"/>
      <c r="W1187" s="57"/>
      <c r="X1187" s="57"/>
    </row>
    <row r="1188" spans="3:24" s="14" customFormat="1" ht="75" customHeight="1">
      <c r="C1188" s="57"/>
      <c r="E1188" s="57"/>
      <c r="F1188" s="57"/>
      <c r="G1188" s="57"/>
      <c r="H1188" s="57"/>
      <c r="I1188" s="57"/>
      <c r="J1188" s="57"/>
      <c r="K1188" s="57"/>
      <c r="L1188" s="57"/>
      <c r="M1188" s="57"/>
      <c r="N1188" s="57"/>
      <c r="Q1188" s="57"/>
      <c r="R1188" s="57"/>
      <c r="S1188" s="57"/>
      <c r="T1188" s="57"/>
      <c r="W1188" s="57"/>
      <c r="X1188" s="57"/>
    </row>
    <row r="1189" spans="3:24" s="14" customFormat="1" ht="75" customHeight="1">
      <c r="C1189" s="57"/>
      <c r="E1189" s="57"/>
      <c r="F1189" s="57"/>
      <c r="G1189" s="57"/>
      <c r="H1189" s="57"/>
      <c r="I1189" s="57"/>
      <c r="J1189" s="57"/>
      <c r="K1189" s="57"/>
      <c r="L1189" s="57"/>
      <c r="M1189" s="57"/>
      <c r="N1189" s="57"/>
      <c r="Q1189" s="57"/>
      <c r="R1189" s="57"/>
      <c r="S1189" s="57"/>
      <c r="T1189" s="57"/>
      <c r="W1189" s="57"/>
      <c r="X1189" s="57"/>
    </row>
    <row r="1190" spans="3:24" s="14" customFormat="1" ht="75" customHeight="1">
      <c r="C1190" s="57"/>
      <c r="E1190" s="57"/>
      <c r="F1190" s="57"/>
      <c r="G1190" s="57"/>
      <c r="H1190" s="57"/>
      <c r="I1190" s="57"/>
      <c r="J1190" s="57"/>
      <c r="K1190" s="57"/>
      <c r="L1190" s="57"/>
      <c r="M1190" s="57"/>
      <c r="N1190" s="57"/>
      <c r="Q1190" s="57"/>
      <c r="R1190" s="57"/>
      <c r="S1190" s="57"/>
      <c r="T1190" s="57"/>
      <c r="W1190" s="57"/>
      <c r="X1190" s="57"/>
    </row>
    <row r="1191" spans="3:24" s="14" customFormat="1" ht="75" customHeight="1">
      <c r="C1191" s="57"/>
      <c r="E1191" s="57"/>
      <c r="F1191" s="57"/>
      <c r="G1191" s="57"/>
      <c r="H1191" s="57"/>
      <c r="I1191" s="57"/>
      <c r="J1191" s="57"/>
      <c r="K1191" s="57"/>
      <c r="L1191" s="57"/>
      <c r="M1191" s="57"/>
      <c r="N1191" s="57"/>
      <c r="Q1191" s="57"/>
      <c r="R1191" s="57"/>
      <c r="S1191" s="57"/>
      <c r="T1191" s="57"/>
      <c r="W1191" s="57"/>
      <c r="X1191" s="57"/>
    </row>
    <row r="1192" spans="3:24" s="14" customFormat="1" ht="75" customHeight="1">
      <c r="C1192" s="57"/>
      <c r="E1192" s="57"/>
      <c r="F1192" s="57"/>
      <c r="G1192" s="57"/>
      <c r="H1192" s="57"/>
      <c r="I1192" s="57"/>
      <c r="J1192" s="57"/>
      <c r="K1192" s="57"/>
      <c r="L1192" s="57"/>
      <c r="M1192" s="57"/>
      <c r="N1192" s="57"/>
      <c r="Q1192" s="57"/>
      <c r="R1192" s="57"/>
      <c r="S1192" s="57"/>
      <c r="T1192" s="57"/>
      <c r="W1192" s="57"/>
      <c r="X1192" s="57"/>
    </row>
    <row r="1193" spans="3:24" s="14" customFormat="1" ht="75" customHeight="1">
      <c r="C1193" s="57"/>
      <c r="E1193" s="57"/>
      <c r="F1193" s="57"/>
      <c r="G1193" s="57"/>
      <c r="H1193" s="57"/>
      <c r="I1193" s="57"/>
      <c r="J1193" s="57"/>
      <c r="K1193" s="57"/>
      <c r="L1193" s="57"/>
      <c r="M1193" s="57"/>
      <c r="N1193" s="57"/>
      <c r="Q1193" s="57"/>
      <c r="R1193" s="57"/>
      <c r="S1193" s="57"/>
      <c r="T1193" s="57"/>
      <c r="W1193" s="57"/>
      <c r="X1193" s="57"/>
    </row>
    <row r="1194" spans="3:24" s="14" customFormat="1" ht="75" customHeight="1">
      <c r="C1194" s="57"/>
      <c r="E1194" s="57"/>
      <c r="F1194" s="57"/>
      <c r="G1194" s="57"/>
      <c r="H1194" s="57"/>
      <c r="I1194" s="57"/>
      <c r="J1194" s="57"/>
      <c r="K1194" s="57"/>
      <c r="L1194" s="57"/>
      <c r="M1194" s="57"/>
      <c r="N1194" s="57"/>
      <c r="Q1194" s="57"/>
      <c r="R1194" s="57"/>
      <c r="S1194" s="57"/>
      <c r="T1194" s="57"/>
      <c r="W1194" s="57"/>
      <c r="X1194" s="57"/>
    </row>
    <row r="1195" spans="3:24" s="14" customFormat="1" ht="75" customHeight="1">
      <c r="C1195" s="57"/>
      <c r="E1195" s="57"/>
      <c r="F1195" s="57"/>
      <c r="G1195" s="57"/>
      <c r="H1195" s="57"/>
      <c r="I1195" s="57"/>
      <c r="J1195" s="57"/>
      <c r="K1195" s="57"/>
      <c r="L1195" s="57"/>
      <c r="M1195" s="57"/>
      <c r="N1195" s="57"/>
      <c r="Q1195" s="57"/>
      <c r="R1195" s="57"/>
      <c r="S1195" s="57"/>
      <c r="T1195" s="57"/>
      <c r="W1195" s="57"/>
      <c r="X1195" s="57"/>
    </row>
    <row r="1196" spans="3:24" s="14" customFormat="1" ht="75" customHeight="1">
      <c r="C1196" s="57"/>
      <c r="E1196" s="57"/>
      <c r="F1196" s="57"/>
      <c r="G1196" s="57"/>
      <c r="H1196" s="57"/>
      <c r="I1196" s="57"/>
      <c r="J1196" s="57"/>
      <c r="K1196" s="57"/>
      <c r="L1196" s="57"/>
      <c r="M1196" s="57"/>
      <c r="N1196" s="57"/>
      <c r="Q1196" s="57"/>
      <c r="R1196" s="57"/>
      <c r="S1196" s="57"/>
      <c r="T1196" s="57"/>
      <c r="W1196" s="57"/>
      <c r="X1196" s="57"/>
    </row>
    <row r="1197" spans="3:24" s="14" customFormat="1" ht="75" customHeight="1">
      <c r="C1197" s="57"/>
      <c r="E1197" s="57"/>
      <c r="F1197" s="57"/>
      <c r="G1197" s="57"/>
      <c r="H1197" s="57"/>
      <c r="I1197" s="57"/>
      <c r="J1197" s="57"/>
      <c r="K1197" s="57"/>
      <c r="L1197" s="57"/>
      <c r="M1197" s="57"/>
      <c r="N1197" s="57"/>
      <c r="Q1197" s="57"/>
      <c r="R1197" s="57"/>
      <c r="S1197" s="57"/>
      <c r="T1197" s="57"/>
      <c r="W1197" s="57"/>
      <c r="X1197" s="57"/>
    </row>
    <row r="1198" spans="3:24" s="14" customFormat="1" ht="75" customHeight="1">
      <c r="C1198" s="57"/>
      <c r="E1198" s="57"/>
      <c r="F1198" s="57"/>
      <c r="G1198" s="57"/>
      <c r="H1198" s="57"/>
      <c r="I1198" s="57"/>
      <c r="J1198" s="57"/>
      <c r="K1198" s="57"/>
      <c r="L1198" s="57"/>
      <c r="M1198" s="57"/>
      <c r="N1198" s="57"/>
      <c r="Q1198" s="57"/>
      <c r="R1198" s="57"/>
      <c r="S1198" s="57"/>
      <c r="T1198" s="57"/>
      <c r="W1198" s="57"/>
      <c r="X1198" s="57"/>
    </row>
    <row r="1199" spans="3:24" s="14" customFormat="1" ht="75" customHeight="1">
      <c r="C1199" s="57"/>
      <c r="E1199" s="57"/>
      <c r="F1199" s="57"/>
      <c r="G1199" s="57"/>
      <c r="H1199" s="57"/>
      <c r="I1199" s="57"/>
      <c r="J1199" s="57"/>
      <c r="K1199" s="57"/>
      <c r="L1199" s="57"/>
      <c r="M1199" s="57"/>
      <c r="N1199" s="57"/>
      <c r="Q1199" s="57"/>
      <c r="R1199" s="57"/>
      <c r="S1199" s="57"/>
      <c r="T1199" s="57"/>
      <c r="W1199" s="57"/>
      <c r="X1199" s="57"/>
    </row>
    <row r="1200" spans="3:24" s="14" customFormat="1" ht="75" customHeight="1">
      <c r="C1200" s="57"/>
      <c r="E1200" s="57"/>
      <c r="F1200" s="57"/>
      <c r="G1200" s="57"/>
      <c r="H1200" s="57"/>
      <c r="I1200" s="57"/>
      <c r="J1200" s="57"/>
      <c r="K1200" s="57"/>
      <c r="L1200" s="57"/>
      <c r="M1200" s="57"/>
      <c r="N1200" s="57"/>
      <c r="Q1200" s="57"/>
      <c r="R1200" s="57"/>
      <c r="S1200" s="57"/>
      <c r="T1200" s="57"/>
      <c r="W1200" s="57"/>
      <c r="X1200" s="57"/>
    </row>
    <row r="1201" spans="3:24" s="14" customFormat="1" ht="75" customHeight="1">
      <c r="C1201" s="57"/>
      <c r="E1201" s="57"/>
      <c r="F1201" s="57"/>
      <c r="G1201" s="57"/>
      <c r="H1201" s="57"/>
      <c r="I1201" s="57"/>
      <c r="J1201" s="57"/>
      <c r="K1201" s="57"/>
      <c r="L1201" s="57"/>
      <c r="M1201" s="57"/>
      <c r="N1201" s="57"/>
      <c r="Q1201" s="57"/>
      <c r="R1201" s="57"/>
      <c r="S1201" s="57"/>
      <c r="T1201" s="57"/>
      <c r="W1201" s="57"/>
      <c r="X1201" s="57"/>
    </row>
    <row r="1202" spans="3:24" s="14" customFormat="1" ht="75" customHeight="1">
      <c r="C1202" s="57"/>
      <c r="E1202" s="57"/>
      <c r="F1202" s="57"/>
      <c r="G1202" s="57"/>
      <c r="H1202" s="57"/>
      <c r="I1202" s="57"/>
      <c r="J1202" s="57"/>
      <c r="K1202" s="57"/>
      <c r="L1202" s="57"/>
      <c r="M1202" s="57"/>
      <c r="N1202" s="57"/>
      <c r="Q1202" s="57"/>
      <c r="R1202" s="57"/>
      <c r="S1202" s="57"/>
      <c r="T1202" s="57"/>
      <c r="W1202" s="57"/>
      <c r="X1202" s="57"/>
    </row>
    <row r="1203" spans="3:24" s="14" customFormat="1" ht="75" customHeight="1">
      <c r="C1203" s="57"/>
      <c r="E1203" s="57"/>
      <c r="F1203" s="57"/>
      <c r="G1203" s="57"/>
      <c r="H1203" s="57"/>
      <c r="I1203" s="57"/>
      <c r="J1203" s="57"/>
      <c r="K1203" s="57"/>
      <c r="L1203" s="57"/>
      <c r="M1203" s="57"/>
      <c r="N1203" s="57"/>
      <c r="Q1203" s="57"/>
      <c r="R1203" s="57"/>
      <c r="S1203" s="57"/>
      <c r="T1203" s="57"/>
      <c r="W1203" s="57"/>
      <c r="X1203" s="57"/>
    </row>
    <row r="1204" spans="3:24" s="14" customFormat="1" ht="75" customHeight="1">
      <c r="C1204" s="57"/>
      <c r="E1204" s="57"/>
      <c r="F1204" s="57"/>
      <c r="G1204" s="57"/>
      <c r="H1204" s="57"/>
      <c r="I1204" s="57"/>
      <c r="J1204" s="57"/>
      <c r="K1204" s="57"/>
      <c r="L1204" s="57"/>
      <c r="M1204" s="57"/>
      <c r="N1204" s="57"/>
      <c r="Q1204" s="57"/>
      <c r="R1204" s="57"/>
      <c r="S1204" s="57"/>
      <c r="T1204" s="57"/>
      <c r="W1204" s="57"/>
      <c r="X1204" s="57"/>
    </row>
    <row r="1205" spans="3:24" s="14" customFormat="1" ht="75" customHeight="1">
      <c r="C1205" s="57"/>
      <c r="E1205" s="57"/>
      <c r="F1205" s="57"/>
      <c r="G1205" s="57"/>
      <c r="H1205" s="57"/>
      <c r="I1205" s="57"/>
      <c r="J1205" s="57"/>
      <c r="K1205" s="57"/>
      <c r="L1205" s="57"/>
      <c r="M1205" s="57"/>
      <c r="N1205" s="57"/>
      <c r="Q1205" s="57"/>
      <c r="R1205" s="57"/>
      <c r="S1205" s="57"/>
      <c r="T1205" s="57"/>
      <c r="W1205" s="57"/>
      <c r="X1205" s="57"/>
    </row>
    <row r="1206" spans="3:24" s="14" customFormat="1" ht="75" customHeight="1">
      <c r="C1206" s="57"/>
      <c r="E1206" s="57"/>
      <c r="F1206" s="57"/>
      <c r="G1206" s="57"/>
      <c r="H1206" s="57"/>
      <c r="I1206" s="57"/>
      <c r="J1206" s="57"/>
      <c r="K1206" s="57"/>
      <c r="L1206" s="57"/>
      <c r="M1206" s="57"/>
      <c r="N1206" s="57"/>
      <c r="Q1206" s="57"/>
      <c r="R1206" s="57"/>
      <c r="S1206" s="57"/>
      <c r="T1206" s="57"/>
      <c r="W1206" s="57"/>
      <c r="X1206" s="57"/>
    </row>
    <row r="1207" spans="3:24" s="14" customFormat="1" ht="75" customHeight="1">
      <c r="C1207" s="57"/>
      <c r="E1207" s="57"/>
      <c r="F1207" s="57"/>
      <c r="G1207" s="57"/>
      <c r="H1207" s="57"/>
      <c r="I1207" s="57"/>
      <c r="J1207" s="57"/>
      <c r="K1207" s="57"/>
      <c r="L1207" s="57"/>
      <c r="M1207" s="57"/>
      <c r="N1207" s="57"/>
      <c r="Q1207" s="57"/>
      <c r="R1207" s="57"/>
      <c r="S1207" s="57"/>
      <c r="T1207" s="57"/>
      <c r="W1207" s="57"/>
      <c r="X1207" s="57"/>
    </row>
    <row r="1208" spans="3:24" s="14" customFormat="1" ht="75" customHeight="1">
      <c r="C1208" s="57"/>
      <c r="E1208" s="57"/>
      <c r="F1208" s="57"/>
      <c r="G1208" s="57"/>
      <c r="H1208" s="57"/>
      <c r="I1208" s="57"/>
      <c r="J1208" s="57"/>
      <c r="K1208" s="57"/>
      <c r="L1208" s="57"/>
      <c r="M1208" s="57"/>
      <c r="N1208" s="57"/>
      <c r="Q1208" s="57"/>
      <c r="R1208" s="57"/>
      <c r="S1208" s="57"/>
      <c r="T1208" s="57"/>
      <c r="W1208" s="57"/>
      <c r="X1208" s="57"/>
    </row>
    <row r="1209" spans="3:24" s="14" customFormat="1" ht="75" customHeight="1">
      <c r="C1209" s="57"/>
      <c r="E1209" s="57"/>
      <c r="F1209" s="57"/>
      <c r="G1209" s="57"/>
      <c r="H1209" s="57"/>
      <c r="I1209" s="57"/>
      <c r="J1209" s="57"/>
      <c r="K1209" s="57"/>
      <c r="L1209" s="57"/>
      <c r="M1209" s="57"/>
      <c r="N1209" s="57"/>
      <c r="Q1209" s="57"/>
      <c r="R1209" s="57"/>
      <c r="S1209" s="57"/>
      <c r="T1209" s="57"/>
      <c r="W1209" s="57"/>
      <c r="X1209" s="57"/>
    </row>
    <row r="1210" spans="3:24" s="14" customFormat="1" ht="75" customHeight="1">
      <c r="C1210" s="57"/>
      <c r="E1210" s="57"/>
      <c r="F1210" s="57"/>
      <c r="G1210" s="57"/>
      <c r="H1210" s="57"/>
      <c r="I1210" s="57"/>
      <c r="J1210" s="57"/>
      <c r="K1210" s="57"/>
      <c r="L1210" s="57"/>
      <c r="M1210" s="57"/>
      <c r="N1210" s="57"/>
      <c r="Q1210" s="57"/>
      <c r="R1210" s="57"/>
      <c r="S1210" s="57"/>
      <c r="T1210" s="57"/>
      <c r="W1210" s="57"/>
      <c r="X1210" s="57"/>
    </row>
    <row r="1211" spans="3:24" s="14" customFormat="1" ht="75" customHeight="1">
      <c r="C1211" s="57"/>
      <c r="E1211" s="57"/>
      <c r="F1211" s="57"/>
      <c r="G1211" s="57"/>
      <c r="H1211" s="57"/>
      <c r="I1211" s="57"/>
      <c r="J1211" s="57"/>
      <c r="K1211" s="57"/>
      <c r="L1211" s="57"/>
      <c r="M1211" s="57"/>
      <c r="N1211" s="57"/>
      <c r="Q1211" s="57"/>
      <c r="R1211" s="57"/>
      <c r="S1211" s="57"/>
      <c r="T1211" s="57"/>
      <c r="W1211" s="57"/>
      <c r="X1211" s="57"/>
    </row>
    <row r="1212" spans="3:24" s="14" customFormat="1" ht="75" customHeight="1">
      <c r="C1212" s="57"/>
      <c r="E1212" s="57"/>
      <c r="F1212" s="57"/>
      <c r="G1212" s="57"/>
      <c r="H1212" s="57"/>
      <c r="I1212" s="57"/>
      <c r="J1212" s="57"/>
      <c r="K1212" s="57"/>
      <c r="L1212" s="57"/>
      <c r="M1212" s="57"/>
      <c r="N1212" s="57"/>
      <c r="Q1212" s="57"/>
      <c r="R1212" s="57"/>
      <c r="S1212" s="57"/>
      <c r="T1212" s="57"/>
      <c r="W1212" s="57"/>
      <c r="X1212" s="57"/>
    </row>
    <row r="1213" spans="3:24" s="14" customFormat="1" ht="75" customHeight="1">
      <c r="C1213" s="57"/>
      <c r="E1213" s="57"/>
      <c r="F1213" s="57"/>
      <c r="G1213" s="57"/>
      <c r="H1213" s="57"/>
      <c r="I1213" s="57"/>
      <c r="J1213" s="57"/>
      <c r="K1213" s="57"/>
      <c r="L1213" s="57"/>
      <c r="M1213" s="57"/>
      <c r="N1213" s="57"/>
      <c r="Q1213" s="57"/>
      <c r="R1213" s="57"/>
      <c r="S1213" s="57"/>
      <c r="T1213" s="57"/>
      <c r="W1213" s="57"/>
      <c r="X1213" s="57"/>
    </row>
    <row r="1214" spans="3:24" s="14" customFormat="1" ht="75" customHeight="1">
      <c r="C1214" s="57"/>
      <c r="E1214" s="57"/>
      <c r="F1214" s="57"/>
      <c r="G1214" s="57"/>
      <c r="H1214" s="57"/>
      <c r="I1214" s="57"/>
      <c r="J1214" s="57"/>
      <c r="K1214" s="57"/>
      <c r="L1214" s="57"/>
      <c r="M1214" s="57"/>
      <c r="N1214" s="57"/>
      <c r="Q1214" s="57"/>
      <c r="R1214" s="57"/>
      <c r="S1214" s="57"/>
      <c r="T1214" s="57"/>
      <c r="W1214" s="57"/>
      <c r="X1214" s="57"/>
    </row>
    <row r="1215" spans="3:24" s="14" customFormat="1" ht="75" customHeight="1">
      <c r="C1215" s="57"/>
      <c r="E1215" s="57"/>
      <c r="F1215" s="57"/>
      <c r="G1215" s="57"/>
      <c r="H1215" s="57"/>
      <c r="I1215" s="57"/>
      <c r="J1215" s="57"/>
      <c r="K1215" s="57"/>
      <c r="L1215" s="57"/>
      <c r="M1215" s="57"/>
      <c r="N1215" s="57"/>
      <c r="Q1215" s="57"/>
      <c r="R1215" s="57"/>
      <c r="S1215" s="57"/>
      <c r="T1215" s="57"/>
      <c r="W1215" s="57"/>
      <c r="X1215" s="57"/>
    </row>
    <row r="1216" spans="3:24" s="14" customFormat="1" ht="75" customHeight="1">
      <c r="C1216" s="57"/>
      <c r="E1216" s="57"/>
      <c r="F1216" s="57"/>
      <c r="G1216" s="57"/>
      <c r="H1216" s="57"/>
      <c r="I1216" s="57"/>
      <c r="J1216" s="57"/>
      <c r="K1216" s="57"/>
      <c r="L1216" s="57"/>
      <c r="M1216" s="57"/>
      <c r="N1216" s="57"/>
      <c r="Q1216" s="57"/>
      <c r="R1216" s="57"/>
      <c r="S1216" s="57"/>
      <c r="T1216" s="57"/>
      <c r="W1216" s="57"/>
      <c r="X1216" s="57"/>
    </row>
    <row r="1217" spans="3:24" s="14" customFormat="1" ht="75" customHeight="1">
      <c r="C1217" s="57"/>
      <c r="E1217" s="57"/>
      <c r="F1217" s="57"/>
      <c r="G1217" s="57"/>
      <c r="H1217" s="57"/>
      <c r="I1217" s="57"/>
      <c r="J1217" s="57"/>
      <c r="K1217" s="57"/>
      <c r="L1217" s="57"/>
      <c r="M1217" s="57"/>
      <c r="N1217" s="57"/>
      <c r="Q1217" s="57"/>
      <c r="R1217" s="57"/>
      <c r="S1217" s="57"/>
      <c r="T1217" s="57"/>
      <c r="W1217" s="57"/>
      <c r="X1217" s="57"/>
    </row>
    <row r="1218" spans="3:24" s="14" customFormat="1" ht="75" customHeight="1">
      <c r="C1218" s="57"/>
      <c r="E1218" s="57"/>
      <c r="F1218" s="57"/>
      <c r="G1218" s="57"/>
      <c r="H1218" s="57"/>
      <c r="I1218" s="57"/>
      <c r="J1218" s="57"/>
      <c r="K1218" s="57"/>
      <c r="L1218" s="57"/>
      <c r="M1218" s="57"/>
      <c r="N1218" s="57"/>
      <c r="Q1218" s="57"/>
      <c r="R1218" s="57"/>
      <c r="S1218" s="57"/>
      <c r="T1218" s="57"/>
      <c r="W1218" s="57"/>
      <c r="X1218" s="57"/>
    </row>
    <row r="1219" spans="3:24" s="14" customFormat="1" ht="75" customHeight="1">
      <c r="C1219" s="57"/>
      <c r="E1219" s="57"/>
      <c r="F1219" s="57"/>
      <c r="G1219" s="57"/>
      <c r="H1219" s="57"/>
      <c r="I1219" s="57"/>
      <c r="J1219" s="57"/>
      <c r="K1219" s="57"/>
      <c r="L1219" s="57"/>
      <c r="M1219" s="57"/>
      <c r="N1219" s="57"/>
      <c r="Q1219" s="57"/>
      <c r="R1219" s="57"/>
      <c r="S1219" s="57"/>
      <c r="T1219" s="57"/>
      <c r="W1219" s="57"/>
      <c r="X1219" s="57"/>
    </row>
    <row r="1220" spans="3:24" s="14" customFormat="1" ht="75" customHeight="1">
      <c r="C1220" s="57"/>
      <c r="E1220" s="57"/>
      <c r="F1220" s="57"/>
      <c r="G1220" s="57"/>
      <c r="H1220" s="57"/>
      <c r="I1220" s="57"/>
      <c r="J1220" s="57"/>
      <c r="K1220" s="57"/>
      <c r="L1220" s="57"/>
      <c r="M1220" s="57"/>
      <c r="N1220" s="57"/>
      <c r="Q1220" s="57"/>
      <c r="R1220" s="57"/>
      <c r="S1220" s="57"/>
      <c r="T1220" s="57"/>
      <c r="W1220" s="57"/>
      <c r="X1220" s="57"/>
    </row>
    <row r="1221" spans="3:24" s="14" customFormat="1" ht="75" customHeight="1">
      <c r="C1221" s="57"/>
      <c r="E1221" s="57"/>
      <c r="F1221" s="57"/>
      <c r="G1221" s="57"/>
      <c r="H1221" s="57"/>
      <c r="I1221" s="57"/>
      <c r="J1221" s="57"/>
      <c r="K1221" s="57"/>
      <c r="L1221" s="57"/>
      <c r="M1221" s="57"/>
      <c r="N1221" s="57"/>
      <c r="Q1221" s="57"/>
      <c r="R1221" s="57"/>
      <c r="S1221" s="57"/>
      <c r="T1221" s="57"/>
      <c r="W1221" s="57"/>
      <c r="X1221" s="57"/>
    </row>
    <row r="1222" spans="3:24" s="14" customFormat="1" ht="75" customHeight="1">
      <c r="C1222" s="57"/>
      <c r="E1222" s="57"/>
      <c r="F1222" s="57"/>
      <c r="G1222" s="57"/>
      <c r="H1222" s="57"/>
      <c r="I1222" s="57"/>
      <c r="J1222" s="57"/>
      <c r="K1222" s="57"/>
      <c r="L1222" s="57"/>
      <c r="M1222" s="57"/>
      <c r="N1222" s="57"/>
      <c r="Q1222" s="57"/>
      <c r="R1222" s="57"/>
      <c r="S1222" s="57"/>
      <c r="T1222" s="57"/>
      <c r="W1222" s="57"/>
      <c r="X1222" s="57"/>
    </row>
    <row r="1223" spans="3:24" s="14" customFormat="1" ht="75" customHeight="1">
      <c r="C1223" s="57"/>
      <c r="E1223" s="57"/>
      <c r="F1223" s="57"/>
      <c r="G1223" s="57"/>
      <c r="H1223" s="57"/>
      <c r="I1223" s="57"/>
      <c r="J1223" s="57"/>
      <c r="K1223" s="57"/>
      <c r="L1223" s="57"/>
      <c r="M1223" s="57"/>
      <c r="N1223" s="57"/>
      <c r="Q1223" s="57"/>
      <c r="R1223" s="57"/>
      <c r="S1223" s="57"/>
      <c r="T1223" s="57"/>
      <c r="W1223" s="57"/>
      <c r="X1223" s="57"/>
    </row>
    <row r="1224" spans="3:24" s="14" customFormat="1" ht="75" customHeight="1">
      <c r="C1224" s="57"/>
      <c r="E1224" s="57"/>
      <c r="F1224" s="57"/>
      <c r="G1224" s="57"/>
      <c r="H1224" s="57"/>
      <c r="I1224" s="57"/>
      <c r="J1224" s="57"/>
      <c r="K1224" s="57"/>
      <c r="L1224" s="57"/>
      <c r="M1224" s="57"/>
      <c r="N1224" s="57"/>
      <c r="Q1224" s="57"/>
      <c r="R1224" s="57"/>
      <c r="S1224" s="57"/>
      <c r="T1224" s="57"/>
      <c r="W1224" s="57"/>
      <c r="X1224" s="57"/>
    </row>
    <row r="1225" spans="3:24" s="14" customFormat="1" ht="75" customHeight="1">
      <c r="C1225" s="57"/>
      <c r="E1225" s="57"/>
      <c r="F1225" s="57"/>
      <c r="G1225" s="57"/>
      <c r="H1225" s="57"/>
      <c r="I1225" s="57"/>
      <c r="J1225" s="57"/>
      <c r="K1225" s="57"/>
      <c r="L1225" s="57"/>
      <c r="M1225" s="57"/>
      <c r="N1225" s="57"/>
      <c r="Q1225" s="57"/>
      <c r="R1225" s="57"/>
      <c r="S1225" s="57"/>
      <c r="T1225" s="57"/>
      <c r="W1225" s="57"/>
      <c r="X1225" s="57"/>
    </row>
    <row r="1226" spans="3:24" s="14" customFormat="1" ht="75" customHeight="1">
      <c r="C1226" s="57"/>
      <c r="E1226" s="57"/>
      <c r="F1226" s="57"/>
      <c r="G1226" s="57"/>
      <c r="H1226" s="57"/>
      <c r="I1226" s="57"/>
      <c r="J1226" s="57"/>
      <c r="K1226" s="57"/>
      <c r="L1226" s="57"/>
      <c r="M1226" s="57"/>
      <c r="N1226" s="57"/>
      <c r="Q1226" s="57"/>
      <c r="R1226" s="57"/>
      <c r="S1226" s="57"/>
      <c r="T1226" s="57"/>
      <c r="W1226" s="57"/>
      <c r="X1226" s="57"/>
    </row>
    <row r="1227" spans="3:24" s="14" customFormat="1" ht="75" customHeight="1">
      <c r="C1227" s="57"/>
      <c r="E1227" s="57"/>
      <c r="F1227" s="57"/>
      <c r="G1227" s="57"/>
      <c r="H1227" s="57"/>
      <c r="I1227" s="57"/>
      <c r="J1227" s="57"/>
      <c r="K1227" s="57"/>
      <c r="L1227" s="57"/>
      <c r="M1227" s="57"/>
      <c r="N1227" s="57"/>
      <c r="Q1227" s="57"/>
      <c r="R1227" s="57"/>
      <c r="S1227" s="57"/>
      <c r="T1227" s="57"/>
      <c r="W1227" s="57"/>
      <c r="X1227" s="57"/>
    </row>
    <row r="1228" spans="3:24" s="14" customFormat="1" ht="75" customHeight="1">
      <c r="C1228" s="57"/>
      <c r="E1228" s="57"/>
      <c r="F1228" s="57"/>
      <c r="G1228" s="57"/>
      <c r="H1228" s="57"/>
      <c r="I1228" s="57"/>
      <c r="J1228" s="57"/>
      <c r="K1228" s="57"/>
      <c r="L1228" s="57"/>
      <c r="M1228" s="57"/>
      <c r="N1228" s="57"/>
      <c r="Q1228" s="57"/>
      <c r="R1228" s="57"/>
      <c r="S1228" s="57"/>
      <c r="T1228" s="57"/>
      <c r="W1228" s="57"/>
      <c r="X1228" s="57"/>
    </row>
    <row r="1229" spans="3:24" s="14" customFormat="1" ht="75" customHeight="1">
      <c r="C1229" s="57"/>
      <c r="E1229" s="57"/>
      <c r="F1229" s="57"/>
      <c r="G1229" s="57"/>
      <c r="H1229" s="57"/>
      <c r="I1229" s="57"/>
      <c r="J1229" s="57"/>
      <c r="K1229" s="57"/>
      <c r="L1229" s="57"/>
      <c r="M1229" s="57"/>
      <c r="N1229" s="57"/>
      <c r="Q1229" s="57"/>
      <c r="R1229" s="57"/>
      <c r="S1229" s="57"/>
      <c r="T1229" s="57"/>
      <c r="W1229" s="57"/>
      <c r="X1229" s="57"/>
    </row>
    <row r="1230" spans="3:24" s="14" customFormat="1" ht="75" customHeight="1">
      <c r="C1230" s="57"/>
      <c r="E1230" s="57"/>
      <c r="F1230" s="57"/>
      <c r="G1230" s="57"/>
      <c r="H1230" s="57"/>
      <c r="I1230" s="57"/>
      <c r="J1230" s="57"/>
      <c r="K1230" s="57"/>
      <c r="L1230" s="57"/>
      <c r="M1230" s="57"/>
      <c r="N1230" s="57"/>
      <c r="Q1230" s="57"/>
      <c r="R1230" s="57"/>
      <c r="S1230" s="57"/>
      <c r="T1230" s="57"/>
      <c r="W1230" s="57"/>
      <c r="X1230" s="57"/>
    </row>
    <row r="1231" spans="3:24" s="14" customFormat="1" ht="75" customHeight="1">
      <c r="C1231" s="57"/>
      <c r="E1231" s="57"/>
      <c r="F1231" s="57"/>
      <c r="G1231" s="57"/>
      <c r="H1231" s="57"/>
      <c r="I1231" s="57"/>
      <c r="J1231" s="57"/>
      <c r="K1231" s="57"/>
      <c r="L1231" s="57"/>
      <c r="M1231" s="57"/>
      <c r="N1231" s="57"/>
      <c r="Q1231" s="57"/>
      <c r="R1231" s="57"/>
      <c r="S1231" s="57"/>
      <c r="T1231" s="57"/>
      <c r="W1231" s="57"/>
      <c r="X1231" s="57"/>
    </row>
    <row r="1232" spans="3:24" s="14" customFormat="1" ht="75" customHeight="1">
      <c r="C1232" s="57"/>
      <c r="E1232" s="57"/>
      <c r="F1232" s="57"/>
      <c r="G1232" s="57"/>
      <c r="H1232" s="57"/>
      <c r="I1232" s="57"/>
      <c r="J1232" s="57"/>
      <c r="K1232" s="57"/>
      <c r="L1232" s="57"/>
      <c r="M1232" s="57"/>
      <c r="N1232" s="57"/>
      <c r="Q1232" s="57"/>
      <c r="R1232" s="57"/>
      <c r="S1232" s="57"/>
      <c r="T1232" s="57"/>
      <c r="W1232" s="57"/>
      <c r="X1232" s="57"/>
    </row>
    <row r="1233" spans="3:24" s="14" customFormat="1" ht="75" customHeight="1">
      <c r="C1233" s="57"/>
      <c r="E1233" s="57"/>
      <c r="F1233" s="57"/>
      <c r="G1233" s="57"/>
      <c r="H1233" s="57"/>
      <c r="I1233" s="57"/>
      <c r="J1233" s="57"/>
      <c r="K1233" s="57"/>
      <c r="L1233" s="57"/>
      <c r="M1233" s="57"/>
      <c r="N1233" s="57"/>
      <c r="Q1233" s="57"/>
      <c r="R1233" s="57"/>
      <c r="S1233" s="57"/>
      <c r="T1233" s="57"/>
      <c r="W1233" s="57"/>
      <c r="X1233" s="57"/>
    </row>
    <row r="1234" spans="3:24" s="14" customFormat="1" ht="75" customHeight="1">
      <c r="C1234" s="57"/>
      <c r="E1234" s="57"/>
      <c r="F1234" s="57"/>
      <c r="G1234" s="57"/>
      <c r="H1234" s="57"/>
      <c r="I1234" s="57"/>
      <c r="J1234" s="57"/>
      <c r="K1234" s="57"/>
      <c r="L1234" s="57"/>
      <c r="M1234" s="57"/>
      <c r="N1234" s="57"/>
      <c r="Q1234" s="57"/>
      <c r="R1234" s="57"/>
      <c r="S1234" s="57"/>
      <c r="T1234" s="57"/>
      <c r="W1234" s="57"/>
      <c r="X1234" s="57"/>
    </row>
    <row r="1235" spans="3:24" s="14" customFormat="1" ht="75" customHeight="1">
      <c r="C1235" s="57"/>
      <c r="E1235" s="57"/>
      <c r="F1235" s="57"/>
      <c r="G1235" s="57"/>
      <c r="H1235" s="57"/>
      <c r="I1235" s="57"/>
      <c r="J1235" s="57"/>
      <c r="K1235" s="57"/>
      <c r="L1235" s="57"/>
      <c r="M1235" s="57"/>
      <c r="N1235" s="57"/>
      <c r="Q1235" s="57"/>
      <c r="R1235" s="57"/>
      <c r="S1235" s="57"/>
      <c r="T1235" s="57"/>
      <c r="W1235" s="57"/>
      <c r="X1235" s="57"/>
    </row>
    <row r="1236" spans="3:24" s="14" customFormat="1" ht="75" customHeight="1">
      <c r="C1236" s="57"/>
      <c r="E1236" s="57"/>
      <c r="F1236" s="57"/>
      <c r="G1236" s="57"/>
      <c r="H1236" s="57"/>
      <c r="I1236" s="57"/>
      <c r="J1236" s="57"/>
      <c r="K1236" s="57"/>
      <c r="L1236" s="57"/>
      <c r="M1236" s="57"/>
      <c r="N1236" s="57"/>
      <c r="Q1236" s="57"/>
      <c r="R1236" s="57"/>
      <c r="S1236" s="57"/>
      <c r="T1236" s="57"/>
      <c r="W1236" s="57"/>
      <c r="X1236" s="57"/>
    </row>
    <row r="1237" spans="3:24" s="14" customFormat="1" ht="75" customHeight="1">
      <c r="C1237" s="57"/>
      <c r="E1237" s="57"/>
      <c r="F1237" s="57"/>
      <c r="G1237" s="57"/>
      <c r="H1237" s="57"/>
      <c r="I1237" s="57"/>
      <c r="J1237" s="57"/>
      <c r="K1237" s="57"/>
      <c r="L1237" s="57"/>
      <c r="M1237" s="57"/>
      <c r="N1237" s="57"/>
      <c r="Q1237" s="57"/>
      <c r="R1237" s="57"/>
      <c r="S1237" s="57"/>
      <c r="T1237" s="57"/>
      <c r="W1237" s="57"/>
      <c r="X1237" s="57"/>
    </row>
    <row r="1238" spans="3:24" s="14" customFormat="1" ht="75" customHeight="1">
      <c r="C1238" s="57"/>
      <c r="E1238" s="57"/>
      <c r="F1238" s="57"/>
      <c r="G1238" s="57"/>
      <c r="H1238" s="57"/>
      <c r="I1238" s="57"/>
      <c r="J1238" s="57"/>
      <c r="K1238" s="57"/>
      <c r="L1238" s="57"/>
      <c r="M1238" s="57"/>
      <c r="N1238" s="57"/>
      <c r="Q1238" s="57"/>
      <c r="R1238" s="57"/>
      <c r="S1238" s="57"/>
      <c r="T1238" s="57"/>
      <c r="W1238" s="57"/>
      <c r="X1238" s="57"/>
    </row>
    <row r="1239" spans="3:24" s="14" customFormat="1" ht="75" customHeight="1">
      <c r="C1239" s="57"/>
      <c r="E1239" s="57"/>
      <c r="F1239" s="57"/>
      <c r="G1239" s="57"/>
      <c r="H1239" s="57"/>
      <c r="I1239" s="57"/>
      <c r="J1239" s="57"/>
      <c r="K1239" s="57"/>
      <c r="L1239" s="57"/>
      <c r="M1239" s="57"/>
      <c r="N1239" s="57"/>
      <c r="Q1239" s="57"/>
      <c r="R1239" s="57"/>
      <c r="S1239" s="57"/>
      <c r="T1239" s="57"/>
      <c r="W1239" s="57"/>
      <c r="X1239" s="57"/>
    </row>
    <row r="1240" spans="3:24" s="14" customFormat="1" ht="75" customHeight="1">
      <c r="C1240" s="57"/>
      <c r="E1240" s="57"/>
      <c r="F1240" s="57"/>
      <c r="G1240" s="57"/>
      <c r="H1240" s="57"/>
      <c r="I1240" s="57"/>
      <c r="J1240" s="57"/>
      <c r="K1240" s="57"/>
      <c r="L1240" s="57"/>
      <c r="M1240" s="57"/>
      <c r="N1240" s="57"/>
      <c r="Q1240" s="57"/>
      <c r="R1240" s="57"/>
      <c r="S1240" s="57"/>
      <c r="T1240" s="57"/>
      <c r="W1240" s="57"/>
      <c r="X1240" s="57"/>
    </row>
    <row r="1241" spans="3:24" s="14" customFormat="1" ht="75" customHeight="1">
      <c r="C1241" s="57"/>
      <c r="E1241" s="57"/>
      <c r="F1241" s="57"/>
      <c r="G1241" s="57"/>
      <c r="H1241" s="57"/>
      <c r="I1241" s="57"/>
      <c r="J1241" s="57"/>
      <c r="K1241" s="57"/>
      <c r="L1241" s="57"/>
      <c r="M1241" s="57"/>
      <c r="N1241" s="57"/>
      <c r="Q1241" s="57"/>
      <c r="R1241" s="57"/>
      <c r="S1241" s="57"/>
      <c r="T1241" s="57"/>
      <c r="W1241" s="57"/>
      <c r="X1241" s="57"/>
    </row>
    <row r="1242" spans="3:24" s="14" customFormat="1" ht="75" customHeight="1">
      <c r="C1242" s="57"/>
      <c r="E1242" s="57"/>
      <c r="F1242" s="57"/>
      <c r="G1242" s="57"/>
      <c r="H1242" s="57"/>
      <c r="I1242" s="57"/>
      <c r="J1242" s="57"/>
      <c r="K1242" s="57"/>
      <c r="L1242" s="57"/>
      <c r="M1242" s="57"/>
      <c r="N1242" s="57"/>
      <c r="Q1242" s="57"/>
      <c r="R1242" s="57"/>
      <c r="S1242" s="57"/>
      <c r="T1242" s="57"/>
      <c r="W1242" s="57"/>
      <c r="X1242" s="57"/>
    </row>
    <row r="1243" spans="3:24" s="14" customFormat="1" ht="75" customHeight="1">
      <c r="C1243" s="57"/>
      <c r="E1243" s="57"/>
      <c r="F1243" s="57"/>
      <c r="G1243" s="57"/>
      <c r="H1243" s="57"/>
      <c r="I1243" s="57"/>
      <c r="J1243" s="57"/>
      <c r="K1243" s="57"/>
      <c r="L1243" s="57"/>
      <c r="M1243" s="57"/>
      <c r="N1243" s="57"/>
      <c r="Q1243" s="57"/>
      <c r="R1243" s="57"/>
      <c r="S1243" s="57"/>
      <c r="T1243" s="57"/>
      <c r="W1243" s="57"/>
      <c r="X1243" s="57"/>
    </row>
    <row r="1244" spans="3:24" s="14" customFormat="1" ht="75" customHeight="1">
      <c r="C1244" s="57"/>
      <c r="E1244" s="57"/>
      <c r="F1244" s="57"/>
      <c r="G1244" s="57"/>
      <c r="H1244" s="57"/>
      <c r="I1244" s="57"/>
      <c r="J1244" s="57"/>
      <c r="K1244" s="57"/>
      <c r="L1244" s="57"/>
      <c r="M1244" s="57"/>
      <c r="N1244" s="57"/>
      <c r="Q1244" s="57"/>
      <c r="R1244" s="57"/>
      <c r="S1244" s="57"/>
      <c r="T1244" s="57"/>
      <c r="W1244" s="57"/>
      <c r="X1244" s="57"/>
    </row>
    <row r="1245" spans="3:24" s="14" customFormat="1" ht="75" customHeight="1">
      <c r="C1245" s="57"/>
      <c r="E1245" s="57"/>
      <c r="F1245" s="57"/>
      <c r="G1245" s="57"/>
      <c r="H1245" s="57"/>
      <c r="I1245" s="57"/>
      <c r="J1245" s="57"/>
      <c r="K1245" s="57"/>
      <c r="L1245" s="57"/>
      <c r="M1245" s="57"/>
      <c r="N1245" s="57"/>
      <c r="Q1245" s="57"/>
      <c r="R1245" s="57"/>
      <c r="S1245" s="57"/>
      <c r="T1245" s="57"/>
      <c r="W1245" s="57"/>
      <c r="X1245" s="57"/>
    </row>
    <row r="1246" spans="3:24" s="14" customFormat="1" ht="75" customHeight="1">
      <c r="C1246" s="57"/>
      <c r="E1246" s="57"/>
      <c r="F1246" s="57"/>
      <c r="G1246" s="57"/>
      <c r="H1246" s="57"/>
      <c r="I1246" s="57"/>
      <c r="J1246" s="57"/>
      <c r="K1246" s="57"/>
      <c r="L1246" s="57"/>
      <c r="M1246" s="57"/>
      <c r="N1246" s="57"/>
      <c r="Q1246" s="57"/>
      <c r="R1246" s="57"/>
      <c r="S1246" s="57"/>
      <c r="T1246" s="57"/>
      <c r="W1246" s="57"/>
      <c r="X1246" s="57"/>
    </row>
    <row r="1247" spans="3:24" s="14" customFormat="1" ht="75" customHeight="1">
      <c r="C1247" s="57"/>
      <c r="E1247" s="57"/>
      <c r="F1247" s="57"/>
      <c r="G1247" s="57"/>
      <c r="H1247" s="57"/>
      <c r="I1247" s="57"/>
      <c r="J1247" s="57"/>
      <c r="K1247" s="57"/>
      <c r="L1247" s="57"/>
      <c r="M1247" s="57"/>
      <c r="N1247" s="57"/>
      <c r="Q1247" s="57"/>
      <c r="R1247" s="57"/>
      <c r="S1247" s="57"/>
      <c r="T1247" s="57"/>
      <c r="W1247" s="57"/>
      <c r="X1247" s="57"/>
    </row>
    <row r="1248" spans="3:24" s="14" customFormat="1" ht="75" customHeight="1">
      <c r="C1248" s="57"/>
      <c r="E1248" s="57"/>
      <c r="F1248" s="57"/>
      <c r="G1248" s="57"/>
      <c r="H1248" s="57"/>
      <c r="I1248" s="57"/>
      <c r="J1248" s="57"/>
      <c r="K1248" s="57"/>
      <c r="L1248" s="57"/>
      <c r="M1248" s="57"/>
      <c r="N1248" s="57"/>
      <c r="Q1248" s="57"/>
      <c r="R1248" s="57"/>
      <c r="S1248" s="57"/>
      <c r="T1248" s="57"/>
      <c r="W1248" s="57"/>
      <c r="X1248" s="57"/>
    </row>
    <row r="1249" spans="3:24" s="14" customFormat="1" ht="75" customHeight="1">
      <c r="C1249" s="57"/>
      <c r="E1249" s="57"/>
      <c r="F1249" s="57"/>
      <c r="G1249" s="57"/>
      <c r="H1249" s="57"/>
      <c r="I1249" s="57"/>
      <c r="J1249" s="57"/>
      <c r="K1249" s="57"/>
      <c r="L1249" s="57"/>
      <c r="M1249" s="57"/>
      <c r="N1249" s="57"/>
      <c r="Q1249" s="57"/>
      <c r="R1249" s="57"/>
      <c r="S1249" s="57"/>
      <c r="T1249" s="57"/>
      <c r="W1249" s="57"/>
      <c r="X1249" s="57"/>
    </row>
    <row r="1250" spans="3:24" s="14" customFormat="1" ht="75" customHeight="1">
      <c r="C1250" s="57"/>
      <c r="E1250" s="57"/>
      <c r="F1250" s="57"/>
      <c r="G1250" s="57"/>
      <c r="H1250" s="57"/>
      <c r="I1250" s="57"/>
      <c r="J1250" s="57"/>
      <c r="K1250" s="57"/>
      <c r="L1250" s="57"/>
      <c r="M1250" s="57"/>
      <c r="N1250" s="57"/>
      <c r="Q1250" s="57"/>
      <c r="R1250" s="57"/>
      <c r="S1250" s="57"/>
      <c r="T1250" s="57"/>
      <c r="W1250" s="57"/>
      <c r="X1250" s="57"/>
    </row>
    <row r="1251" spans="3:24" s="14" customFormat="1" ht="75" customHeight="1">
      <c r="C1251" s="57"/>
      <c r="E1251" s="57"/>
      <c r="F1251" s="57"/>
      <c r="G1251" s="57"/>
      <c r="H1251" s="57"/>
      <c r="I1251" s="57"/>
      <c r="J1251" s="57"/>
      <c r="K1251" s="57"/>
      <c r="L1251" s="57"/>
      <c r="M1251" s="57"/>
      <c r="N1251" s="57"/>
      <c r="Q1251" s="57"/>
      <c r="R1251" s="57"/>
      <c r="S1251" s="57"/>
      <c r="T1251" s="57"/>
      <c r="W1251" s="57"/>
      <c r="X1251" s="57"/>
    </row>
    <row r="1252" spans="3:24" s="14" customFormat="1" ht="75" customHeight="1">
      <c r="C1252" s="57"/>
      <c r="E1252" s="57"/>
      <c r="F1252" s="57"/>
      <c r="G1252" s="57"/>
      <c r="H1252" s="57"/>
      <c r="I1252" s="57"/>
      <c r="J1252" s="57"/>
      <c r="K1252" s="57"/>
      <c r="L1252" s="57"/>
      <c r="M1252" s="57"/>
      <c r="N1252" s="57"/>
      <c r="Q1252" s="57"/>
      <c r="R1252" s="57"/>
      <c r="S1252" s="57"/>
      <c r="T1252" s="57"/>
      <c r="W1252" s="57"/>
      <c r="X1252" s="57"/>
    </row>
    <row r="1253" spans="3:24" s="14" customFormat="1" ht="75" customHeight="1">
      <c r="C1253" s="57"/>
      <c r="E1253" s="57"/>
      <c r="F1253" s="57"/>
      <c r="G1253" s="57"/>
      <c r="H1253" s="57"/>
      <c r="I1253" s="57"/>
      <c r="J1253" s="57"/>
      <c r="K1253" s="57"/>
      <c r="L1253" s="57"/>
      <c r="M1253" s="57"/>
      <c r="N1253" s="57"/>
      <c r="Q1253" s="57"/>
      <c r="R1253" s="57"/>
      <c r="S1253" s="57"/>
      <c r="T1253" s="57"/>
      <c r="W1253" s="57"/>
      <c r="X1253" s="57"/>
    </row>
    <row r="1254" spans="3:24" s="14" customFormat="1" ht="75" customHeight="1">
      <c r="C1254" s="57"/>
      <c r="E1254" s="57"/>
      <c r="F1254" s="57"/>
      <c r="G1254" s="57"/>
      <c r="H1254" s="57"/>
      <c r="I1254" s="57"/>
      <c r="J1254" s="57"/>
      <c r="K1254" s="57"/>
      <c r="L1254" s="57"/>
      <c r="M1254" s="57"/>
      <c r="N1254" s="57"/>
      <c r="Q1254" s="57"/>
      <c r="R1254" s="57"/>
      <c r="S1254" s="57"/>
      <c r="T1254" s="57"/>
      <c r="W1254" s="57"/>
      <c r="X1254" s="57"/>
    </row>
    <row r="1255" spans="3:24" s="14" customFormat="1" ht="75" customHeight="1">
      <c r="C1255" s="57"/>
      <c r="E1255" s="57"/>
      <c r="F1255" s="57"/>
      <c r="G1255" s="57"/>
      <c r="H1255" s="57"/>
      <c r="I1255" s="57"/>
      <c r="J1255" s="57"/>
      <c r="K1255" s="57"/>
      <c r="L1255" s="57"/>
      <c r="M1255" s="57"/>
      <c r="N1255" s="57"/>
      <c r="Q1255" s="57"/>
      <c r="R1255" s="57"/>
      <c r="S1255" s="57"/>
      <c r="T1255" s="57"/>
      <c r="W1255" s="57"/>
      <c r="X1255" s="57"/>
    </row>
    <row r="1256" spans="3:24" s="14" customFormat="1" ht="75" customHeight="1">
      <c r="C1256" s="57"/>
      <c r="E1256" s="57"/>
      <c r="F1256" s="57"/>
      <c r="G1256" s="57"/>
      <c r="H1256" s="57"/>
      <c r="I1256" s="57"/>
      <c r="J1256" s="57"/>
      <c r="K1256" s="57"/>
      <c r="L1256" s="57"/>
      <c r="M1256" s="57"/>
      <c r="N1256" s="57"/>
      <c r="Q1256" s="57"/>
      <c r="R1256" s="57"/>
      <c r="S1256" s="57"/>
      <c r="T1256" s="57"/>
      <c r="W1256" s="57"/>
      <c r="X1256" s="57"/>
    </row>
    <row r="1257" spans="3:24" s="14" customFormat="1" ht="75" customHeight="1">
      <c r="C1257" s="57"/>
      <c r="E1257" s="57"/>
      <c r="F1257" s="57"/>
      <c r="G1257" s="57"/>
      <c r="H1257" s="57"/>
      <c r="I1257" s="57"/>
      <c r="J1257" s="57"/>
      <c r="K1257" s="57"/>
      <c r="L1257" s="57"/>
      <c r="M1257" s="57"/>
      <c r="N1257" s="57"/>
      <c r="Q1257" s="57"/>
      <c r="R1257" s="57"/>
      <c r="S1257" s="57"/>
      <c r="T1257" s="57"/>
      <c r="W1257" s="57"/>
      <c r="X1257" s="57"/>
    </row>
    <row r="1258" spans="3:24" s="14" customFormat="1" ht="75" customHeight="1">
      <c r="C1258" s="57"/>
      <c r="E1258" s="57"/>
      <c r="F1258" s="57"/>
      <c r="G1258" s="57"/>
      <c r="H1258" s="57"/>
      <c r="I1258" s="57"/>
      <c r="J1258" s="57"/>
      <c r="K1258" s="57"/>
      <c r="L1258" s="57"/>
      <c r="M1258" s="57"/>
      <c r="N1258" s="57"/>
      <c r="Q1258" s="57"/>
      <c r="R1258" s="57"/>
      <c r="S1258" s="57"/>
      <c r="T1258" s="57"/>
      <c r="W1258" s="57"/>
      <c r="X1258" s="57"/>
    </row>
    <row r="1259" spans="3:24" s="14" customFormat="1" ht="75" customHeight="1">
      <c r="C1259" s="57"/>
      <c r="E1259" s="57"/>
      <c r="F1259" s="57"/>
      <c r="G1259" s="57"/>
      <c r="H1259" s="57"/>
      <c r="I1259" s="57"/>
      <c r="J1259" s="57"/>
      <c r="K1259" s="57"/>
      <c r="L1259" s="57"/>
      <c r="M1259" s="57"/>
      <c r="N1259" s="57"/>
      <c r="Q1259" s="57"/>
      <c r="R1259" s="57"/>
      <c r="S1259" s="57"/>
      <c r="T1259" s="57"/>
      <c r="W1259" s="57"/>
      <c r="X1259" s="57"/>
    </row>
    <row r="1260" spans="3:24" s="14" customFormat="1" ht="75" customHeight="1">
      <c r="C1260" s="57"/>
      <c r="E1260" s="57"/>
      <c r="F1260" s="57"/>
      <c r="G1260" s="57"/>
      <c r="H1260" s="57"/>
      <c r="I1260" s="57"/>
      <c r="J1260" s="57"/>
      <c r="K1260" s="57"/>
      <c r="L1260" s="57"/>
      <c r="M1260" s="57"/>
      <c r="N1260" s="57"/>
      <c r="Q1260" s="57"/>
      <c r="R1260" s="57"/>
      <c r="S1260" s="57"/>
      <c r="T1260" s="57"/>
      <c r="W1260" s="57"/>
      <c r="X1260" s="57"/>
    </row>
    <row r="1261" spans="3:24" s="14" customFormat="1" ht="75" customHeight="1">
      <c r="C1261" s="57"/>
      <c r="E1261" s="57"/>
      <c r="F1261" s="57"/>
      <c r="G1261" s="57"/>
      <c r="H1261" s="57"/>
      <c r="I1261" s="57"/>
      <c r="J1261" s="57"/>
      <c r="K1261" s="57"/>
      <c r="L1261" s="57"/>
      <c r="M1261" s="57"/>
      <c r="N1261" s="57"/>
      <c r="Q1261" s="57"/>
      <c r="R1261" s="57"/>
      <c r="S1261" s="57"/>
      <c r="T1261" s="57"/>
      <c r="W1261" s="57"/>
      <c r="X1261" s="57"/>
    </row>
    <row r="1262" spans="3:24" s="14" customFormat="1" ht="75" customHeight="1">
      <c r="C1262" s="57"/>
      <c r="E1262" s="57"/>
      <c r="F1262" s="57"/>
      <c r="G1262" s="57"/>
      <c r="H1262" s="57"/>
      <c r="I1262" s="57"/>
      <c r="J1262" s="57"/>
      <c r="K1262" s="57"/>
      <c r="L1262" s="57"/>
      <c r="M1262" s="57"/>
      <c r="N1262" s="57"/>
      <c r="Q1262" s="57"/>
      <c r="R1262" s="57"/>
      <c r="S1262" s="57"/>
      <c r="T1262" s="57"/>
      <c r="W1262" s="57"/>
      <c r="X1262" s="57"/>
    </row>
    <row r="1263" spans="3:24" s="14" customFormat="1" ht="75" customHeight="1">
      <c r="C1263" s="57"/>
      <c r="E1263" s="57"/>
      <c r="F1263" s="57"/>
      <c r="G1263" s="57"/>
      <c r="H1263" s="57"/>
      <c r="I1263" s="57"/>
      <c r="J1263" s="57"/>
      <c r="K1263" s="57"/>
      <c r="L1263" s="57"/>
      <c r="M1263" s="57"/>
      <c r="N1263" s="57"/>
      <c r="Q1263" s="57"/>
      <c r="R1263" s="57"/>
      <c r="S1263" s="57"/>
      <c r="T1263" s="57"/>
      <c r="W1263" s="57"/>
      <c r="X1263" s="57"/>
    </row>
    <row r="1264" spans="3:24" s="14" customFormat="1" ht="75" customHeight="1">
      <c r="C1264" s="57"/>
      <c r="E1264" s="57"/>
      <c r="F1264" s="57"/>
      <c r="G1264" s="57"/>
      <c r="H1264" s="57"/>
      <c r="I1264" s="57"/>
      <c r="J1264" s="57"/>
      <c r="K1264" s="57"/>
      <c r="L1264" s="57"/>
      <c r="M1264" s="57"/>
      <c r="N1264" s="57"/>
      <c r="Q1264" s="57"/>
      <c r="R1264" s="57"/>
      <c r="S1264" s="57"/>
      <c r="T1264" s="57"/>
      <c r="W1264" s="57"/>
      <c r="X1264" s="57"/>
    </row>
    <row r="1265" spans="3:24" s="14" customFormat="1" ht="75" customHeight="1">
      <c r="C1265" s="57"/>
      <c r="E1265" s="57"/>
      <c r="F1265" s="57"/>
      <c r="G1265" s="57"/>
      <c r="H1265" s="57"/>
      <c r="I1265" s="57"/>
      <c r="J1265" s="57"/>
      <c r="K1265" s="57"/>
      <c r="L1265" s="57"/>
      <c r="M1265" s="57"/>
      <c r="N1265" s="57"/>
      <c r="Q1265" s="57"/>
      <c r="R1265" s="57"/>
      <c r="S1265" s="57"/>
      <c r="T1265" s="57"/>
      <c r="W1265" s="57"/>
      <c r="X1265" s="57"/>
    </row>
    <row r="1266" spans="3:24" s="14" customFormat="1" ht="75" customHeight="1">
      <c r="C1266" s="57"/>
      <c r="E1266" s="57"/>
      <c r="F1266" s="57"/>
      <c r="G1266" s="57"/>
      <c r="H1266" s="57"/>
      <c r="I1266" s="57"/>
      <c r="J1266" s="57"/>
      <c r="K1266" s="57"/>
      <c r="L1266" s="57"/>
      <c r="M1266" s="57"/>
      <c r="N1266" s="57"/>
      <c r="Q1266" s="57"/>
      <c r="R1266" s="57"/>
      <c r="S1266" s="57"/>
      <c r="T1266" s="57"/>
      <c r="W1266" s="57"/>
      <c r="X1266" s="57"/>
    </row>
    <row r="1267" spans="3:24" s="14" customFormat="1" ht="75" customHeight="1">
      <c r="C1267" s="57"/>
      <c r="E1267" s="57"/>
      <c r="F1267" s="57"/>
      <c r="G1267" s="57"/>
      <c r="H1267" s="57"/>
      <c r="I1267" s="57"/>
      <c r="J1267" s="57"/>
      <c r="K1267" s="57"/>
      <c r="L1267" s="57"/>
      <c r="M1267" s="57"/>
      <c r="N1267" s="57"/>
      <c r="Q1267" s="57"/>
      <c r="R1267" s="57"/>
      <c r="S1267" s="57"/>
      <c r="T1267" s="57"/>
      <c r="W1267" s="57"/>
      <c r="X1267" s="57"/>
    </row>
    <row r="1268" spans="3:24" s="14" customFormat="1" ht="75" customHeight="1">
      <c r="C1268" s="57"/>
      <c r="E1268" s="57"/>
      <c r="F1268" s="57"/>
      <c r="G1268" s="57"/>
      <c r="H1268" s="57"/>
      <c r="I1268" s="57"/>
      <c r="J1268" s="57"/>
      <c r="K1268" s="57"/>
      <c r="L1268" s="57"/>
      <c r="M1268" s="57"/>
      <c r="N1268" s="57"/>
      <c r="Q1268" s="57"/>
      <c r="R1268" s="57"/>
      <c r="S1268" s="57"/>
      <c r="T1268" s="57"/>
      <c r="W1268" s="57"/>
      <c r="X1268" s="57"/>
    </row>
    <row r="1269" spans="3:24" s="14" customFormat="1" ht="75" customHeight="1">
      <c r="C1269" s="57"/>
      <c r="E1269" s="57"/>
      <c r="F1269" s="57"/>
      <c r="G1269" s="57"/>
      <c r="H1269" s="57"/>
      <c r="I1269" s="57"/>
      <c r="J1269" s="57"/>
      <c r="K1269" s="57"/>
      <c r="L1269" s="57"/>
      <c r="M1269" s="57"/>
      <c r="N1269" s="57"/>
      <c r="Q1269" s="57"/>
      <c r="R1269" s="57"/>
      <c r="S1269" s="57"/>
      <c r="T1269" s="57"/>
      <c r="W1269" s="57"/>
      <c r="X1269" s="57"/>
    </row>
    <row r="1270" spans="3:24" s="14" customFormat="1" ht="75" customHeight="1">
      <c r="C1270" s="57"/>
      <c r="E1270" s="57"/>
      <c r="F1270" s="57"/>
      <c r="G1270" s="57"/>
      <c r="H1270" s="57"/>
      <c r="I1270" s="57"/>
      <c r="J1270" s="57"/>
      <c r="K1270" s="57"/>
      <c r="L1270" s="57"/>
      <c r="M1270" s="57"/>
      <c r="N1270" s="57"/>
      <c r="Q1270" s="57"/>
      <c r="R1270" s="57"/>
      <c r="S1270" s="57"/>
      <c r="T1270" s="57"/>
      <c r="W1270" s="57"/>
      <c r="X1270" s="57"/>
    </row>
    <row r="1271" spans="3:24" s="14" customFormat="1" ht="75" customHeight="1">
      <c r="C1271" s="57"/>
      <c r="E1271" s="57"/>
      <c r="F1271" s="57"/>
      <c r="G1271" s="57"/>
      <c r="H1271" s="57"/>
      <c r="I1271" s="57"/>
      <c r="J1271" s="57"/>
      <c r="K1271" s="57"/>
      <c r="L1271" s="57"/>
      <c r="M1271" s="57"/>
      <c r="N1271" s="57"/>
      <c r="Q1271" s="57"/>
      <c r="R1271" s="57"/>
      <c r="S1271" s="57"/>
      <c r="T1271" s="57"/>
      <c r="W1271" s="57"/>
      <c r="X1271" s="57"/>
    </row>
    <row r="1272" spans="3:24" s="14" customFormat="1" ht="75" customHeight="1">
      <c r="C1272" s="57"/>
      <c r="E1272" s="57"/>
      <c r="F1272" s="57"/>
      <c r="G1272" s="57"/>
      <c r="H1272" s="57"/>
      <c r="I1272" s="57"/>
      <c r="J1272" s="57"/>
      <c r="K1272" s="57"/>
      <c r="L1272" s="57"/>
      <c r="M1272" s="57"/>
      <c r="N1272" s="57"/>
      <c r="Q1272" s="57"/>
      <c r="R1272" s="57"/>
      <c r="S1272" s="57"/>
      <c r="T1272" s="57"/>
      <c r="W1272" s="57"/>
      <c r="X1272" s="57"/>
    </row>
    <row r="1273" spans="3:24" s="14" customFormat="1" ht="75" customHeight="1">
      <c r="C1273" s="57"/>
      <c r="E1273" s="57"/>
      <c r="F1273" s="57"/>
      <c r="G1273" s="57"/>
      <c r="H1273" s="57"/>
      <c r="I1273" s="57"/>
      <c r="J1273" s="57"/>
      <c r="K1273" s="57"/>
      <c r="L1273" s="57"/>
      <c r="M1273" s="57"/>
      <c r="N1273" s="57"/>
      <c r="Q1273" s="57"/>
      <c r="R1273" s="57"/>
      <c r="S1273" s="57"/>
      <c r="T1273" s="57"/>
      <c r="W1273" s="57"/>
      <c r="X1273" s="57"/>
    </row>
    <row r="1274" spans="3:24" s="14" customFormat="1" ht="75" customHeight="1">
      <c r="C1274" s="57"/>
      <c r="E1274" s="57"/>
      <c r="F1274" s="57"/>
      <c r="G1274" s="57"/>
      <c r="H1274" s="57"/>
      <c r="I1274" s="57"/>
      <c r="J1274" s="57"/>
      <c r="K1274" s="57"/>
      <c r="L1274" s="57"/>
      <c r="M1274" s="57"/>
      <c r="N1274" s="57"/>
      <c r="Q1274" s="57"/>
      <c r="R1274" s="57"/>
      <c r="S1274" s="57"/>
      <c r="T1274" s="57"/>
      <c r="W1274" s="57"/>
      <c r="X1274" s="57"/>
    </row>
    <row r="1275" spans="3:24" s="14" customFormat="1" ht="75" customHeight="1">
      <c r="C1275" s="57"/>
      <c r="E1275" s="57"/>
      <c r="F1275" s="57"/>
      <c r="G1275" s="57"/>
      <c r="H1275" s="57"/>
      <c r="I1275" s="57"/>
      <c r="J1275" s="57"/>
      <c r="K1275" s="57"/>
      <c r="L1275" s="57"/>
      <c r="M1275" s="57"/>
      <c r="N1275" s="57"/>
      <c r="Q1275" s="57"/>
      <c r="R1275" s="57"/>
      <c r="S1275" s="57"/>
      <c r="T1275" s="57"/>
      <c r="W1275" s="57"/>
      <c r="X1275" s="57"/>
    </row>
    <row r="1276" spans="3:24" s="14" customFormat="1" ht="75" customHeight="1">
      <c r="C1276" s="57"/>
      <c r="E1276" s="57"/>
      <c r="F1276" s="57"/>
      <c r="G1276" s="57"/>
      <c r="H1276" s="57"/>
      <c r="I1276" s="57"/>
      <c r="J1276" s="57"/>
      <c r="K1276" s="57"/>
      <c r="L1276" s="57"/>
      <c r="M1276" s="57"/>
      <c r="N1276" s="57"/>
      <c r="Q1276" s="57"/>
      <c r="R1276" s="57"/>
      <c r="S1276" s="57"/>
      <c r="T1276" s="57"/>
      <c r="W1276" s="57"/>
      <c r="X1276" s="57"/>
    </row>
    <row r="1277" spans="3:24" s="14" customFormat="1" ht="75" customHeight="1">
      <c r="C1277" s="57"/>
      <c r="E1277" s="57"/>
      <c r="F1277" s="57"/>
      <c r="G1277" s="57"/>
      <c r="H1277" s="57"/>
      <c r="I1277" s="57"/>
      <c r="J1277" s="57"/>
      <c r="K1277" s="57"/>
      <c r="L1277" s="57"/>
      <c r="M1277" s="57"/>
      <c r="N1277" s="57"/>
      <c r="Q1277" s="57"/>
      <c r="R1277" s="57"/>
      <c r="S1277" s="57"/>
      <c r="T1277" s="57"/>
      <c r="W1277" s="57"/>
      <c r="X1277" s="57"/>
    </row>
    <row r="1278" spans="3:24" s="14" customFormat="1" ht="75" customHeight="1">
      <c r="C1278" s="57"/>
      <c r="E1278" s="57"/>
      <c r="F1278" s="57"/>
      <c r="G1278" s="57"/>
      <c r="H1278" s="57"/>
      <c r="I1278" s="57"/>
      <c r="J1278" s="57"/>
      <c r="K1278" s="57"/>
      <c r="L1278" s="57"/>
      <c r="M1278" s="57"/>
      <c r="N1278" s="57"/>
      <c r="Q1278" s="57"/>
      <c r="R1278" s="57"/>
      <c r="S1278" s="57"/>
      <c r="T1278" s="57"/>
      <c r="W1278" s="57"/>
      <c r="X1278" s="57"/>
    </row>
    <row r="1279" spans="3:24" s="14" customFormat="1" ht="75" customHeight="1">
      <c r="C1279" s="57"/>
      <c r="E1279" s="57"/>
      <c r="F1279" s="57"/>
      <c r="G1279" s="57"/>
      <c r="H1279" s="57"/>
      <c r="I1279" s="57"/>
      <c r="J1279" s="57"/>
      <c r="K1279" s="57"/>
      <c r="L1279" s="57"/>
      <c r="M1279" s="57"/>
      <c r="N1279" s="57"/>
      <c r="Q1279" s="57"/>
      <c r="R1279" s="57"/>
      <c r="S1279" s="57"/>
      <c r="T1279" s="57"/>
      <c r="W1279" s="57"/>
      <c r="X1279" s="57"/>
    </row>
    <row r="1280" spans="3:24" s="14" customFormat="1" ht="75" customHeight="1">
      <c r="C1280" s="57"/>
      <c r="E1280" s="57"/>
      <c r="F1280" s="57"/>
      <c r="G1280" s="57"/>
      <c r="H1280" s="57"/>
      <c r="I1280" s="57"/>
      <c r="J1280" s="57"/>
      <c r="K1280" s="57"/>
      <c r="L1280" s="57"/>
      <c r="M1280" s="57"/>
      <c r="N1280" s="57"/>
      <c r="Q1280" s="57"/>
      <c r="R1280" s="57"/>
      <c r="S1280" s="57"/>
      <c r="T1280" s="57"/>
      <c r="W1280" s="57"/>
      <c r="X1280" s="57"/>
    </row>
    <row r="1281" spans="3:24" s="14" customFormat="1" ht="75" customHeight="1">
      <c r="C1281" s="57"/>
      <c r="E1281" s="57"/>
      <c r="F1281" s="57"/>
      <c r="G1281" s="57"/>
      <c r="H1281" s="57"/>
      <c r="I1281" s="57"/>
      <c r="J1281" s="57"/>
      <c r="K1281" s="57"/>
      <c r="L1281" s="57"/>
      <c r="M1281" s="57"/>
      <c r="N1281" s="57"/>
      <c r="Q1281" s="57"/>
      <c r="R1281" s="57"/>
      <c r="S1281" s="57"/>
      <c r="T1281" s="57"/>
      <c r="W1281" s="57"/>
      <c r="X1281" s="57"/>
    </row>
    <row r="1282" spans="3:24" s="14" customFormat="1" ht="75" customHeight="1">
      <c r="C1282" s="57"/>
      <c r="E1282" s="57"/>
      <c r="F1282" s="57"/>
      <c r="G1282" s="57"/>
      <c r="H1282" s="57"/>
      <c r="I1282" s="57"/>
      <c r="J1282" s="57"/>
      <c r="K1282" s="57"/>
      <c r="L1282" s="57"/>
      <c r="M1282" s="57"/>
      <c r="N1282" s="57"/>
      <c r="Q1282" s="57"/>
      <c r="R1282" s="57"/>
      <c r="S1282" s="57"/>
      <c r="T1282" s="57"/>
      <c r="W1282" s="57"/>
      <c r="X1282" s="57"/>
    </row>
    <row r="1283" spans="3:24" s="14" customFormat="1" ht="75" customHeight="1">
      <c r="C1283" s="57"/>
      <c r="E1283" s="57"/>
      <c r="F1283" s="57"/>
      <c r="G1283" s="57"/>
      <c r="H1283" s="57"/>
      <c r="I1283" s="57"/>
      <c r="J1283" s="57"/>
      <c r="K1283" s="57"/>
      <c r="L1283" s="57"/>
      <c r="M1283" s="57"/>
      <c r="N1283" s="57"/>
      <c r="Q1283" s="57"/>
      <c r="R1283" s="57"/>
      <c r="S1283" s="57"/>
      <c r="T1283" s="57"/>
      <c r="W1283" s="57"/>
      <c r="X1283" s="57"/>
    </row>
    <row r="1284" spans="3:24" s="14" customFormat="1" ht="75" customHeight="1">
      <c r="C1284" s="57"/>
      <c r="E1284" s="57"/>
      <c r="F1284" s="57"/>
      <c r="G1284" s="57"/>
      <c r="H1284" s="57"/>
      <c r="I1284" s="57"/>
      <c r="J1284" s="57"/>
      <c r="K1284" s="57"/>
      <c r="L1284" s="57"/>
      <c r="M1284" s="57"/>
      <c r="N1284" s="57"/>
      <c r="Q1284" s="57"/>
      <c r="R1284" s="57"/>
      <c r="S1284" s="57"/>
      <c r="T1284" s="57"/>
      <c r="W1284" s="57"/>
      <c r="X1284" s="57"/>
    </row>
    <row r="1285" spans="3:24" s="14" customFormat="1" ht="75" customHeight="1">
      <c r="C1285" s="57"/>
      <c r="E1285" s="57"/>
      <c r="F1285" s="57"/>
      <c r="G1285" s="57"/>
      <c r="H1285" s="57"/>
      <c r="I1285" s="57"/>
      <c r="J1285" s="57"/>
      <c r="K1285" s="57"/>
      <c r="L1285" s="57"/>
      <c r="M1285" s="57"/>
      <c r="N1285" s="57"/>
      <c r="Q1285" s="57"/>
      <c r="R1285" s="57"/>
      <c r="S1285" s="57"/>
      <c r="T1285" s="57"/>
      <c r="W1285" s="57"/>
      <c r="X1285" s="57"/>
    </row>
    <row r="1286" spans="3:24" s="14" customFormat="1" ht="75" customHeight="1">
      <c r="C1286" s="57"/>
      <c r="E1286" s="57"/>
      <c r="F1286" s="57"/>
      <c r="G1286" s="57"/>
      <c r="H1286" s="57"/>
      <c r="I1286" s="57"/>
      <c r="J1286" s="57"/>
      <c r="K1286" s="57"/>
      <c r="L1286" s="57"/>
      <c r="M1286" s="57"/>
      <c r="N1286" s="57"/>
      <c r="Q1286" s="57"/>
      <c r="R1286" s="57"/>
      <c r="S1286" s="57"/>
      <c r="T1286" s="57"/>
      <c r="W1286" s="57"/>
      <c r="X1286" s="57"/>
    </row>
    <row r="1287" spans="3:24" s="14" customFormat="1" ht="75" customHeight="1">
      <c r="C1287" s="57"/>
      <c r="E1287" s="57"/>
      <c r="F1287" s="57"/>
      <c r="G1287" s="57"/>
      <c r="H1287" s="57"/>
      <c r="I1287" s="57"/>
      <c r="J1287" s="57"/>
      <c r="K1287" s="57"/>
      <c r="L1287" s="57"/>
      <c r="M1287" s="57"/>
      <c r="N1287" s="57"/>
      <c r="Q1287" s="57"/>
      <c r="R1287" s="57"/>
      <c r="S1287" s="57"/>
      <c r="T1287" s="57"/>
      <c r="W1287" s="57"/>
      <c r="X1287" s="57"/>
    </row>
    <row r="1288" spans="3:24" s="14" customFormat="1" ht="75" customHeight="1">
      <c r="C1288" s="57"/>
      <c r="E1288" s="57"/>
      <c r="F1288" s="57"/>
      <c r="G1288" s="57"/>
      <c r="H1288" s="57"/>
      <c r="I1288" s="57"/>
      <c r="J1288" s="57"/>
      <c r="K1288" s="57"/>
      <c r="L1288" s="57"/>
      <c r="M1288" s="57"/>
      <c r="N1288" s="57"/>
      <c r="Q1288" s="57"/>
      <c r="R1288" s="57"/>
      <c r="S1288" s="57"/>
      <c r="T1288" s="57"/>
      <c r="W1288" s="57"/>
      <c r="X1288" s="57"/>
    </row>
    <row r="1289" spans="3:24" s="14" customFormat="1" ht="75" customHeight="1">
      <c r="C1289" s="57"/>
      <c r="E1289" s="57"/>
      <c r="F1289" s="57"/>
      <c r="G1289" s="57"/>
      <c r="H1289" s="57"/>
      <c r="I1289" s="57"/>
      <c r="J1289" s="57"/>
      <c r="K1289" s="57"/>
      <c r="L1289" s="57"/>
      <c r="M1289" s="57"/>
      <c r="N1289" s="57"/>
      <c r="Q1289" s="57"/>
      <c r="R1289" s="57"/>
      <c r="S1289" s="57"/>
      <c r="T1289" s="57"/>
      <c r="W1289" s="57"/>
      <c r="X1289" s="57"/>
    </row>
    <row r="1290" spans="3:24" s="14" customFormat="1" ht="75" customHeight="1">
      <c r="C1290" s="57"/>
      <c r="E1290" s="57"/>
      <c r="F1290" s="57"/>
      <c r="G1290" s="57"/>
      <c r="H1290" s="57"/>
      <c r="I1290" s="57"/>
      <c r="J1290" s="57"/>
      <c r="K1290" s="57"/>
      <c r="L1290" s="57"/>
      <c r="M1290" s="57"/>
      <c r="N1290" s="57"/>
      <c r="Q1290" s="57"/>
      <c r="R1290" s="57"/>
      <c r="S1290" s="57"/>
      <c r="T1290" s="57"/>
      <c r="W1290" s="57"/>
      <c r="X1290" s="57"/>
    </row>
    <row r="1291" spans="3:24" s="14" customFormat="1" ht="75" customHeight="1">
      <c r="C1291" s="57"/>
      <c r="E1291" s="57"/>
      <c r="F1291" s="57"/>
      <c r="G1291" s="57"/>
      <c r="H1291" s="57"/>
      <c r="I1291" s="57"/>
      <c r="J1291" s="57"/>
      <c r="K1291" s="57"/>
      <c r="L1291" s="57"/>
      <c r="M1291" s="57"/>
      <c r="N1291" s="57"/>
      <c r="Q1291" s="57"/>
      <c r="R1291" s="57"/>
      <c r="S1291" s="57"/>
      <c r="T1291" s="57"/>
      <c r="W1291" s="57"/>
      <c r="X1291" s="57"/>
    </row>
    <row r="1292" spans="3:24" s="14" customFormat="1" ht="75" customHeight="1">
      <c r="C1292" s="57"/>
      <c r="E1292" s="57"/>
      <c r="F1292" s="57"/>
      <c r="G1292" s="57"/>
      <c r="H1292" s="57"/>
      <c r="I1292" s="57"/>
      <c r="J1292" s="57"/>
      <c r="K1292" s="57"/>
      <c r="L1292" s="57"/>
      <c r="M1292" s="57"/>
      <c r="N1292" s="57"/>
      <c r="Q1292" s="57"/>
      <c r="R1292" s="57"/>
      <c r="S1292" s="57"/>
      <c r="T1292" s="57"/>
      <c r="W1292" s="57"/>
      <c r="X1292" s="57"/>
    </row>
    <row r="1293" spans="3:24" s="14" customFormat="1" ht="75" customHeight="1">
      <c r="C1293" s="57"/>
      <c r="E1293" s="57"/>
      <c r="F1293" s="57"/>
      <c r="G1293" s="57"/>
      <c r="H1293" s="57"/>
      <c r="I1293" s="57"/>
      <c r="J1293" s="57"/>
      <c r="K1293" s="57"/>
      <c r="L1293" s="57"/>
      <c r="M1293" s="57"/>
      <c r="N1293" s="57"/>
      <c r="Q1293" s="57"/>
      <c r="R1293" s="57"/>
      <c r="S1293" s="57"/>
      <c r="T1293" s="57"/>
      <c r="W1293" s="57"/>
      <c r="X1293" s="57"/>
    </row>
    <row r="1294" spans="3:24" s="14" customFormat="1" ht="75" customHeight="1">
      <c r="C1294" s="57"/>
      <c r="E1294" s="57"/>
      <c r="F1294" s="57"/>
      <c r="G1294" s="57"/>
      <c r="H1294" s="57"/>
      <c r="I1294" s="57"/>
      <c r="J1294" s="57"/>
      <c r="K1294" s="57"/>
      <c r="L1294" s="57"/>
      <c r="M1294" s="57"/>
      <c r="N1294" s="57"/>
      <c r="Q1294" s="57"/>
      <c r="R1294" s="57"/>
      <c r="S1294" s="57"/>
      <c r="T1294" s="57"/>
      <c r="W1294" s="57"/>
      <c r="X1294" s="57"/>
    </row>
    <row r="1295" spans="3:24" s="14" customFormat="1" ht="75" customHeight="1">
      <c r="C1295" s="57"/>
      <c r="E1295" s="57"/>
      <c r="F1295" s="57"/>
      <c r="G1295" s="57"/>
      <c r="H1295" s="57"/>
      <c r="I1295" s="57"/>
      <c r="J1295" s="57"/>
      <c r="K1295" s="57"/>
      <c r="L1295" s="57"/>
      <c r="M1295" s="57"/>
      <c r="N1295" s="57"/>
      <c r="Q1295" s="57"/>
      <c r="R1295" s="57"/>
      <c r="S1295" s="57"/>
      <c r="T1295" s="57"/>
      <c r="W1295" s="57"/>
      <c r="X1295" s="57"/>
    </row>
    <row r="1296" spans="3:24" s="14" customFormat="1" ht="75" customHeight="1">
      <c r="C1296" s="57"/>
      <c r="E1296" s="57"/>
      <c r="F1296" s="57"/>
      <c r="G1296" s="57"/>
      <c r="H1296" s="57"/>
      <c r="I1296" s="57"/>
      <c r="J1296" s="57"/>
      <c r="K1296" s="57"/>
      <c r="L1296" s="57"/>
      <c r="M1296" s="57"/>
      <c r="N1296" s="57"/>
      <c r="Q1296" s="57"/>
      <c r="R1296" s="57"/>
      <c r="S1296" s="57"/>
      <c r="T1296" s="57"/>
      <c r="W1296" s="57"/>
      <c r="X1296" s="57"/>
    </row>
    <row r="1297" spans="3:24" s="14" customFormat="1" ht="75" customHeight="1">
      <c r="C1297" s="57"/>
      <c r="E1297" s="57"/>
      <c r="F1297" s="57"/>
      <c r="G1297" s="57"/>
      <c r="H1297" s="57"/>
      <c r="I1297" s="57"/>
      <c r="J1297" s="57"/>
      <c r="K1297" s="57"/>
      <c r="L1297" s="57"/>
      <c r="M1297" s="57"/>
      <c r="N1297" s="57"/>
      <c r="Q1297" s="57"/>
      <c r="R1297" s="57"/>
      <c r="S1297" s="57"/>
      <c r="T1297" s="57"/>
      <c r="W1297" s="57"/>
      <c r="X1297" s="57"/>
    </row>
    <row r="1298" spans="3:24" s="14" customFormat="1" ht="75" customHeight="1">
      <c r="C1298" s="57"/>
      <c r="E1298" s="57"/>
      <c r="F1298" s="57"/>
      <c r="G1298" s="57"/>
      <c r="H1298" s="57"/>
      <c r="I1298" s="57"/>
      <c r="J1298" s="57"/>
      <c r="K1298" s="57"/>
      <c r="L1298" s="57"/>
      <c r="M1298" s="57"/>
      <c r="N1298" s="57"/>
      <c r="Q1298" s="57"/>
      <c r="R1298" s="57"/>
      <c r="S1298" s="57"/>
      <c r="T1298" s="57"/>
      <c r="W1298" s="57"/>
      <c r="X1298" s="57"/>
    </row>
    <row r="1299" spans="3:24" s="14" customFormat="1" ht="75" customHeight="1">
      <c r="C1299" s="57"/>
      <c r="E1299" s="57"/>
      <c r="F1299" s="57"/>
      <c r="G1299" s="57"/>
      <c r="H1299" s="57"/>
      <c r="I1299" s="57"/>
      <c r="J1299" s="57"/>
      <c r="K1299" s="57"/>
      <c r="L1299" s="57"/>
      <c r="M1299" s="57"/>
      <c r="N1299" s="57"/>
      <c r="Q1299" s="57"/>
      <c r="R1299" s="57"/>
      <c r="S1299" s="57"/>
      <c r="T1299" s="57"/>
      <c r="W1299" s="57"/>
      <c r="X1299" s="57"/>
    </row>
    <row r="1300" spans="3:24" s="14" customFormat="1" ht="75" customHeight="1">
      <c r="C1300" s="57"/>
      <c r="E1300" s="57"/>
      <c r="F1300" s="57"/>
      <c r="G1300" s="57"/>
      <c r="H1300" s="57"/>
      <c r="I1300" s="57"/>
      <c r="J1300" s="57"/>
      <c r="K1300" s="57"/>
      <c r="L1300" s="57"/>
      <c r="M1300" s="57"/>
      <c r="N1300" s="57"/>
      <c r="Q1300" s="57"/>
      <c r="R1300" s="57"/>
      <c r="S1300" s="57"/>
      <c r="T1300" s="57"/>
      <c r="W1300" s="57"/>
      <c r="X1300" s="57"/>
    </row>
    <row r="1301" spans="3:24" s="14" customFormat="1" ht="75" customHeight="1">
      <c r="C1301" s="57"/>
      <c r="E1301" s="57"/>
      <c r="F1301" s="57"/>
      <c r="G1301" s="57"/>
      <c r="H1301" s="57"/>
      <c r="I1301" s="57"/>
      <c r="J1301" s="57"/>
      <c r="K1301" s="57"/>
      <c r="L1301" s="57"/>
      <c r="M1301" s="57"/>
      <c r="N1301" s="57"/>
      <c r="Q1301" s="57"/>
      <c r="R1301" s="57"/>
      <c r="S1301" s="57"/>
      <c r="T1301" s="57"/>
      <c r="W1301" s="57"/>
      <c r="X1301" s="57"/>
    </row>
    <row r="1302" spans="3:24" s="14" customFormat="1" ht="75" customHeight="1">
      <c r="C1302" s="57"/>
      <c r="E1302" s="57"/>
      <c r="F1302" s="57"/>
      <c r="G1302" s="57"/>
      <c r="H1302" s="57"/>
      <c r="I1302" s="57"/>
      <c r="J1302" s="57"/>
      <c r="K1302" s="57"/>
      <c r="L1302" s="57"/>
      <c r="M1302" s="57"/>
      <c r="N1302" s="57"/>
      <c r="Q1302" s="57"/>
      <c r="R1302" s="57"/>
      <c r="S1302" s="57"/>
      <c r="T1302" s="57"/>
      <c r="W1302" s="57"/>
      <c r="X1302" s="57"/>
    </row>
    <row r="1303" spans="3:24" s="14" customFormat="1" ht="75" customHeight="1">
      <c r="C1303" s="57"/>
      <c r="E1303" s="57"/>
      <c r="F1303" s="57"/>
      <c r="G1303" s="57"/>
      <c r="H1303" s="57"/>
      <c r="I1303" s="57"/>
      <c r="J1303" s="57"/>
      <c r="K1303" s="57"/>
      <c r="L1303" s="57"/>
      <c r="M1303" s="57"/>
      <c r="N1303" s="57"/>
      <c r="Q1303" s="57"/>
      <c r="R1303" s="57"/>
      <c r="S1303" s="57"/>
      <c r="T1303" s="57"/>
      <c r="W1303" s="57"/>
      <c r="X1303" s="57"/>
    </row>
    <row r="1304" spans="3:24" s="14" customFormat="1" ht="75" customHeight="1">
      <c r="C1304" s="57"/>
      <c r="E1304" s="57"/>
      <c r="F1304" s="57"/>
      <c r="G1304" s="57"/>
      <c r="H1304" s="57"/>
      <c r="I1304" s="57"/>
      <c r="J1304" s="57"/>
      <c r="K1304" s="57"/>
      <c r="L1304" s="57"/>
      <c r="M1304" s="57"/>
      <c r="N1304" s="57"/>
      <c r="Q1304" s="57"/>
      <c r="R1304" s="57"/>
      <c r="S1304" s="57"/>
      <c r="T1304" s="57"/>
      <c r="W1304" s="57"/>
      <c r="X1304" s="57"/>
    </row>
    <row r="1305" spans="3:24" s="14" customFormat="1" ht="75" customHeight="1">
      <c r="C1305" s="57"/>
      <c r="E1305" s="57"/>
      <c r="F1305" s="57"/>
      <c r="G1305" s="57"/>
      <c r="H1305" s="57"/>
      <c r="I1305" s="57"/>
      <c r="J1305" s="57"/>
      <c r="K1305" s="57"/>
      <c r="L1305" s="57"/>
      <c r="M1305" s="57"/>
      <c r="N1305" s="57"/>
      <c r="Q1305" s="57"/>
      <c r="R1305" s="57"/>
      <c r="S1305" s="57"/>
      <c r="T1305" s="57"/>
      <c r="W1305" s="57"/>
      <c r="X1305" s="57"/>
    </row>
    <row r="1306" spans="3:24" s="14" customFormat="1" ht="75" customHeight="1">
      <c r="C1306" s="57"/>
      <c r="E1306" s="57"/>
      <c r="F1306" s="57"/>
      <c r="G1306" s="57"/>
      <c r="H1306" s="57"/>
      <c r="I1306" s="57"/>
      <c r="J1306" s="57"/>
      <c r="K1306" s="57"/>
      <c r="L1306" s="57"/>
      <c r="M1306" s="57"/>
      <c r="N1306" s="57"/>
      <c r="Q1306" s="57"/>
      <c r="R1306" s="57"/>
      <c r="S1306" s="57"/>
      <c r="T1306" s="57"/>
      <c r="W1306" s="57"/>
      <c r="X1306" s="57"/>
    </row>
    <row r="1307" spans="3:24" s="14" customFormat="1" ht="75" customHeight="1">
      <c r="C1307" s="57"/>
      <c r="E1307" s="57"/>
      <c r="F1307" s="57"/>
      <c r="G1307" s="57"/>
      <c r="H1307" s="57"/>
      <c r="I1307" s="57"/>
      <c r="J1307" s="57"/>
      <c r="K1307" s="57"/>
      <c r="L1307" s="57"/>
      <c r="M1307" s="57"/>
      <c r="N1307" s="57"/>
      <c r="Q1307" s="57"/>
      <c r="R1307" s="57"/>
      <c r="S1307" s="57"/>
      <c r="T1307" s="57"/>
      <c r="W1307" s="57"/>
      <c r="X1307" s="57"/>
    </row>
    <row r="1308" spans="3:24" s="14" customFormat="1" ht="75" customHeight="1">
      <c r="C1308" s="57"/>
      <c r="E1308" s="57"/>
      <c r="F1308" s="57"/>
      <c r="G1308" s="57"/>
      <c r="H1308" s="57"/>
      <c r="I1308" s="57"/>
      <c r="J1308" s="57"/>
      <c r="K1308" s="57"/>
      <c r="L1308" s="57"/>
      <c r="M1308" s="57"/>
      <c r="N1308" s="57"/>
      <c r="Q1308" s="57"/>
      <c r="R1308" s="57"/>
      <c r="S1308" s="57"/>
      <c r="T1308" s="57"/>
      <c r="W1308" s="57"/>
      <c r="X1308" s="57"/>
    </row>
    <row r="1309" spans="3:24" s="14" customFormat="1" ht="75" customHeight="1">
      <c r="C1309" s="57"/>
      <c r="E1309" s="57"/>
      <c r="F1309" s="57"/>
      <c r="G1309" s="57"/>
      <c r="H1309" s="57"/>
      <c r="I1309" s="57"/>
      <c r="J1309" s="57"/>
      <c r="K1309" s="57"/>
      <c r="L1309" s="57"/>
      <c r="M1309" s="57"/>
      <c r="N1309" s="57"/>
      <c r="Q1309" s="57"/>
      <c r="R1309" s="57"/>
      <c r="S1309" s="57"/>
      <c r="T1309" s="57"/>
      <c r="W1309" s="57"/>
      <c r="X1309" s="57"/>
    </row>
    <row r="1310" spans="3:24" s="14" customFormat="1" ht="75" customHeight="1">
      <c r="C1310" s="57"/>
      <c r="E1310" s="57"/>
      <c r="F1310" s="57"/>
      <c r="G1310" s="57"/>
      <c r="H1310" s="57"/>
      <c r="I1310" s="57"/>
      <c r="J1310" s="57"/>
      <c r="K1310" s="57"/>
      <c r="L1310" s="57"/>
      <c r="M1310" s="57"/>
      <c r="N1310" s="57"/>
      <c r="Q1310" s="57"/>
      <c r="R1310" s="57"/>
      <c r="S1310" s="57"/>
      <c r="T1310" s="57"/>
      <c r="W1310" s="57"/>
      <c r="X1310" s="57"/>
    </row>
    <row r="1311" spans="3:24" s="14" customFormat="1" ht="75" customHeight="1">
      <c r="C1311" s="57"/>
      <c r="E1311" s="57"/>
      <c r="F1311" s="57"/>
      <c r="G1311" s="57"/>
      <c r="H1311" s="57"/>
      <c r="I1311" s="57"/>
      <c r="J1311" s="57"/>
      <c r="K1311" s="57"/>
      <c r="L1311" s="57"/>
      <c r="M1311" s="57"/>
      <c r="N1311" s="57"/>
      <c r="Q1311" s="57"/>
      <c r="R1311" s="57"/>
      <c r="S1311" s="57"/>
      <c r="T1311" s="57"/>
      <c r="W1311" s="57"/>
      <c r="X1311" s="57"/>
    </row>
    <row r="1312" spans="3:24" s="14" customFormat="1" ht="75" customHeight="1">
      <c r="C1312" s="57"/>
      <c r="E1312" s="57"/>
      <c r="F1312" s="57"/>
      <c r="G1312" s="57"/>
      <c r="H1312" s="57"/>
      <c r="I1312" s="57"/>
      <c r="J1312" s="57"/>
      <c r="K1312" s="57"/>
      <c r="L1312" s="57"/>
      <c r="M1312" s="57"/>
      <c r="N1312" s="57"/>
      <c r="Q1312" s="57"/>
      <c r="R1312" s="57"/>
      <c r="S1312" s="57"/>
      <c r="T1312" s="57"/>
      <c r="W1312" s="57"/>
      <c r="X1312" s="57"/>
    </row>
    <row r="1313" spans="3:24" s="14" customFormat="1" ht="75" customHeight="1">
      <c r="C1313" s="57"/>
      <c r="E1313" s="57"/>
      <c r="F1313" s="57"/>
      <c r="G1313" s="57"/>
      <c r="H1313" s="57"/>
      <c r="I1313" s="57"/>
      <c r="J1313" s="57"/>
      <c r="K1313" s="57"/>
      <c r="L1313" s="57"/>
      <c r="M1313" s="57"/>
      <c r="N1313" s="57"/>
      <c r="Q1313" s="57"/>
      <c r="R1313" s="57"/>
      <c r="S1313" s="57"/>
      <c r="T1313" s="57"/>
      <c r="W1313" s="57"/>
      <c r="X1313" s="57"/>
    </row>
    <row r="1314" spans="3:24" s="14" customFormat="1" ht="75" customHeight="1">
      <c r="C1314" s="57"/>
      <c r="E1314" s="57"/>
      <c r="F1314" s="57"/>
      <c r="G1314" s="57"/>
      <c r="H1314" s="57"/>
      <c r="I1314" s="57"/>
      <c r="J1314" s="57"/>
      <c r="K1314" s="57"/>
      <c r="L1314" s="57"/>
      <c r="M1314" s="57"/>
      <c r="N1314" s="57"/>
      <c r="Q1314" s="57"/>
      <c r="R1314" s="57"/>
      <c r="S1314" s="57"/>
      <c r="T1314" s="57"/>
      <c r="W1314" s="57"/>
      <c r="X1314" s="57"/>
    </row>
    <row r="1315" spans="3:24" s="14" customFormat="1" ht="75" customHeight="1">
      <c r="C1315" s="57"/>
      <c r="E1315" s="57"/>
      <c r="F1315" s="57"/>
      <c r="G1315" s="57"/>
      <c r="H1315" s="57"/>
      <c r="I1315" s="57"/>
      <c r="J1315" s="57"/>
      <c r="K1315" s="57"/>
      <c r="L1315" s="57"/>
      <c r="M1315" s="57"/>
      <c r="N1315" s="57"/>
      <c r="Q1315" s="57"/>
      <c r="R1315" s="57"/>
      <c r="S1315" s="57"/>
      <c r="T1315" s="57"/>
      <c r="W1315" s="57"/>
      <c r="X1315" s="57"/>
    </row>
    <row r="1316" spans="3:24" s="14" customFormat="1" ht="75" customHeight="1">
      <c r="C1316" s="57"/>
      <c r="E1316" s="57"/>
      <c r="F1316" s="57"/>
      <c r="G1316" s="57"/>
      <c r="H1316" s="57"/>
      <c r="I1316" s="57"/>
      <c r="J1316" s="57"/>
      <c r="K1316" s="57"/>
      <c r="L1316" s="57"/>
      <c r="M1316" s="57"/>
      <c r="N1316" s="57"/>
      <c r="Q1316" s="57"/>
      <c r="R1316" s="57"/>
      <c r="S1316" s="57"/>
      <c r="T1316" s="57"/>
      <c r="W1316" s="57"/>
      <c r="X1316" s="57"/>
    </row>
    <row r="1317" spans="3:24" s="14" customFormat="1" ht="75" customHeight="1">
      <c r="C1317" s="57"/>
      <c r="E1317" s="57"/>
      <c r="F1317" s="57"/>
      <c r="G1317" s="57"/>
      <c r="H1317" s="57"/>
      <c r="I1317" s="57"/>
      <c r="J1317" s="57"/>
      <c r="K1317" s="57"/>
      <c r="L1317" s="57"/>
      <c r="M1317" s="57"/>
      <c r="N1317" s="57"/>
      <c r="Q1317" s="57"/>
      <c r="R1317" s="57"/>
      <c r="S1317" s="57"/>
      <c r="T1317" s="57"/>
      <c r="W1317" s="57"/>
      <c r="X1317" s="57"/>
    </row>
    <row r="1318" spans="3:24" s="14" customFormat="1" ht="75" customHeight="1">
      <c r="C1318" s="57"/>
      <c r="E1318" s="57"/>
      <c r="F1318" s="57"/>
      <c r="G1318" s="57"/>
      <c r="H1318" s="57"/>
      <c r="I1318" s="57"/>
      <c r="J1318" s="57"/>
      <c r="K1318" s="57"/>
      <c r="L1318" s="57"/>
      <c r="M1318" s="57"/>
      <c r="N1318" s="57"/>
      <c r="Q1318" s="57"/>
      <c r="R1318" s="57"/>
      <c r="S1318" s="57"/>
      <c r="T1318" s="57"/>
      <c r="W1318" s="57"/>
      <c r="X1318" s="57"/>
    </row>
    <row r="1319" spans="3:24" s="14" customFormat="1" ht="75" customHeight="1">
      <c r="C1319" s="57"/>
      <c r="E1319" s="57"/>
      <c r="F1319" s="57"/>
      <c r="G1319" s="57"/>
      <c r="H1319" s="57"/>
      <c r="I1319" s="57"/>
      <c r="J1319" s="57"/>
      <c r="K1319" s="57"/>
      <c r="L1319" s="57"/>
      <c r="M1319" s="57"/>
      <c r="N1319" s="57"/>
      <c r="Q1319" s="57"/>
      <c r="R1319" s="57"/>
      <c r="S1319" s="57"/>
      <c r="T1319" s="57"/>
      <c r="W1319" s="57"/>
      <c r="X1319" s="57"/>
    </row>
    <row r="1320" spans="3:24" s="14" customFormat="1" ht="75" customHeight="1">
      <c r="C1320" s="57"/>
      <c r="E1320" s="57"/>
      <c r="F1320" s="57"/>
      <c r="G1320" s="57"/>
      <c r="H1320" s="57"/>
      <c r="I1320" s="57"/>
      <c r="J1320" s="57"/>
      <c r="K1320" s="57"/>
      <c r="L1320" s="57"/>
      <c r="M1320" s="57"/>
      <c r="N1320" s="57"/>
      <c r="Q1320" s="57"/>
      <c r="R1320" s="57"/>
      <c r="S1320" s="57"/>
      <c r="T1320" s="57"/>
      <c r="W1320" s="57"/>
      <c r="X1320" s="57"/>
    </row>
    <row r="1321" spans="3:24" s="14" customFormat="1" ht="75" customHeight="1">
      <c r="C1321" s="57"/>
      <c r="E1321" s="57"/>
      <c r="F1321" s="57"/>
      <c r="G1321" s="57"/>
      <c r="H1321" s="57"/>
      <c r="I1321" s="57"/>
      <c r="J1321" s="57"/>
      <c r="K1321" s="57"/>
      <c r="L1321" s="57"/>
      <c r="M1321" s="57"/>
      <c r="N1321" s="57"/>
      <c r="Q1321" s="57"/>
      <c r="R1321" s="57"/>
      <c r="S1321" s="57"/>
      <c r="T1321" s="57"/>
      <c r="W1321" s="57"/>
      <c r="X1321" s="57"/>
    </row>
    <row r="1322" spans="3:24" s="14" customFormat="1" ht="75" customHeight="1">
      <c r="C1322" s="57"/>
      <c r="E1322" s="57"/>
      <c r="F1322" s="57"/>
      <c r="G1322" s="57"/>
      <c r="H1322" s="57"/>
      <c r="I1322" s="57"/>
      <c r="J1322" s="57"/>
      <c r="K1322" s="57"/>
      <c r="L1322" s="57"/>
      <c r="M1322" s="57"/>
      <c r="N1322" s="57"/>
      <c r="Q1322" s="57"/>
      <c r="R1322" s="57"/>
      <c r="S1322" s="57"/>
      <c r="T1322" s="57"/>
      <c r="W1322" s="57"/>
      <c r="X1322" s="57"/>
    </row>
    <row r="1323" spans="3:24" s="14" customFormat="1" ht="75" customHeight="1">
      <c r="C1323" s="57"/>
      <c r="E1323" s="57"/>
      <c r="F1323" s="57"/>
      <c r="G1323" s="57"/>
      <c r="H1323" s="57"/>
      <c r="I1323" s="57"/>
      <c r="J1323" s="57"/>
      <c r="K1323" s="57"/>
      <c r="L1323" s="57"/>
      <c r="M1323" s="57"/>
      <c r="N1323" s="57"/>
      <c r="Q1323" s="57"/>
      <c r="R1323" s="57"/>
      <c r="S1323" s="57"/>
      <c r="T1323" s="57"/>
      <c r="W1323" s="57"/>
      <c r="X1323" s="57"/>
    </row>
    <row r="1324" spans="3:24" s="14" customFormat="1" ht="75" customHeight="1">
      <c r="C1324" s="57"/>
      <c r="E1324" s="57"/>
      <c r="F1324" s="57"/>
      <c r="G1324" s="57"/>
      <c r="H1324" s="57"/>
      <c r="I1324" s="57"/>
      <c r="J1324" s="57"/>
      <c r="K1324" s="57"/>
      <c r="L1324" s="57"/>
      <c r="M1324" s="57"/>
      <c r="N1324" s="57"/>
      <c r="Q1324" s="57"/>
      <c r="R1324" s="57"/>
      <c r="S1324" s="57"/>
      <c r="T1324" s="57"/>
      <c r="W1324" s="57"/>
      <c r="X1324" s="57"/>
    </row>
    <row r="1325" spans="3:24" s="14" customFormat="1" ht="75" customHeight="1">
      <c r="C1325" s="57"/>
      <c r="E1325" s="57"/>
      <c r="F1325" s="57"/>
      <c r="G1325" s="57"/>
      <c r="H1325" s="57"/>
      <c r="I1325" s="57"/>
      <c r="J1325" s="57"/>
      <c r="K1325" s="57"/>
      <c r="L1325" s="57"/>
      <c r="M1325" s="57"/>
      <c r="N1325" s="57"/>
      <c r="Q1325" s="57"/>
      <c r="R1325" s="57"/>
      <c r="S1325" s="57"/>
      <c r="T1325" s="57"/>
      <c r="W1325" s="57"/>
      <c r="X1325" s="57"/>
    </row>
    <row r="1326" spans="3:24" s="14" customFormat="1" ht="75" customHeight="1">
      <c r="C1326" s="57"/>
      <c r="E1326" s="57"/>
      <c r="F1326" s="57"/>
      <c r="G1326" s="57"/>
      <c r="H1326" s="57"/>
      <c r="I1326" s="57"/>
      <c r="J1326" s="57"/>
      <c r="K1326" s="57"/>
      <c r="L1326" s="57"/>
      <c r="M1326" s="57"/>
      <c r="N1326" s="57"/>
      <c r="Q1326" s="57"/>
      <c r="R1326" s="57"/>
      <c r="S1326" s="57"/>
      <c r="T1326" s="57"/>
      <c r="W1326" s="57"/>
      <c r="X1326" s="57"/>
    </row>
    <row r="1327" spans="3:24" s="14" customFormat="1" ht="75" customHeight="1">
      <c r="C1327" s="57"/>
      <c r="E1327" s="57"/>
      <c r="F1327" s="57"/>
      <c r="G1327" s="57"/>
      <c r="H1327" s="57"/>
      <c r="I1327" s="57"/>
      <c r="J1327" s="57"/>
      <c r="K1327" s="57"/>
      <c r="L1327" s="57"/>
      <c r="M1327" s="57"/>
      <c r="N1327" s="57"/>
      <c r="Q1327" s="57"/>
      <c r="R1327" s="57"/>
      <c r="S1327" s="57"/>
      <c r="T1327" s="57"/>
      <c r="W1327" s="57"/>
      <c r="X1327" s="57"/>
    </row>
    <row r="1328" spans="3:24" s="14" customFormat="1" ht="75" customHeight="1">
      <c r="C1328" s="57"/>
      <c r="E1328" s="57"/>
      <c r="F1328" s="57"/>
      <c r="G1328" s="57"/>
      <c r="H1328" s="57"/>
      <c r="I1328" s="57"/>
      <c r="J1328" s="57"/>
      <c r="K1328" s="57"/>
      <c r="L1328" s="57"/>
      <c r="M1328" s="57"/>
      <c r="N1328" s="57"/>
      <c r="Q1328" s="57"/>
      <c r="R1328" s="57"/>
      <c r="S1328" s="57"/>
      <c r="T1328" s="57"/>
      <c r="W1328" s="57"/>
      <c r="X1328" s="57"/>
    </row>
    <row r="1329" spans="3:24" s="14" customFormat="1" ht="75" customHeight="1">
      <c r="C1329" s="57"/>
      <c r="E1329" s="57"/>
      <c r="F1329" s="57"/>
      <c r="G1329" s="57"/>
      <c r="H1329" s="57"/>
      <c r="I1329" s="57"/>
      <c r="J1329" s="57"/>
      <c r="K1329" s="57"/>
      <c r="L1329" s="57"/>
      <c r="M1329" s="57"/>
      <c r="N1329" s="57"/>
      <c r="Q1329" s="57"/>
      <c r="R1329" s="57"/>
      <c r="S1329" s="57"/>
      <c r="T1329" s="57"/>
      <c r="W1329" s="57"/>
      <c r="X1329" s="57"/>
    </row>
    <row r="1330" spans="3:24" s="14" customFormat="1" ht="75" customHeight="1">
      <c r="C1330" s="57"/>
      <c r="E1330" s="57"/>
      <c r="F1330" s="57"/>
      <c r="G1330" s="57"/>
      <c r="H1330" s="57"/>
      <c r="I1330" s="57"/>
      <c r="J1330" s="57"/>
      <c r="K1330" s="57"/>
      <c r="L1330" s="57"/>
      <c r="M1330" s="57"/>
      <c r="N1330" s="57"/>
      <c r="Q1330" s="57"/>
      <c r="R1330" s="57"/>
      <c r="S1330" s="57"/>
      <c r="T1330" s="57"/>
      <c r="W1330" s="57"/>
      <c r="X1330" s="57"/>
    </row>
    <row r="1331" spans="3:24" s="14" customFormat="1" ht="75" customHeight="1">
      <c r="C1331" s="57"/>
      <c r="E1331" s="57"/>
      <c r="F1331" s="57"/>
      <c r="G1331" s="57"/>
      <c r="H1331" s="57"/>
      <c r="I1331" s="57"/>
      <c r="J1331" s="57"/>
      <c r="K1331" s="57"/>
      <c r="L1331" s="57"/>
      <c r="M1331" s="57"/>
      <c r="N1331" s="57"/>
      <c r="Q1331" s="57"/>
      <c r="R1331" s="57"/>
      <c r="S1331" s="57"/>
      <c r="T1331" s="57"/>
      <c r="W1331" s="57"/>
      <c r="X1331" s="57"/>
    </row>
    <row r="1332" spans="3:24" s="14" customFormat="1" ht="75" customHeight="1">
      <c r="C1332" s="57"/>
      <c r="E1332" s="57"/>
      <c r="F1332" s="57"/>
      <c r="G1332" s="57"/>
      <c r="H1332" s="57"/>
      <c r="I1332" s="57"/>
      <c r="J1332" s="57"/>
      <c r="K1332" s="57"/>
      <c r="L1332" s="57"/>
      <c r="M1332" s="57"/>
      <c r="N1332" s="57"/>
      <c r="Q1332" s="57"/>
      <c r="R1332" s="57"/>
      <c r="S1332" s="57"/>
      <c r="T1332" s="57"/>
      <c r="W1332" s="57"/>
      <c r="X1332" s="57"/>
    </row>
    <row r="1333" spans="3:24" s="14" customFormat="1" ht="75" customHeight="1">
      <c r="C1333" s="57"/>
      <c r="E1333" s="57"/>
      <c r="F1333" s="57"/>
      <c r="G1333" s="57"/>
      <c r="H1333" s="57"/>
      <c r="I1333" s="57"/>
      <c r="J1333" s="57"/>
      <c r="K1333" s="57"/>
      <c r="L1333" s="57"/>
      <c r="M1333" s="57"/>
      <c r="N1333" s="57"/>
      <c r="Q1333" s="57"/>
      <c r="R1333" s="57"/>
      <c r="S1333" s="57"/>
      <c r="T1333" s="57"/>
      <c r="W1333" s="57"/>
      <c r="X1333" s="57"/>
    </row>
    <row r="1334" spans="3:24" s="14" customFormat="1" ht="75" customHeight="1">
      <c r="C1334" s="57"/>
      <c r="E1334" s="57"/>
      <c r="F1334" s="57"/>
      <c r="G1334" s="57"/>
      <c r="H1334" s="57"/>
      <c r="I1334" s="57"/>
      <c r="J1334" s="57"/>
      <c r="K1334" s="57"/>
      <c r="L1334" s="57"/>
      <c r="M1334" s="57"/>
      <c r="N1334" s="57"/>
      <c r="Q1334" s="57"/>
      <c r="R1334" s="57"/>
      <c r="S1334" s="57"/>
      <c r="T1334" s="57"/>
      <c r="W1334" s="57"/>
      <c r="X1334" s="57"/>
    </row>
    <row r="1335" spans="3:24" s="14" customFormat="1" ht="75" customHeight="1">
      <c r="C1335" s="57"/>
      <c r="E1335" s="57"/>
      <c r="F1335" s="57"/>
      <c r="G1335" s="57"/>
      <c r="H1335" s="57"/>
      <c r="I1335" s="57"/>
      <c r="J1335" s="57"/>
      <c r="K1335" s="57"/>
      <c r="L1335" s="57"/>
      <c r="M1335" s="57"/>
      <c r="N1335" s="57"/>
      <c r="Q1335" s="57"/>
      <c r="R1335" s="57"/>
      <c r="S1335" s="57"/>
      <c r="T1335" s="57"/>
      <c r="W1335" s="57"/>
      <c r="X1335" s="57"/>
    </row>
    <row r="1336" spans="3:24" s="14" customFormat="1" ht="75" customHeight="1">
      <c r="C1336" s="57"/>
      <c r="E1336" s="57"/>
      <c r="F1336" s="57"/>
      <c r="G1336" s="57"/>
      <c r="H1336" s="57"/>
      <c r="I1336" s="57"/>
      <c r="J1336" s="57"/>
      <c r="K1336" s="57"/>
      <c r="L1336" s="57"/>
      <c r="M1336" s="57"/>
      <c r="N1336" s="57"/>
      <c r="Q1336" s="57"/>
      <c r="R1336" s="57"/>
      <c r="S1336" s="57"/>
      <c r="T1336" s="57"/>
      <c r="W1336" s="57"/>
      <c r="X1336" s="57"/>
    </row>
    <row r="1337" spans="3:24" s="14" customFormat="1" ht="75" customHeight="1">
      <c r="C1337" s="57"/>
      <c r="E1337" s="57"/>
      <c r="F1337" s="57"/>
      <c r="G1337" s="57"/>
      <c r="H1337" s="57"/>
      <c r="I1337" s="57"/>
      <c r="J1337" s="57"/>
      <c r="K1337" s="57"/>
      <c r="L1337" s="57"/>
      <c r="M1337" s="57"/>
      <c r="N1337" s="57"/>
      <c r="Q1337" s="57"/>
      <c r="R1337" s="57"/>
      <c r="S1337" s="57"/>
      <c r="T1337" s="57"/>
      <c r="W1337" s="57"/>
      <c r="X1337" s="57"/>
    </row>
    <row r="1338" spans="3:24" s="14" customFormat="1" ht="75" customHeight="1">
      <c r="C1338" s="57"/>
      <c r="E1338" s="57"/>
      <c r="F1338" s="57"/>
      <c r="G1338" s="57"/>
      <c r="H1338" s="57"/>
      <c r="I1338" s="57"/>
      <c r="J1338" s="57"/>
      <c r="K1338" s="57"/>
      <c r="L1338" s="57"/>
      <c r="M1338" s="57"/>
      <c r="N1338" s="57"/>
      <c r="Q1338" s="57"/>
      <c r="R1338" s="57"/>
      <c r="S1338" s="57"/>
      <c r="T1338" s="57"/>
      <c r="W1338" s="57"/>
      <c r="X1338" s="57"/>
    </row>
    <row r="1339" spans="3:24" s="14" customFormat="1" ht="75" customHeight="1">
      <c r="C1339" s="57"/>
      <c r="E1339" s="57"/>
      <c r="F1339" s="57"/>
      <c r="G1339" s="57"/>
      <c r="H1339" s="57"/>
      <c r="I1339" s="57"/>
      <c r="J1339" s="57"/>
      <c r="K1339" s="57"/>
      <c r="L1339" s="57"/>
      <c r="M1339" s="57"/>
      <c r="N1339" s="57"/>
      <c r="Q1339" s="57"/>
      <c r="R1339" s="57"/>
      <c r="S1339" s="57"/>
      <c r="T1339" s="57"/>
      <c r="W1339" s="57"/>
      <c r="X1339" s="57"/>
    </row>
    <row r="1340" spans="3:24" s="14" customFormat="1" ht="75" customHeight="1">
      <c r="C1340" s="57"/>
      <c r="E1340" s="57"/>
      <c r="F1340" s="57"/>
      <c r="G1340" s="57"/>
      <c r="H1340" s="57"/>
      <c r="I1340" s="57"/>
      <c r="J1340" s="57"/>
      <c r="K1340" s="57"/>
      <c r="L1340" s="57"/>
      <c r="M1340" s="57"/>
      <c r="N1340" s="57"/>
      <c r="Q1340" s="57"/>
      <c r="R1340" s="57"/>
      <c r="S1340" s="57"/>
      <c r="T1340" s="57"/>
      <c r="W1340" s="57"/>
      <c r="X1340" s="57"/>
    </row>
    <row r="1341" spans="3:24" s="14" customFormat="1" ht="75" customHeight="1">
      <c r="C1341" s="57"/>
      <c r="E1341" s="57"/>
      <c r="F1341" s="57"/>
      <c r="G1341" s="57"/>
      <c r="H1341" s="57"/>
      <c r="I1341" s="57"/>
      <c r="J1341" s="57"/>
      <c r="K1341" s="57"/>
      <c r="L1341" s="57"/>
      <c r="M1341" s="57"/>
      <c r="N1341" s="57"/>
      <c r="Q1341" s="57"/>
      <c r="R1341" s="57"/>
      <c r="S1341" s="57"/>
      <c r="T1341" s="57"/>
      <c r="W1341" s="57"/>
      <c r="X1341" s="57"/>
    </row>
    <row r="1342" spans="3:24" s="14" customFormat="1" ht="75" customHeight="1">
      <c r="C1342" s="57"/>
      <c r="E1342" s="57"/>
      <c r="F1342" s="57"/>
      <c r="G1342" s="57"/>
      <c r="H1342" s="57"/>
      <c r="I1342" s="57"/>
      <c r="J1342" s="57"/>
      <c r="K1342" s="57"/>
      <c r="L1342" s="57"/>
      <c r="M1342" s="57"/>
      <c r="N1342" s="57"/>
      <c r="Q1342" s="57"/>
      <c r="R1342" s="57"/>
      <c r="S1342" s="57"/>
      <c r="T1342" s="57"/>
      <c r="W1342" s="57"/>
      <c r="X1342" s="57"/>
    </row>
    <row r="1343" spans="3:24" s="14" customFormat="1" ht="75" customHeight="1">
      <c r="C1343" s="57"/>
      <c r="E1343" s="57"/>
      <c r="F1343" s="57"/>
      <c r="G1343" s="57"/>
      <c r="H1343" s="57"/>
      <c r="I1343" s="57"/>
      <c r="J1343" s="57"/>
      <c r="K1343" s="57"/>
      <c r="L1343" s="57"/>
      <c r="M1343" s="57"/>
      <c r="N1343" s="57"/>
      <c r="Q1343" s="57"/>
      <c r="R1343" s="57"/>
      <c r="S1343" s="57"/>
      <c r="T1343" s="57"/>
      <c r="W1343" s="57"/>
      <c r="X1343" s="57"/>
    </row>
    <row r="1344" spans="3:24" s="14" customFormat="1" ht="75" customHeight="1">
      <c r="C1344" s="57"/>
      <c r="E1344" s="57"/>
      <c r="F1344" s="57"/>
      <c r="G1344" s="57"/>
      <c r="H1344" s="57"/>
      <c r="I1344" s="57"/>
      <c r="J1344" s="57"/>
      <c r="K1344" s="57"/>
      <c r="L1344" s="57"/>
      <c r="M1344" s="57"/>
      <c r="N1344" s="57"/>
      <c r="Q1344" s="57"/>
      <c r="R1344" s="57"/>
      <c r="S1344" s="57"/>
      <c r="T1344" s="57"/>
      <c r="W1344" s="57"/>
      <c r="X1344" s="57"/>
    </row>
    <row r="1345" spans="3:24" s="14" customFormat="1" ht="75" customHeight="1">
      <c r="C1345" s="57"/>
      <c r="E1345" s="57"/>
      <c r="F1345" s="57"/>
      <c r="G1345" s="57"/>
      <c r="H1345" s="57"/>
      <c r="I1345" s="57"/>
      <c r="J1345" s="57"/>
      <c r="K1345" s="57"/>
      <c r="L1345" s="57"/>
      <c r="M1345" s="57"/>
      <c r="N1345" s="57"/>
      <c r="Q1345" s="57"/>
      <c r="R1345" s="57"/>
      <c r="S1345" s="57"/>
      <c r="T1345" s="57"/>
      <c r="W1345" s="57"/>
      <c r="X1345" s="57"/>
    </row>
    <row r="1346" spans="3:24" s="14" customFormat="1" ht="75" customHeight="1">
      <c r="C1346" s="57"/>
      <c r="E1346" s="57"/>
      <c r="F1346" s="57"/>
      <c r="G1346" s="57"/>
      <c r="H1346" s="57"/>
      <c r="I1346" s="57"/>
      <c r="J1346" s="57"/>
      <c r="K1346" s="57"/>
      <c r="L1346" s="57"/>
      <c r="M1346" s="57"/>
      <c r="N1346" s="57"/>
      <c r="Q1346" s="57"/>
      <c r="R1346" s="57"/>
      <c r="S1346" s="57"/>
      <c r="T1346" s="57"/>
      <c r="W1346" s="57"/>
      <c r="X1346" s="57"/>
    </row>
    <row r="1347" spans="3:24" s="14" customFormat="1" ht="75" customHeight="1">
      <c r="C1347" s="57"/>
      <c r="E1347" s="57"/>
      <c r="F1347" s="57"/>
      <c r="G1347" s="57"/>
      <c r="H1347" s="57"/>
      <c r="I1347" s="57"/>
      <c r="J1347" s="57"/>
      <c r="K1347" s="57"/>
      <c r="L1347" s="57"/>
      <c r="M1347" s="57"/>
      <c r="N1347" s="57"/>
      <c r="Q1347" s="57"/>
      <c r="R1347" s="57"/>
      <c r="S1347" s="57"/>
      <c r="T1347" s="57"/>
      <c r="W1347" s="57"/>
      <c r="X1347" s="57"/>
    </row>
    <row r="1348" spans="3:24" s="14" customFormat="1" ht="75" customHeight="1">
      <c r="C1348" s="57"/>
      <c r="E1348" s="57"/>
      <c r="F1348" s="57"/>
      <c r="G1348" s="57"/>
      <c r="H1348" s="57"/>
      <c r="I1348" s="57"/>
      <c r="J1348" s="57"/>
      <c r="K1348" s="57"/>
      <c r="L1348" s="57"/>
      <c r="M1348" s="57"/>
      <c r="N1348" s="57"/>
      <c r="Q1348" s="57"/>
      <c r="R1348" s="57"/>
      <c r="S1348" s="57"/>
      <c r="T1348" s="57"/>
      <c r="W1348" s="57"/>
      <c r="X1348" s="57"/>
    </row>
    <row r="1349" spans="3:24" s="14" customFormat="1" ht="75" customHeight="1">
      <c r="C1349" s="57"/>
      <c r="E1349" s="57"/>
      <c r="F1349" s="57"/>
      <c r="G1349" s="57"/>
      <c r="H1349" s="57"/>
      <c r="I1349" s="57"/>
      <c r="J1349" s="57"/>
      <c r="K1349" s="57"/>
      <c r="L1349" s="57"/>
      <c r="M1349" s="57"/>
      <c r="N1349" s="57"/>
      <c r="Q1349" s="57"/>
      <c r="R1349" s="57"/>
      <c r="S1349" s="57"/>
      <c r="T1349" s="57"/>
      <c r="W1349" s="57"/>
      <c r="X1349" s="57"/>
    </row>
    <row r="1350" spans="3:24" s="14" customFormat="1" ht="75" customHeight="1">
      <c r="C1350" s="57"/>
      <c r="E1350" s="57"/>
      <c r="F1350" s="57"/>
      <c r="G1350" s="57"/>
      <c r="H1350" s="57"/>
      <c r="I1350" s="57"/>
      <c r="J1350" s="57"/>
      <c r="K1350" s="57"/>
      <c r="L1350" s="57"/>
      <c r="M1350" s="57"/>
      <c r="N1350" s="57"/>
      <c r="Q1350" s="57"/>
      <c r="R1350" s="57"/>
      <c r="S1350" s="57"/>
      <c r="T1350" s="57"/>
      <c r="W1350" s="57"/>
      <c r="X1350" s="57"/>
    </row>
    <row r="1351" spans="3:24" s="14" customFormat="1" ht="75" customHeight="1">
      <c r="C1351" s="57"/>
      <c r="E1351" s="57"/>
      <c r="F1351" s="57"/>
      <c r="G1351" s="57"/>
      <c r="H1351" s="57"/>
      <c r="I1351" s="57"/>
      <c r="J1351" s="57"/>
      <c r="K1351" s="57"/>
      <c r="L1351" s="57"/>
      <c r="M1351" s="57"/>
      <c r="N1351" s="57"/>
      <c r="Q1351" s="57"/>
      <c r="R1351" s="57"/>
      <c r="S1351" s="57"/>
      <c r="T1351" s="57"/>
      <c r="W1351" s="57"/>
      <c r="X1351" s="57"/>
    </row>
    <row r="1352" spans="3:24" s="14" customFormat="1" ht="75" customHeight="1">
      <c r="C1352" s="57"/>
      <c r="E1352" s="57"/>
      <c r="F1352" s="57"/>
      <c r="G1352" s="57"/>
      <c r="H1352" s="57"/>
      <c r="I1352" s="57"/>
      <c r="J1352" s="57"/>
      <c r="K1352" s="57"/>
      <c r="L1352" s="57"/>
      <c r="M1352" s="57"/>
      <c r="N1352" s="57"/>
      <c r="Q1352" s="57"/>
      <c r="R1352" s="57"/>
      <c r="S1352" s="57"/>
      <c r="T1352" s="57"/>
      <c r="W1352" s="57"/>
      <c r="X1352" s="57"/>
    </row>
    <row r="1353" spans="3:24" s="14" customFormat="1" ht="75" customHeight="1">
      <c r="C1353" s="57"/>
      <c r="E1353" s="57"/>
      <c r="F1353" s="57"/>
      <c r="G1353" s="57"/>
      <c r="H1353" s="57"/>
      <c r="I1353" s="57"/>
      <c r="J1353" s="57"/>
      <c r="K1353" s="57"/>
      <c r="L1353" s="57"/>
      <c r="M1353" s="57"/>
      <c r="N1353" s="57"/>
      <c r="Q1353" s="57"/>
      <c r="R1353" s="57"/>
      <c r="S1353" s="57"/>
      <c r="T1353" s="57"/>
      <c r="W1353" s="57"/>
      <c r="X1353" s="57"/>
    </row>
    <row r="1354" spans="3:24" s="14" customFormat="1" ht="75" customHeight="1">
      <c r="C1354" s="57"/>
      <c r="E1354" s="57"/>
      <c r="F1354" s="57"/>
      <c r="G1354" s="57"/>
      <c r="H1354" s="57"/>
      <c r="I1354" s="57"/>
      <c r="J1354" s="57"/>
      <c r="K1354" s="57"/>
      <c r="L1354" s="57"/>
      <c r="M1354" s="57"/>
      <c r="N1354" s="57"/>
      <c r="Q1354" s="57"/>
      <c r="R1354" s="57"/>
      <c r="S1354" s="57"/>
      <c r="T1354" s="57"/>
      <c r="W1354" s="57"/>
      <c r="X1354" s="57"/>
    </row>
    <row r="1355" spans="3:24" s="14" customFormat="1" ht="75" customHeight="1">
      <c r="C1355" s="57"/>
      <c r="E1355" s="57"/>
      <c r="F1355" s="57"/>
      <c r="G1355" s="57"/>
      <c r="H1355" s="57"/>
      <c r="I1355" s="57"/>
      <c r="J1355" s="57"/>
      <c r="K1355" s="57"/>
      <c r="L1355" s="57"/>
      <c r="M1355" s="57"/>
      <c r="N1355" s="57"/>
      <c r="Q1355" s="57"/>
      <c r="R1355" s="57"/>
      <c r="S1355" s="57"/>
      <c r="T1355" s="57"/>
      <c r="W1355" s="57"/>
      <c r="X1355" s="57"/>
    </row>
    <row r="1356" spans="3:24" s="14" customFormat="1" ht="75" customHeight="1">
      <c r="C1356" s="57"/>
      <c r="E1356" s="57"/>
      <c r="F1356" s="57"/>
      <c r="G1356" s="57"/>
      <c r="H1356" s="57"/>
      <c r="I1356" s="57"/>
      <c r="J1356" s="57"/>
      <c r="K1356" s="57"/>
      <c r="L1356" s="57"/>
      <c r="M1356" s="57"/>
      <c r="N1356" s="57"/>
      <c r="Q1356" s="57"/>
      <c r="R1356" s="57"/>
      <c r="S1356" s="57"/>
      <c r="T1356" s="57"/>
      <c r="W1356" s="57"/>
      <c r="X1356" s="57"/>
    </row>
    <row r="1357" spans="3:24" s="14" customFormat="1" ht="75" customHeight="1">
      <c r="C1357" s="57"/>
      <c r="E1357" s="57"/>
      <c r="F1357" s="57"/>
      <c r="G1357" s="57"/>
      <c r="H1357" s="57"/>
      <c r="I1357" s="57"/>
      <c r="J1357" s="57"/>
      <c r="K1357" s="57"/>
      <c r="L1357" s="57"/>
      <c r="M1357" s="57"/>
      <c r="N1357" s="57"/>
      <c r="Q1357" s="57"/>
      <c r="R1357" s="57"/>
      <c r="S1357" s="57"/>
      <c r="T1357" s="57"/>
      <c r="W1357" s="57"/>
      <c r="X1357" s="57"/>
    </row>
    <row r="1358" spans="3:24" s="14" customFormat="1" ht="75" customHeight="1">
      <c r="C1358" s="57"/>
      <c r="E1358" s="57"/>
      <c r="F1358" s="57"/>
      <c r="G1358" s="57"/>
      <c r="H1358" s="57"/>
      <c r="I1358" s="57"/>
      <c r="J1358" s="57"/>
      <c r="K1358" s="57"/>
      <c r="L1358" s="57"/>
      <c r="M1358" s="57"/>
      <c r="N1358" s="57"/>
      <c r="Q1358" s="57"/>
      <c r="R1358" s="57"/>
      <c r="S1358" s="57"/>
      <c r="T1358" s="57"/>
      <c r="W1358" s="57"/>
      <c r="X1358" s="57"/>
    </row>
    <row r="1359" spans="3:24" s="14" customFormat="1" ht="75" customHeight="1">
      <c r="C1359" s="57"/>
      <c r="E1359" s="57"/>
      <c r="F1359" s="57"/>
      <c r="G1359" s="57"/>
      <c r="H1359" s="57"/>
      <c r="I1359" s="57"/>
      <c r="J1359" s="57"/>
      <c r="K1359" s="57"/>
      <c r="L1359" s="57"/>
      <c r="M1359" s="57"/>
      <c r="N1359" s="57"/>
      <c r="Q1359" s="57"/>
      <c r="R1359" s="57"/>
      <c r="S1359" s="57"/>
      <c r="T1359" s="57"/>
      <c r="W1359" s="57"/>
      <c r="X1359" s="57"/>
    </row>
    <row r="1360" spans="3:24" s="14" customFormat="1" ht="75" customHeight="1">
      <c r="C1360" s="57"/>
      <c r="E1360" s="57"/>
      <c r="F1360" s="57"/>
      <c r="G1360" s="57"/>
      <c r="H1360" s="57"/>
      <c r="I1360" s="57"/>
      <c r="J1360" s="57"/>
      <c r="K1360" s="57"/>
      <c r="L1360" s="57"/>
      <c r="M1360" s="57"/>
      <c r="N1360" s="57"/>
      <c r="Q1360" s="57"/>
      <c r="R1360" s="57"/>
      <c r="S1360" s="57"/>
      <c r="T1360" s="57"/>
      <c r="W1360" s="57"/>
      <c r="X1360" s="57"/>
    </row>
    <row r="1361" spans="3:24" s="14" customFormat="1" ht="75" customHeight="1">
      <c r="C1361" s="57"/>
      <c r="E1361" s="57"/>
      <c r="F1361" s="57"/>
      <c r="G1361" s="57"/>
      <c r="H1361" s="57"/>
      <c r="I1361" s="57"/>
      <c r="J1361" s="57"/>
      <c r="K1361" s="57"/>
      <c r="L1361" s="57"/>
      <c r="M1361" s="57"/>
      <c r="N1361" s="57"/>
      <c r="Q1361" s="57"/>
      <c r="R1361" s="57"/>
      <c r="S1361" s="57"/>
      <c r="T1361" s="57"/>
      <c r="W1361" s="57"/>
      <c r="X1361" s="57"/>
    </row>
    <row r="1362" spans="3:24" s="14" customFormat="1" ht="75" customHeight="1">
      <c r="C1362" s="57"/>
      <c r="E1362" s="57"/>
      <c r="F1362" s="57"/>
      <c r="G1362" s="57"/>
      <c r="H1362" s="57"/>
      <c r="I1362" s="57"/>
      <c r="J1362" s="57"/>
      <c r="K1362" s="57"/>
      <c r="L1362" s="57"/>
      <c r="M1362" s="57"/>
      <c r="N1362" s="57"/>
      <c r="Q1362" s="57"/>
      <c r="R1362" s="57"/>
      <c r="S1362" s="57"/>
      <c r="T1362" s="57"/>
      <c r="W1362" s="57"/>
      <c r="X1362" s="57"/>
    </row>
    <row r="1363" spans="3:24" s="14" customFormat="1" ht="75" customHeight="1">
      <c r="C1363" s="57"/>
      <c r="E1363" s="57"/>
      <c r="F1363" s="57"/>
      <c r="G1363" s="57"/>
      <c r="H1363" s="57"/>
      <c r="I1363" s="57"/>
      <c r="J1363" s="57"/>
      <c r="K1363" s="57"/>
      <c r="L1363" s="57"/>
      <c r="M1363" s="57"/>
      <c r="N1363" s="57"/>
      <c r="Q1363" s="57"/>
      <c r="R1363" s="57"/>
      <c r="S1363" s="57"/>
      <c r="T1363" s="57"/>
      <c r="W1363" s="57"/>
      <c r="X1363" s="57"/>
    </row>
    <row r="1364" spans="3:24" s="14" customFormat="1" ht="75" customHeight="1">
      <c r="C1364" s="57"/>
      <c r="E1364" s="57"/>
      <c r="F1364" s="57"/>
      <c r="G1364" s="57"/>
      <c r="H1364" s="57"/>
      <c r="I1364" s="57"/>
      <c r="J1364" s="57"/>
      <c r="K1364" s="57"/>
      <c r="L1364" s="57"/>
      <c r="M1364" s="57"/>
      <c r="N1364" s="57"/>
      <c r="Q1364" s="57"/>
      <c r="R1364" s="57"/>
      <c r="S1364" s="57"/>
      <c r="T1364" s="57"/>
      <c r="W1364" s="57"/>
      <c r="X1364" s="57"/>
    </row>
    <row r="1365" spans="3:24" s="14" customFormat="1" ht="75" customHeight="1">
      <c r="C1365" s="57"/>
      <c r="E1365" s="57"/>
      <c r="F1365" s="57"/>
      <c r="G1365" s="57"/>
      <c r="H1365" s="57"/>
      <c r="I1365" s="57"/>
      <c r="J1365" s="57"/>
      <c r="K1365" s="57"/>
      <c r="L1365" s="57"/>
      <c r="M1365" s="57"/>
      <c r="N1365" s="57"/>
      <c r="Q1365" s="57"/>
      <c r="R1365" s="57"/>
      <c r="S1365" s="57"/>
      <c r="T1365" s="57"/>
      <c r="W1365" s="57"/>
      <c r="X1365" s="57"/>
    </row>
    <row r="1366" spans="3:24" s="14" customFormat="1" ht="75" customHeight="1">
      <c r="C1366" s="57"/>
      <c r="E1366" s="57"/>
      <c r="F1366" s="57"/>
      <c r="G1366" s="57"/>
      <c r="H1366" s="57"/>
      <c r="I1366" s="57"/>
      <c r="J1366" s="57"/>
      <c r="K1366" s="57"/>
      <c r="L1366" s="57"/>
      <c r="M1366" s="57"/>
      <c r="N1366" s="57"/>
      <c r="Q1366" s="57"/>
      <c r="R1366" s="57"/>
      <c r="S1366" s="57"/>
      <c r="T1366" s="57"/>
      <c r="W1366" s="57"/>
      <c r="X1366" s="57"/>
    </row>
    <row r="1367" spans="3:24" s="14" customFormat="1" ht="75" customHeight="1">
      <c r="C1367" s="57"/>
      <c r="E1367" s="57"/>
      <c r="F1367" s="57"/>
      <c r="G1367" s="57"/>
      <c r="H1367" s="57"/>
      <c r="I1367" s="57"/>
      <c r="J1367" s="57"/>
      <c r="K1367" s="57"/>
      <c r="L1367" s="57"/>
      <c r="M1367" s="57"/>
      <c r="N1367" s="57"/>
      <c r="Q1367" s="57"/>
      <c r="R1367" s="57"/>
      <c r="S1367" s="57"/>
      <c r="T1367" s="57"/>
      <c r="W1367" s="57"/>
      <c r="X1367" s="57"/>
    </row>
    <row r="1368" spans="3:24" s="14" customFormat="1" ht="75" customHeight="1">
      <c r="C1368" s="57"/>
      <c r="E1368" s="57"/>
      <c r="F1368" s="57"/>
      <c r="G1368" s="57"/>
      <c r="H1368" s="57"/>
      <c r="I1368" s="57"/>
      <c r="J1368" s="57"/>
      <c r="K1368" s="57"/>
      <c r="L1368" s="57"/>
      <c r="M1368" s="57"/>
      <c r="N1368" s="57"/>
      <c r="Q1368" s="57"/>
      <c r="R1368" s="57"/>
      <c r="S1368" s="57"/>
      <c r="T1368" s="57"/>
      <c r="W1368" s="57"/>
      <c r="X1368" s="57"/>
    </row>
    <row r="1369" spans="3:24" s="14" customFormat="1" ht="75" customHeight="1">
      <c r="C1369" s="57"/>
      <c r="E1369" s="57"/>
      <c r="F1369" s="57"/>
      <c r="G1369" s="57"/>
      <c r="H1369" s="57"/>
      <c r="I1369" s="57"/>
      <c r="J1369" s="57"/>
      <c r="K1369" s="57"/>
      <c r="L1369" s="57"/>
      <c r="M1369" s="57"/>
      <c r="N1369" s="57"/>
      <c r="Q1369" s="57"/>
      <c r="R1369" s="57"/>
      <c r="S1369" s="57"/>
      <c r="T1369" s="57"/>
      <c r="W1369" s="57"/>
      <c r="X1369" s="57"/>
    </row>
    <row r="1370" spans="3:24" s="14" customFormat="1" ht="75" customHeight="1">
      <c r="C1370" s="57"/>
      <c r="E1370" s="57"/>
      <c r="F1370" s="57"/>
      <c r="G1370" s="57"/>
      <c r="H1370" s="57"/>
      <c r="I1370" s="57"/>
      <c r="J1370" s="57"/>
      <c r="K1370" s="57"/>
      <c r="L1370" s="57"/>
      <c r="M1370" s="57"/>
      <c r="N1370" s="57"/>
      <c r="Q1370" s="57"/>
      <c r="R1370" s="57"/>
      <c r="S1370" s="57"/>
      <c r="T1370" s="57"/>
      <c r="W1370" s="57"/>
      <c r="X1370" s="57"/>
    </row>
    <row r="1371" spans="3:24" s="14" customFormat="1" ht="75" customHeight="1">
      <c r="C1371" s="57"/>
      <c r="E1371" s="57"/>
      <c r="F1371" s="57"/>
      <c r="G1371" s="57"/>
      <c r="H1371" s="57"/>
      <c r="I1371" s="57"/>
      <c r="J1371" s="57"/>
      <c r="K1371" s="57"/>
      <c r="L1371" s="57"/>
      <c r="M1371" s="57"/>
      <c r="N1371" s="57"/>
      <c r="Q1371" s="57"/>
      <c r="R1371" s="57"/>
      <c r="S1371" s="57"/>
      <c r="T1371" s="57"/>
      <c r="W1371" s="57"/>
      <c r="X1371" s="57"/>
    </row>
    <row r="1372" spans="3:24" s="14" customFormat="1" ht="75" customHeight="1">
      <c r="C1372" s="57"/>
      <c r="E1372" s="57"/>
      <c r="F1372" s="57"/>
      <c r="G1372" s="57"/>
      <c r="H1372" s="57"/>
      <c r="I1372" s="57"/>
      <c r="J1372" s="57"/>
      <c r="K1372" s="57"/>
      <c r="L1372" s="57"/>
      <c r="M1372" s="57"/>
      <c r="N1372" s="57"/>
      <c r="Q1372" s="57"/>
      <c r="R1372" s="57"/>
      <c r="S1372" s="57"/>
      <c r="T1372" s="57"/>
      <c r="W1372" s="57"/>
      <c r="X1372" s="57"/>
    </row>
    <row r="1373" spans="3:24" s="14" customFormat="1" ht="75" customHeight="1">
      <c r="C1373" s="57"/>
      <c r="E1373" s="57"/>
      <c r="F1373" s="57"/>
      <c r="G1373" s="57"/>
      <c r="H1373" s="57"/>
      <c r="I1373" s="57"/>
      <c r="J1373" s="57"/>
      <c r="K1373" s="57"/>
      <c r="L1373" s="57"/>
      <c r="M1373" s="57"/>
      <c r="N1373" s="57"/>
      <c r="Q1373" s="57"/>
      <c r="R1373" s="57"/>
      <c r="S1373" s="57"/>
      <c r="T1373" s="57"/>
      <c r="W1373" s="57"/>
      <c r="X1373" s="57"/>
    </row>
    <row r="1374" spans="3:24" s="14" customFormat="1" ht="75" customHeight="1">
      <c r="C1374" s="57"/>
      <c r="E1374" s="57"/>
      <c r="F1374" s="57"/>
      <c r="G1374" s="57"/>
      <c r="H1374" s="57"/>
      <c r="I1374" s="57"/>
      <c r="J1374" s="57"/>
      <c r="K1374" s="57"/>
      <c r="L1374" s="57"/>
      <c r="M1374" s="57"/>
      <c r="N1374" s="57"/>
      <c r="Q1374" s="57"/>
      <c r="R1374" s="57"/>
      <c r="S1374" s="57"/>
      <c r="T1374" s="57"/>
      <c r="W1374" s="57"/>
      <c r="X1374" s="57"/>
    </row>
    <row r="1375" spans="3:24" s="14" customFormat="1" ht="75" customHeight="1">
      <c r="C1375" s="57"/>
      <c r="E1375" s="57"/>
      <c r="F1375" s="57"/>
      <c r="G1375" s="57"/>
      <c r="H1375" s="57"/>
      <c r="I1375" s="57"/>
      <c r="J1375" s="57"/>
      <c r="K1375" s="57"/>
      <c r="L1375" s="57"/>
      <c r="M1375" s="57"/>
      <c r="N1375" s="57"/>
      <c r="Q1375" s="57"/>
      <c r="R1375" s="57"/>
      <c r="S1375" s="57"/>
      <c r="T1375" s="57"/>
      <c r="W1375" s="57"/>
      <c r="X1375" s="57"/>
    </row>
    <row r="1376" spans="3:24" s="14" customFormat="1" ht="75" customHeight="1">
      <c r="C1376" s="57"/>
      <c r="E1376" s="57"/>
      <c r="F1376" s="57"/>
      <c r="G1376" s="57"/>
      <c r="H1376" s="57"/>
      <c r="I1376" s="57"/>
      <c r="J1376" s="57"/>
      <c r="K1376" s="57"/>
      <c r="L1376" s="57"/>
      <c r="M1376" s="57"/>
      <c r="N1376" s="57"/>
      <c r="Q1376" s="57"/>
      <c r="R1376" s="57"/>
      <c r="S1376" s="57"/>
      <c r="T1376" s="57"/>
      <c r="W1376" s="57"/>
      <c r="X1376" s="57"/>
    </row>
    <row r="1377" spans="3:24" s="14" customFormat="1" ht="75" customHeight="1">
      <c r="C1377" s="57"/>
      <c r="E1377" s="57"/>
      <c r="F1377" s="57"/>
      <c r="G1377" s="57"/>
      <c r="H1377" s="57"/>
      <c r="I1377" s="57"/>
      <c r="J1377" s="57"/>
      <c r="K1377" s="57"/>
      <c r="L1377" s="57"/>
      <c r="M1377" s="57"/>
      <c r="N1377" s="57"/>
      <c r="Q1377" s="57"/>
      <c r="R1377" s="57"/>
      <c r="S1377" s="57"/>
      <c r="T1377" s="57"/>
      <c r="W1377" s="57"/>
      <c r="X1377" s="57"/>
    </row>
    <row r="1378" spans="3:24" s="14" customFormat="1" ht="75" customHeight="1">
      <c r="C1378" s="57"/>
      <c r="E1378" s="57"/>
      <c r="F1378" s="57"/>
      <c r="G1378" s="57"/>
      <c r="H1378" s="57"/>
      <c r="I1378" s="57"/>
      <c r="J1378" s="57"/>
      <c r="K1378" s="57"/>
      <c r="L1378" s="57"/>
      <c r="M1378" s="57"/>
      <c r="N1378" s="57"/>
      <c r="Q1378" s="57"/>
      <c r="R1378" s="57"/>
      <c r="S1378" s="57"/>
      <c r="T1378" s="57"/>
      <c r="W1378" s="57"/>
      <c r="X1378" s="57"/>
    </row>
    <row r="1379" spans="3:24" s="14" customFormat="1" ht="75" customHeight="1">
      <c r="C1379" s="57"/>
      <c r="E1379" s="57"/>
      <c r="F1379" s="57"/>
      <c r="G1379" s="57"/>
      <c r="H1379" s="57"/>
      <c r="I1379" s="57"/>
      <c r="J1379" s="57"/>
      <c r="K1379" s="57"/>
      <c r="L1379" s="57"/>
      <c r="M1379" s="57"/>
      <c r="N1379" s="57"/>
      <c r="Q1379" s="57"/>
      <c r="R1379" s="57"/>
      <c r="S1379" s="57"/>
      <c r="T1379" s="57"/>
      <c r="W1379" s="57"/>
      <c r="X1379" s="57"/>
    </row>
    <row r="1380" spans="3:24" s="14" customFormat="1" ht="75" customHeight="1">
      <c r="C1380" s="57"/>
      <c r="E1380" s="57"/>
      <c r="F1380" s="57"/>
      <c r="G1380" s="57"/>
      <c r="H1380" s="57"/>
      <c r="I1380" s="57"/>
      <c r="J1380" s="57"/>
      <c r="K1380" s="57"/>
      <c r="L1380" s="57"/>
      <c r="M1380" s="57"/>
      <c r="N1380" s="57"/>
      <c r="Q1380" s="57"/>
      <c r="R1380" s="57"/>
      <c r="S1380" s="57"/>
      <c r="T1380" s="57"/>
      <c r="W1380" s="57"/>
      <c r="X1380" s="57"/>
    </row>
    <row r="1381" spans="3:24" s="14" customFormat="1" ht="75" customHeight="1">
      <c r="C1381" s="57"/>
      <c r="E1381" s="57"/>
      <c r="F1381" s="57"/>
      <c r="G1381" s="57"/>
      <c r="H1381" s="57"/>
      <c r="I1381" s="57"/>
      <c r="J1381" s="57"/>
      <c r="K1381" s="57"/>
      <c r="L1381" s="57"/>
      <c r="M1381" s="57"/>
      <c r="N1381" s="57"/>
      <c r="Q1381" s="57"/>
      <c r="R1381" s="57"/>
      <c r="S1381" s="57"/>
      <c r="T1381" s="57"/>
      <c r="W1381" s="57"/>
      <c r="X1381" s="57"/>
    </row>
    <row r="1382" spans="3:24" s="14" customFormat="1" ht="75" customHeight="1">
      <c r="C1382" s="57"/>
      <c r="E1382" s="57"/>
      <c r="F1382" s="57"/>
      <c r="G1382" s="57"/>
      <c r="H1382" s="57"/>
      <c r="I1382" s="57"/>
      <c r="J1382" s="57"/>
      <c r="K1382" s="57"/>
      <c r="L1382" s="57"/>
      <c r="M1382" s="57"/>
      <c r="N1382" s="57"/>
      <c r="Q1382" s="57"/>
      <c r="R1382" s="57"/>
      <c r="S1382" s="57"/>
      <c r="T1382" s="57"/>
      <c r="W1382" s="57"/>
      <c r="X1382" s="57"/>
    </row>
    <row r="1383" spans="3:24" s="14" customFormat="1" ht="75" customHeight="1">
      <c r="C1383" s="57"/>
      <c r="E1383" s="57"/>
      <c r="F1383" s="57"/>
      <c r="G1383" s="57"/>
      <c r="H1383" s="57"/>
      <c r="I1383" s="57"/>
      <c r="J1383" s="57"/>
      <c r="K1383" s="57"/>
      <c r="L1383" s="57"/>
      <c r="M1383" s="57"/>
      <c r="N1383" s="57"/>
      <c r="Q1383" s="57"/>
      <c r="R1383" s="57"/>
      <c r="S1383" s="57"/>
      <c r="T1383" s="57"/>
      <c r="W1383" s="57"/>
      <c r="X1383" s="57"/>
    </row>
    <row r="1384" spans="3:24" s="14" customFormat="1" ht="75" customHeight="1">
      <c r="C1384" s="57"/>
      <c r="E1384" s="57"/>
      <c r="F1384" s="57"/>
      <c r="G1384" s="57"/>
      <c r="H1384" s="57"/>
      <c r="I1384" s="57"/>
      <c r="J1384" s="57"/>
      <c r="K1384" s="57"/>
      <c r="L1384" s="57"/>
      <c r="M1384" s="57"/>
      <c r="N1384" s="57"/>
      <c r="Q1384" s="57"/>
      <c r="R1384" s="57"/>
      <c r="S1384" s="57"/>
      <c r="T1384" s="57"/>
      <c r="W1384" s="57"/>
      <c r="X1384" s="57"/>
    </row>
    <row r="1385" spans="3:24" s="14" customFormat="1" ht="75" customHeight="1">
      <c r="C1385" s="57"/>
      <c r="E1385" s="57"/>
      <c r="F1385" s="57"/>
      <c r="G1385" s="57"/>
      <c r="H1385" s="57"/>
      <c r="I1385" s="57"/>
      <c r="J1385" s="57"/>
      <c r="K1385" s="57"/>
      <c r="L1385" s="57"/>
      <c r="M1385" s="57"/>
      <c r="N1385" s="57"/>
      <c r="Q1385" s="57"/>
      <c r="R1385" s="57"/>
      <c r="S1385" s="57"/>
      <c r="T1385" s="57"/>
      <c r="W1385" s="57"/>
      <c r="X1385" s="57"/>
    </row>
    <row r="1386" spans="3:24" s="14" customFormat="1" ht="75" customHeight="1">
      <c r="C1386" s="57"/>
      <c r="E1386" s="57"/>
      <c r="F1386" s="57"/>
      <c r="G1386" s="57"/>
      <c r="H1386" s="57"/>
      <c r="I1386" s="57"/>
      <c r="J1386" s="57"/>
      <c r="K1386" s="57"/>
      <c r="L1386" s="57"/>
      <c r="M1386" s="57"/>
      <c r="N1386" s="57"/>
      <c r="Q1386" s="57"/>
      <c r="R1386" s="57"/>
      <c r="S1386" s="57"/>
      <c r="T1386" s="57"/>
      <c r="W1386" s="57"/>
      <c r="X1386" s="57"/>
    </row>
    <row r="1387" spans="3:24" s="14" customFormat="1" ht="75" customHeight="1">
      <c r="C1387" s="57"/>
      <c r="E1387" s="57"/>
      <c r="F1387" s="57"/>
      <c r="G1387" s="57"/>
      <c r="H1387" s="57"/>
      <c r="I1387" s="57"/>
      <c r="J1387" s="57"/>
      <c r="K1387" s="57"/>
      <c r="L1387" s="57"/>
      <c r="M1387" s="57"/>
      <c r="N1387" s="57"/>
      <c r="Q1387" s="57"/>
      <c r="R1387" s="57"/>
      <c r="S1387" s="57"/>
      <c r="T1387" s="57"/>
      <c r="W1387" s="57"/>
      <c r="X1387" s="57"/>
    </row>
    <row r="1388" spans="3:24" s="14" customFormat="1" ht="75" customHeight="1">
      <c r="C1388" s="57"/>
      <c r="E1388" s="57"/>
      <c r="F1388" s="57"/>
      <c r="G1388" s="57"/>
      <c r="H1388" s="57"/>
      <c r="I1388" s="57"/>
      <c r="J1388" s="57"/>
      <c r="K1388" s="57"/>
      <c r="L1388" s="57"/>
      <c r="M1388" s="57"/>
      <c r="N1388" s="57"/>
      <c r="Q1388" s="57"/>
      <c r="R1388" s="57"/>
      <c r="S1388" s="57"/>
      <c r="T1388" s="57"/>
      <c r="W1388" s="57"/>
      <c r="X1388" s="57"/>
    </row>
    <row r="1389" spans="3:24" s="14" customFormat="1" ht="75" customHeight="1">
      <c r="C1389" s="57"/>
      <c r="E1389" s="57"/>
      <c r="F1389" s="57"/>
      <c r="G1389" s="57"/>
      <c r="H1389" s="57"/>
      <c r="I1389" s="57"/>
      <c r="J1389" s="57"/>
      <c r="K1389" s="57"/>
      <c r="L1389" s="57"/>
      <c r="M1389" s="57"/>
      <c r="N1389" s="57"/>
      <c r="Q1389" s="57"/>
      <c r="R1389" s="57"/>
      <c r="S1389" s="57"/>
      <c r="T1389" s="57"/>
      <c r="W1389" s="57"/>
      <c r="X1389" s="57"/>
    </row>
    <row r="1390" spans="3:24" s="14" customFormat="1" ht="75" customHeight="1">
      <c r="C1390" s="57"/>
      <c r="E1390" s="57"/>
      <c r="F1390" s="57"/>
      <c r="G1390" s="57"/>
      <c r="H1390" s="57"/>
      <c r="I1390" s="57"/>
      <c r="J1390" s="57"/>
      <c r="K1390" s="57"/>
      <c r="L1390" s="57"/>
      <c r="M1390" s="57"/>
      <c r="N1390" s="57"/>
      <c r="Q1390" s="57"/>
      <c r="R1390" s="57"/>
      <c r="S1390" s="57"/>
      <c r="T1390" s="57"/>
      <c r="W1390" s="57"/>
      <c r="X1390" s="57"/>
    </row>
    <row r="1391" spans="3:24" s="14" customFormat="1" ht="75" customHeight="1">
      <c r="C1391" s="57"/>
      <c r="E1391" s="57"/>
      <c r="F1391" s="57"/>
      <c r="G1391" s="57"/>
      <c r="H1391" s="57"/>
      <c r="I1391" s="57"/>
      <c r="J1391" s="57"/>
      <c r="K1391" s="57"/>
      <c r="L1391" s="57"/>
      <c r="M1391" s="57"/>
      <c r="N1391" s="57"/>
      <c r="Q1391" s="57"/>
      <c r="R1391" s="57"/>
      <c r="S1391" s="57"/>
      <c r="T1391" s="57"/>
      <c r="W1391" s="57"/>
      <c r="X1391" s="57"/>
    </row>
    <row r="1392" spans="3:24" s="14" customFormat="1" ht="75" customHeight="1">
      <c r="C1392" s="57"/>
      <c r="E1392" s="57"/>
      <c r="F1392" s="57"/>
      <c r="G1392" s="57"/>
      <c r="H1392" s="57"/>
      <c r="I1392" s="57"/>
      <c r="J1392" s="57"/>
      <c r="K1392" s="57"/>
      <c r="L1392" s="57"/>
      <c r="M1392" s="57"/>
      <c r="N1392" s="57"/>
      <c r="Q1392" s="57"/>
      <c r="R1392" s="57"/>
      <c r="S1392" s="57"/>
      <c r="T1392" s="57"/>
      <c r="W1392" s="57"/>
      <c r="X1392" s="57"/>
    </row>
    <row r="1393" spans="3:24" s="14" customFormat="1" ht="75" customHeight="1">
      <c r="C1393" s="57"/>
      <c r="E1393" s="57"/>
      <c r="F1393" s="57"/>
      <c r="G1393" s="57"/>
      <c r="H1393" s="57"/>
      <c r="I1393" s="57"/>
      <c r="J1393" s="57"/>
      <c r="K1393" s="57"/>
      <c r="L1393" s="57"/>
      <c r="M1393" s="57"/>
      <c r="N1393" s="57"/>
      <c r="Q1393" s="57"/>
      <c r="R1393" s="57"/>
      <c r="S1393" s="57"/>
      <c r="T1393" s="57"/>
      <c r="W1393" s="57"/>
      <c r="X1393" s="57"/>
    </row>
    <row r="1394" spans="3:24" s="14" customFormat="1" ht="75" customHeight="1">
      <c r="C1394" s="57"/>
      <c r="E1394" s="57"/>
      <c r="F1394" s="57"/>
      <c r="G1394" s="57"/>
      <c r="H1394" s="57"/>
      <c r="I1394" s="57"/>
      <c r="J1394" s="57"/>
      <c r="K1394" s="57"/>
      <c r="L1394" s="57"/>
      <c r="M1394" s="57"/>
      <c r="N1394" s="57"/>
      <c r="Q1394" s="57"/>
      <c r="R1394" s="57"/>
      <c r="S1394" s="57"/>
      <c r="T1394" s="57"/>
      <c r="W1394" s="57"/>
      <c r="X1394" s="57"/>
    </row>
    <row r="1395" spans="3:24" s="14" customFormat="1" ht="75" customHeight="1">
      <c r="C1395" s="57"/>
      <c r="E1395" s="57"/>
      <c r="F1395" s="57"/>
      <c r="G1395" s="57"/>
      <c r="H1395" s="57"/>
      <c r="I1395" s="57"/>
      <c r="J1395" s="57"/>
      <c r="K1395" s="57"/>
      <c r="L1395" s="57"/>
      <c r="M1395" s="57"/>
      <c r="N1395" s="57"/>
      <c r="Q1395" s="57"/>
      <c r="R1395" s="57"/>
      <c r="S1395" s="57"/>
      <c r="T1395" s="57"/>
      <c r="W1395" s="57"/>
      <c r="X1395" s="57"/>
    </row>
    <row r="1396" spans="3:24" s="14" customFormat="1" ht="75" customHeight="1">
      <c r="C1396" s="57"/>
      <c r="E1396" s="57"/>
      <c r="F1396" s="57"/>
      <c r="G1396" s="57"/>
      <c r="H1396" s="57"/>
      <c r="I1396" s="57"/>
      <c r="J1396" s="57"/>
      <c r="K1396" s="57"/>
      <c r="L1396" s="57"/>
      <c r="M1396" s="57"/>
      <c r="N1396" s="57"/>
      <c r="Q1396" s="57"/>
      <c r="R1396" s="57"/>
      <c r="S1396" s="57"/>
      <c r="T1396" s="57"/>
      <c r="W1396" s="57"/>
      <c r="X1396" s="57"/>
    </row>
    <row r="1397" spans="3:24" s="14" customFormat="1" ht="75" customHeight="1">
      <c r="C1397" s="57"/>
      <c r="E1397" s="57"/>
      <c r="F1397" s="57"/>
      <c r="G1397" s="57"/>
      <c r="H1397" s="57"/>
      <c r="I1397" s="57"/>
      <c r="J1397" s="57"/>
      <c r="K1397" s="57"/>
      <c r="L1397" s="57"/>
      <c r="M1397" s="57"/>
      <c r="N1397" s="57"/>
      <c r="Q1397" s="57"/>
      <c r="R1397" s="57"/>
      <c r="S1397" s="57"/>
      <c r="T1397" s="57"/>
      <c r="W1397" s="57"/>
      <c r="X1397" s="57"/>
    </row>
    <row r="1398" spans="3:24" s="14" customFormat="1" ht="75" customHeight="1">
      <c r="C1398" s="57"/>
      <c r="E1398" s="57"/>
      <c r="F1398" s="57"/>
      <c r="G1398" s="57"/>
      <c r="H1398" s="57"/>
      <c r="I1398" s="57"/>
      <c r="J1398" s="57"/>
      <c r="K1398" s="57"/>
      <c r="L1398" s="57"/>
      <c r="M1398" s="57"/>
      <c r="N1398" s="57"/>
      <c r="Q1398" s="57"/>
      <c r="R1398" s="57"/>
      <c r="S1398" s="57"/>
      <c r="T1398" s="57"/>
      <c r="W1398" s="57"/>
      <c r="X1398" s="57"/>
    </row>
    <row r="1399" spans="3:24" s="14" customFormat="1" ht="75" customHeight="1">
      <c r="C1399" s="57"/>
      <c r="E1399" s="57"/>
      <c r="F1399" s="57"/>
      <c r="G1399" s="57"/>
      <c r="H1399" s="57"/>
      <c r="I1399" s="57"/>
      <c r="J1399" s="57"/>
      <c r="K1399" s="57"/>
      <c r="L1399" s="57"/>
      <c r="M1399" s="57"/>
      <c r="N1399" s="57"/>
      <c r="Q1399" s="57"/>
      <c r="R1399" s="57"/>
      <c r="S1399" s="57"/>
      <c r="T1399" s="57"/>
      <c r="W1399" s="57"/>
      <c r="X1399" s="57"/>
    </row>
    <row r="1400" spans="3:24" s="14" customFormat="1" ht="75" customHeight="1">
      <c r="C1400" s="57"/>
      <c r="E1400" s="57"/>
      <c r="F1400" s="57"/>
      <c r="G1400" s="57"/>
      <c r="H1400" s="57"/>
      <c r="I1400" s="57"/>
      <c r="J1400" s="57"/>
      <c r="K1400" s="57"/>
      <c r="L1400" s="57"/>
      <c r="M1400" s="57"/>
      <c r="N1400" s="57"/>
      <c r="Q1400" s="57"/>
      <c r="R1400" s="57"/>
      <c r="S1400" s="57"/>
      <c r="T1400" s="57"/>
      <c r="W1400" s="57"/>
      <c r="X1400" s="57"/>
    </row>
    <row r="1401" spans="3:24" s="14" customFormat="1" ht="75" customHeight="1">
      <c r="C1401" s="57"/>
      <c r="E1401" s="57"/>
      <c r="F1401" s="57"/>
      <c r="G1401" s="57"/>
      <c r="H1401" s="57"/>
      <c r="I1401" s="57"/>
      <c r="J1401" s="57"/>
      <c r="K1401" s="57"/>
      <c r="L1401" s="57"/>
      <c r="M1401" s="57"/>
      <c r="N1401" s="57"/>
      <c r="Q1401" s="57"/>
      <c r="R1401" s="57"/>
      <c r="S1401" s="57"/>
      <c r="T1401" s="57"/>
      <c r="W1401" s="57"/>
      <c r="X1401" s="57"/>
    </row>
    <row r="1402" spans="3:24" s="14" customFormat="1" ht="75" customHeight="1">
      <c r="C1402" s="57"/>
      <c r="E1402" s="57"/>
      <c r="F1402" s="57"/>
      <c r="G1402" s="57"/>
      <c r="H1402" s="57"/>
      <c r="I1402" s="57"/>
      <c r="J1402" s="57"/>
      <c r="K1402" s="57"/>
      <c r="L1402" s="57"/>
      <c r="M1402" s="57"/>
      <c r="N1402" s="57"/>
      <c r="Q1402" s="57"/>
      <c r="R1402" s="57"/>
      <c r="S1402" s="57"/>
      <c r="T1402" s="57"/>
      <c r="W1402" s="57"/>
      <c r="X1402" s="57"/>
    </row>
    <row r="1403" spans="3:24" s="14" customFormat="1" ht="75" customHeight="1">
      <c r="C1403" s="57"/>
      <c r="E1403" s="57"/>
      <c r="F1403" s="57"/>
      <c r="G1403" s="57"/>
      <c r="H1403" s="57"/>
      <c r="I1403" s="57"/>
      <c r="J1403" s="57"/>
      <c r="K1403" s="57"/>
      <c r="L1403" s="57"/>
      <c r="M1403" s="57"/>
      <c r="N1403" s="57"/>
      <c r="Q1403" s="57"/>
      <c r="R1403" s="57"/>
      <c r="S1403" s="57"/>
      <c r="T1403" s="57"/>
      <c r="W1403" s="57"/>
      <c r="X1403" s="57"/>
    </row>
    <row r="1404" spans="3:24" s="14" customFormat="1" ht="75" customHeight="1">
      <c r="C1404" s="57"/>
      <c r="E1404" s="57"/>
      <c r="F1404" s="57"/>
      <c r="G1404" s="57"/>
      <c r="H1404" s="57"/>
      <c r="I1404" s="57"/>
      <c r="J1404" s="57"/>
      <c r="K1404" s="57"/>
      <c r="L1404" s="57"/>
      <c r="M1404" s="57"/>
      <c r="N1404" s="57"/>
      <c r="Q1404" s="57"/>
      <c r="R1404" s="57"/>
      <c r="S1404" s="57"/>
      <c r="T1404" s="57"/>
      <c r="W1404" s="57"/>
      <c r="X1404" s="57"/>
    </row>
    <row r="1405" spans="3:24" s="14" customFormat="1" ht="75" customHeight="1">
      <c r="C1405" s="57"/>
      <c r="E1405" s="57"/>
      <c r="F1405" s="57"/>
      <c r="G1405" s="57"/>
      <c r="H1405" s="57"/>
      <c r="I1405" s="57"/>
      <c r="J1405" s="57"/>
      <c r="K1405" s="57"/>
      <c r="L1405" s="57"/>
      <c r="M1405" s="57"/>
      <c r="N1405" s="57"/>
      <c r="Q1405" s="57"/>
      <c r="R1405" s="57"/>
      <c r="S1405" s="57"/>
      <c r="T1405" s="57"/>
      <c r="W1405" s="57"/>
      <c r="X1405" s="57"/>
    </row>
    <row r="1406" spans="3:24" s="14" customFormat="1" ht="75" customHeight="1">
      <c r="C1406" s="57"/>
      <c r="E1406" s="57"/>
      <c r="F1406" s="57"/>
      <c r="G1406" s="57"/>
      <c r="H1406" s="57"/>
      <c r="I1406" s="57"/>
      <c r="J1406" s="57"/>
      <c r="K1406" s="57"/>
      <c r="L1406" s="57"/>
      <c r="M1406" s="57"/>
      <c r="N1406" s="57"/>
      <c r="Q1406" s="57"/>
      <c r="R1406" s="57"/>
      <c r="S1406" s="57"/>
      <c r="T1406" s="57"/>
      <c r="W1406" s="57"/>
      <c r="X1406" s="57"/>
    </row>
    <row r="1407" spans="3:24" s="14" customFormat="1" ht="75" customHeight="1">
      <c r="C1407" s="57"/>
      <c r="E1407" s="57"/>
      <c r="F1407" s="57"/>
      <c r="G1407" s="57"/>
      <c r="H1407" s="57"/>
      <c r="I1407" s="57"/>
      <c r="J1407" s="57"/>
      <c r="K1407" s="57"/>
      <c r="L1407" s="57"/>
      <c r="M1407" s="57"/>
      <c r="N1407" s="57"/>
      <c r="Q1407" s="57"/>
      <c r="R1407" s="57"/>
      <c r="S1407" s="57"/>
      <c r="T1407" s="57"/>
      <c r="W1407" s="57"/>
      <c r="X1407" s="57"/>
    </row>
    <row r="1408" spans="3:24" s="14" customFormat="1" ht="75" customHeight="1">
      <c r="C1408" s="57"/>
      <c r="E1408" s="57"/>
      <c r="F1408" s="57"/>
      <c r="G1408" s="57"/>
      <c r="H1408" s="57"/>
      <c r="I1408" s="57"/>
      <c r="J1408" s="57"/>
      <c r="K1408" s="57"/>
      <c r="L1408" s="57"/>
      <c r="M1408" s="57"/>
      <c r="N1408" s="57"/>
      <c r="Q1408" s="57"/>
      <c r="R1408" s="57"/>
      <c r="S1408" s="57"/>
      <c r="T1408" s="57"/>
      <c r="W1408" s="57"/>
      <c r="X1408" s="57"/>
    </row>
    <row r="1409" spans="3:24" s="14" customFormat="1" ht="75" customHeight="1">
      <c r="C1409" s="57"/>
      <c r="E1409" s="57"/>
      <c r="F1409" s="57"/>
      <c r="G1409" s="57"/>
      <c r="H1409" s="57"/>
      <c r="I1409" s="57"/>
      <c r="J1409" s="57"/>
      <c r="K1409" s="57"/>
      <c r="L1409" s="57"/>
      <c r="M1409" s="57"/>
      <c r="N1409" s="57"/>
      <c r="Q1409" s="57"/>
      <c r="R1409" s="57"/>
      <c r="S1409" s="57"/>
      <c r="T1409" s="57"/>
      <c r="W1409" s="57"/>
      <c r="X1409" s="57"/>
    </row>
    <row r="1410" spans="3:24" s="14" customFormat="1" ht="75" customHeight="1">
      <c r="C1410" s="57"/>
      <c r="E1410" s="57"/>
      <c r="F1410" s="57"/>
      <c r="G1410" s="57"/>
      <c r="H1410" s="57"/>
      <c r="I1410" s="57"/>
      <c r="J1410" s="57"/>
      <c r="K1410" s="57"/>
      <c r="L1410" s="57"/>
      <c r="M1410" s="57"/>
      <c r="N1410" s="57"/>
      <c r="Q1410" s="57"/>
      <c r="R1410" s="57"/>
      <c r="S1410" s="57"/>
      <c r="T1410" s="57"/>
      <c r="W1410" s="57"/>
      <c r="X1410" s="57"/>
    </row>
    <row r="1411" spans="3:24" s="14" customFormat="1" ht="75" customHeight="1">
      <c r="C1411" s="57"/>
      <c r="E1411" s="57"/>
      <c r="F1411" s="57"/>
      <c r="G1411" s="57"/>
      <c r="H1411" s="57"/>
      <c r="I1411" s="57"/>
      <c r="J1411" s="57"/>
      <c r="K1411" s="57"/>
      <c r="L1411" s="57"/>
      <c r="M1411" s="57"/>
      <c r="N1411" s="57"/>
      <c r="Q1411" s="57"/>
      <c r="R1411" s="57"/>
      <c r="S1411" s="57"/>
      <c r="T1411" s="57"/>
      <c r="W1411" s="57"/>
      <c r="X1411" s="57"/>
    </row>
    <row r="1412" spans="3:24" s="14" customFormat="1" ht="75" customHeight="1">
      <c r="C1412" s="57"/>
      <c r="E1412" s="57"/>
      <c r="F1412" s="57"/>
      <c r="G1412" s="57"/>
      <c r="H1412" s="57"/>
      <c r="I1412" s="57"/>
      <c r="J1412" s="57"/>
      <c r="K1412" s="57"/>
      <c r="L1412" s="57"/>
      <c r="M1412" s="57"/>
      <c r="N1412" s="57"/>
      <c r="Q1412" s="57"/>
      <c r="R1412" s="57"/>
      <c r="S1412" s="57"/>
      <c r="T1412" s="57"/>
      <c r="W1412" s="57"/>
      <c r="X1412" s="57"/>
    </row>
    <row r="1413" spans="3:24" s="14" customFormat="1" ht="75" customHeight="1">
      <c r="C1413" s="57"/>
      <c r="E1413" s="57"/>
      <c r="F1413" s="57"/>
      <c r="G1413" s="57"/>
      <c r="H1413" s="57"/>
      <c r="I1413" s="57"/>
      <c r="J1413" s="57"/>
      <c r="K1413" s="57"/>
      <c r="L1413" s="57"/>
      <c r="M1413" s="57"/>
      <c r="N1413" s="57"/>
      <c r="Q1413" s="57"/>
      <c r="R1413" s="57"/>
      <c r="S1413" s="57"/>
      <c r="T1413" s="57"/>
      <c r="W1413" s="57"/>
      <c r="X1413" s="57"/>
    </row>
    <row r="1414" spans="3:24" s="14" customFormat="1" ht="75" customHeight="1">
      <c r="C1414" s="57"/>
      <c r="E1414" s="57"/>
      <c r="F1414" s="57"/>
      <c r="G1414" s="57"/>
      <c r="H1414" s="57"/>
      <c r="I1414" s="57"/>
      <c r="J1414" s="57"/>
      <c r="K1414" s="57"/>
      <c r="L1414" s="57"/>
      <c r="M1414" s="57"/>
      <c r="N1414" s="57"/>
      <c r="Q1414" s="57"/>
      <c r="R1414" s="57"/>
      <c r="S1414" s="57"/>
      <c r="T1414" s="57"/>
      <c r="W1414" s="57"/>
      <c r="X1414" s="57"/>
    </row>
    <row r="1415" spans="3:24" s="14" customFormat="1" ht="75" customHeight="1">
      <c r="C1415" s="57"/>
      <c r="E1415" s="57"/>
      <c r="F1415" s="57"/>
      <c r="G1415" s="57"/>
      <c r="H1415" s="57"/>
      <c r="I1415" s="57"/>
      <c r="J1415" s="57"/>
      <c r="K1415" s="57"/>
      <c r="L1415" s="57"/>
      <c r="M1415" s="57"/>
      <c r="N1415" s="57"/>
      <c r="Q1415" s="57"/>
      <c r="R1415" s="57"/>
      <c r="S1415" s="57"/>
      <c r="T1415" s="57"/>
      <c r="W1415" s="57"/>
      <c r="X1415" s="57"/>
    </row>
    <row r="1416" spans="3:24" s="14" customFormat="1" ht="75" customHeight="1">
      <c r="C1416" s="57"/>
      <c r="E1416" s="57"/>
      <c r="F1416" s="57"/>
      <c r="G1416" s="57"/>
      <c r="H1416" s="57"/>
      <c r="I1416" s="57"/>
      <c r="J1416" s="57"/>
      <c r="K1416" s="57"/>
      <c r="L1416" s="57"/>
      <c r="M1416" s="57"/>
      <c r="N1416" s="57"/>
      <c r="Q1416" s="57"/>
      <c r="R1416" s="57"/>
      <c r="S1416" s="57"/>
      <c r="T1416" s="57"/>
      <c r="W1416" s="57"/>
      <c r="X1416" s="57"/>
    </row>
    <row r="1417" spans="3:24" s="14" customFormat="1" ht="75" customHeight="1">
      <c r="C1417" s="57"/>
      <c r="E1417" s="57"/>
      <c r="F1417" s="57"/>
      <c r="G1417" s="57"/>
      <c r="H1417" s="57"/>
      <c r="I1417" s="57"/>
      <c r="J1417" s="57"/>
      <c r="K1417" s="57"/>
      <c r="L1417" s="57"/>
      <c r="M1417" s="57"/>
      <c r="N1417" s="57"/>
      <c r="Q1417" s="57"/>
      <c r="R1417" s="57"/>
      <c r="S1417" s="57"/>
      <c r="T1417" s="57"/>
      <c r="W1417" s="57"/>
      <c r="X1417" s="57"/>
    </row>
    <row r="1418" spans="3:24" s="14" customFormat="1" ht="75" customHeight="1">
      <c r="C1418" s="57"/>
      <c r="E1418" s="57"/>
      <c r="F1418" s="57"/>
      <c r="G1418" s="57"/>
      <c r="H1418" s="57"/>
      <c r="I1418" s="57"/>
      <c r="J1418" s="57"/>
      <c r="K1418" s="57"/>
      <c r="L1418" s="57"/>
      <c r="M1418" s="57"/>
      <c r="N1418" s="57"/>
      <c r="Q1418" s="57"/>
      <c r="R1418" s="57"/>
      <c r="S1418" s="57"/>
      <c r="T1418" s="57"/>
      <c r="W1418" s="57"/>
      <c r="X1418" s="57"/>
    </row>
    <row r="1419" spans="3:24" s="14" customFormat="1" ht="75" customHeight="1">
      <c r="C1419" s="57"/>
      <c r="E1419" s="57"/>
      <c r="F1419" s="57"/>
      <c r="G1419" s="57"/>
      <c r="H1419" s="57"/>
      <c r="I1419" s="57"/>
      <c r="J1419" s="57"/>
      <c r="K1419" s="57"/>
      <c r="L1419" s="57"/>
      <c r="M1419" s="57"/>
      <c r="N1419" s="57"/>
      <c r="Q1419" s="57"/>
      <c r="R1419" s="57"/>
      <c r="S1419" s="57"/>
      <c r="T1419" s="57"/>
      <c r="W1419" s="57"/>
      <c r="X1419" s="57"/>
    </row>
    <row r="1420" spans="3:24" s="14" customFormat="1" ht="75" customHeight="1">
      <c r="C1420" s="57"/>
      <c r="E1420" s="57"/>
      <c r="F1420" s="57"/>
      <c r="G1420" s="57"/>
      <c r="H1420" s="57"/>
      <c r="I1420" s="57"/>
      <c r="J1420" s="57"/>
      <c r="K1420" s="57"/>
      <c r="L1420" s="57"/>
      <c r="M1420" s="57"/>
      <c r="N1420" s="57"/>
      <c r="Q1420" s="57"/>
      <c r="R1420" s="57"/>
      <c r="S1420" s="57"/>
      <c r="T1420" s="57"/>
      <c r="W1420" s="57"/>
      <c r="X1420" s="57"/>
    </row>
    <row r="1421" spans="3:24" s="14" customFormat="1" ht="75" customHeight="1">
      <c r="C1421" s="57"/>
      <c r="E1421" s="57"/>
      <c r="F1421" s="57"/>
      <c r="G1421" s="57"/>
      <c r="H1421" s="57"/>
      <c r="I1421" s="57"/>
      <c r="J1421" s="57"/>
      <c r="K1421" s="57"/>
      <c r="L1421" s="57"/>
      <c r="M1421" s="57"/>
      <c r="N1421" s="57"/>
      <c r="Q1421" s="57"/>
      <c r="R1421" s="57"/>
      <c r="S1421" s="57"/>
      <c r="T1421" s="57"/>
      <c r="W1421" s="57"/>
      <c r="X1421" s="57"/>
    </row>
    <row r="1422" spans="3:24" s="14" customFormat="1" ht="75" customHeight="1">
      <c r="C1422" s="57"/>
      <c r="E1422" s="57"/>
      <c r="F1422" s="57"/>
      <c r="G1422" s="57"/>
      <c r="H1422" s="57"/>
      <c r="I1422" s="57"/>
      <c r="J1422" s="57"/>
      <c r="K1422" s="57"/>
      <c r="L1422" s="57"/>
      <c r="M1422" s="57"/>
      <c r="N1422" s="57"/>
      <c r="Q1422" s="57"/>
      <c r="R1422" s="57"/>
      <c r="S1422" s="57"/>
      <c r="T1422" s="57"/>
      <c r="W1422" s="57"/>
      <c r="X1422" s="57"/>
    </row>
    <row r="1423" spans="3:24" s="14" customFormat="1" ht="75" customHeight="1">
      <c r="C1423" s="57"/>
      <c r="E1423" s="57"/>
      <c r="F1423" s="57"/>
      <c r="G1423" s="57"/>
      <c r="H1423" s="57"/>
      <c r="I1423" s="57"/>
      <c r="J1423" s="57"/>
      <c r="K1423" s="57"/>
      <c r="L1423" s="57"/>
      <c r="M1423" s="57"/>
      <c r="N1423" s="57"/>
      <c r="Q1423" s="57"/>
      <c r="R1423" s="57"/>
      <c r="S1423" s="57"/>
      <c r="T1423" s="57"/>
      <c r="W1423" s="57"/>
      <c r="X1423" s="57"/>
    </row>
    <row r="1424" spans="3:24" s="14" customFormat="1" ht="75" customHeight="1">
      <c r="C1424" s="57"/>
      <c r="E1424" s="57"/>
      <c r="F1424" s="57"/>
      <c r="G1424" s="57"/>
      <c r="H1424" s="57"/>
      <c r="I1424" s="57"/>
      <c r="J1424" s="57"/>
      <c r="K1424" s="57"/>
      <c r="L1424" s="57"/>
      <c r="M1424" s="57"/>
      <c r="N1424" s="57"/>
      <c r="Q1424" s="57"/>
      <c r="R1424" s="57"/>
      <c r="S1424" s="57"/>
      <c r="T1424" s="57"/>
      <c r="W1424" s="57"/>
      <c r="X1424" s="57"/>
    </row>
    <row r="1425" spans="3:24" s="14" customFormat="1" ht="75" customHeight="1">
      <c r="C1425" s="57"/>
      <c r="E1425" s="57"/>
      <c r="F1425" s="57"/>
      <c r="G1425" s="57"/>
      <c r="H1425" s="57"/>
      <c r="I1425" s="57"/>
      <c r="J1425" s="57"/>
      <c r="K1425" s="57"/>
      <c r="L1425" s="57"/>
      <c r="M1425" s="57"/>
      <c r="N1425" s="57"/>
      <c r="Q1425" s="57"/>
      <c r="R1425" s="57"/>
      <c r="S1425" s="57"/>
      <c r="T1425" s="57"/>
      <c r="W1425" s="57"/>
      <c r="X1425" s="57"/>
    </row>
    <row r="1426" spans="3:24" s="14" customFormat="1" ht="75" customHeight="1">
      <c r="C1426" s="57"/>
      <c r="E1426" s="57"/>
      <c r="F1426" s="57"/>
      <c r="G1426" s="57"/>
      <c r="H1426" s="57"/>
      <c r="I1426" s="57"/>
      <c r="J1426" s="57"/>
      <c r="K1426" s="57"/>
      <c r="L1426" s="57"/>
      <c r="M1426" s="57"/>
      <c r="N1426" s="57"/>
      <c r="Q1426" s="57"/>
      <c r="R1426" s="57"/>
      <c r="S1426" s="57"/>
      <c r="T1426" s="57"/>
      <c r="W1426" s="57"/>
      <c r="X1426" s="57"/>
    </row>
    <row r="1427" spans="3:24" s="14" customFormat="1" ht="75" customHeight="1">
      <c r="C1427" s="57"/>
      <c r="E1427" s="57"/>
      <c r="F1427" s="57"/>
      <c r="G1427" s="57"/>
      <c r="H1427" s="57"/>
      <c r="I1427" s="57"/>
      <c r="J1427" s="57"/>
      <c r="K1427" s="57"/>
      <c r="L1427" s="57"/>
      <c r="M1427" s="57"/>
      <c r="N1427" s="57"/>
      <c r="Q1427" s="57"/>
      <c r="R1427" s="57"/>
      <c r="S1427" s="57"/>
      <c r="T1427" s="57"/>
      <c r="W1427" s="57"/>
      <c r="X1427" s="57"/>
    </row>
    <row r="1428" spans="3:24" s="14" customFormat="1" ht="75" customHeight="1">
      <c r="C1428" s="57"/>
      <c r="E1428" s="57"/>
      <c r="F1428" s="57"/>
      <c r="G1428" s="57"/>
      <c r="H1428" s="57"/>
      <c r="I1428" s="57"/>
      <c r="J1428" s="57"/>
      <c r="K1428" s="57"/>
      <c r="L1428" s="57"/>
      <c r="M1428" s="57"/>
      <c r="N1428" s="57"/>
      <c r="Q1428" s="57"/>
      <c r="R1428" s="57"/>
      <c r="S1428" s="57"/>
      <c r="T1428" s="57"/>
      <c r="W1428" s="57"/>
      <c r="X1428" s="57"/>
    </row>
    <row r="1429" spans="3:24" s="14" customFormat="1" ht="75" customHeight="1">
      <c r="C1429" s="57"/>
      <c r="E1429" s="57"/>
      <c r="F1429" s="57"/>
      <c r="G1429" s="57"/>
      <c r="H1429" s="57"/>
      <c r="I1429" s="57"/>
      <c r="J1429" s="57"/>
      <c r="K1429" s="57"/>
      <c r="L1429" s="57"/>
      <c r="M1429" s="57"/>
      <c r="N1429" s="57"/>
      <c r="Q1429" s="57"/>
      <c r="R1429" s="57"/>
      <c r="S1429" s="57"/>
      <c r="T1429" s="57"/>
      <c r="W1429" s="57"/>
      <c r="X1429" s="57"/>
    </row>
    <row r="1430" spans="3:24" s="14" customFormat="1" ht="75" customHeight="1">
      <c r="C1430" s="57"/>
      <c r="E1430" s="57"/>
      <c r="F1430" s="57"/>
      <c r="G1430" s="57"/>
      <c r="H1430" s="57"/>
      <c r="I1430" s="57"/>
      <c r="J1430" s="57"/>
      <c r="K1430" s="57"/>
      <c r="L1430" s="57"/>
      <c r="M1430" s="57"/>
      <c r="N1430" s="57"/>
      <c r="Q1430" s="57"/>
      <c r="R1430" s="57"/>
      <c r="S1430" s="57"/>
      <c r="T1430" s="57"/>
      <c r="W1430" s="57"/>
      <c r="X1430" s="57"/>
    </row>
    <row r="1431" spans="3:24" s="14" customFormat="1" ht="75" customHeight="1">
      <c r="C1431" s="57"/>
      <c r="E1431" s="57"/>
      <c r="F1431" s="57"/>
      <c r="G1431" s="57"/>
      <c r="H1431" s="57"/>
      <c r="I1431" s="57"/>
      <c r="J1431" s="57"/>
      <c r="K1431" s="57"/>
      <c r="L1431" s="57"/>
      <c r="M1431" s="57"/>
      <c r="N1431" s="57"/>
      <c r="Q1431" s="57"/>
      <c r="R1431" s="57"/>
      <c r="S1431" s="57"/>
      <c r="T1431" s="57"/>
      <c r="W1431" s="57"/>
      <c r="X1431" s="57"/>
    </row>
    <row r="1432" spans="3:24" s="14" customFormat="1" ht="75" customHeight="1">
      <c r="C1432" s="57"/>
      <c r="E1432" s="57"/>
      <c r="F1432" s="57"/>
      <c r="G1432" s="57"/>
      <c r="H1432" s="57"/>
      <c r="I1432" s="57"/>
      <c r="J1432" s="57"/>
      <c r="K1432" s="57"/>
      <c r="L1432" s="57"/>
      <c r="M1432" s="57"/>
      <c r="N1432" s="57"/>
      <c r="Q1432" s="57"/>
      <c r="R1432" s="57"/>
      <c r="S1432" s="57"/>
      <c r="T1432" s="57"/>
      <c r="W1432" s="57"/>
      <c r="X1432" s="57"/>
    </row>
    <row r="1433" spans="3:24" s="14" customFormat="1" ht="75" customHeight="1">
      <c r="C1433" s="57"/>
      <c r="E1433" s="57"/>
      <c r="F1433" s="57"/>
      <c r="G1433" s="57"/>
      <c r="H1433" s="57"/>
      <c r="I1433" s="57"/>
      <c r="J1433" s="57"/>
      <c r="K1433" s="57"/>
      <c r="L1433" s="57"/>
      <c r="M1433" s="57"/>
      <c r="N1433" s="57"/>
      <c r="Q1433" s="57"/>
      <c r="R1433" s="57"/>
      <c r="S1433" s="57"/>
      <c r="T1433" s="57"/>
      <c r="W1433" s="57"/>
      <c r="X1433" s="57"/>
    </row>
    <row r="1434" spans="3:24" s="14" customFormat="1" ht="75" customHeight="1">
      <c r="C1434" s="57"/>
      <c r="E1434" s="57"/>
      <c r="F1434" s="57"/>
      <c r="G1434" s="57"/>
      <c r="H1434" s="57"/>
      <c r="I1434" s="57"/>
      <c r="J1434" s="57"/>
      <c r="K1434" s="57"/>
      <c r="L1434" s="57"/>
      <c r="M1434" s="57"/>
      <c r="N1434" s="57"/>
      <c r="Q1434" s="57"/>
      <c r="R1434" s="57"/>
      <c r="S1434" s="57"/>
      <c r="T1434" s="57"/>
      <c r="W1434" s="57"/>
      <c r="X1434" s="57"/>
    </row>
    <row r="1435" spans="3:24" s="14" customFormat="1" ht="75" customHeight="1">
      <c r="C1435" s="57"/>
      <c r="E1435" s="57"/>
      <c r="F1435" s="57"/>
      <c r="G1435" s="57"/>
      <c r="H1435" s="57"/>
      <c r="I1435" s="57"/>
      <c r="J1435" s="57"/>
      <c r="K1435" s="57"/>
      <c r="L1435" s="57"/>
      <c r="M1435" s="57"/>
      <c r="N1435" s="57"/>
      <c r="Q1435" s="57"/>
      <c r="R1435" s="57"/>
      <c r="S1435" s="57"/>
      <c r="T1435" s="57"/>
      <c r="W1435" s="57"/>
      <c r="X1435" s="57"/>
    </row>
    <row r="1436" spans="3:24" s="14" customFormat="1" ht="75" customHeight="1">
      <c r="C1436" s="57"/>
      <c r="E1436" s="57"/>
      <c r="F1436" s="57"/>
      <c r="G1436" s="57"/>
      <c r="H1436" s="57"/>
      <c r="I1436" s="57"/>
      <c r="J1436" s="57"/>
      <c r="K1436" s="57"/>
      <c r="L1436" s="57"/>
      <c r="M1436" s="57"/>
      <c r="N1436" s="57"/>
      <c r="Q1436" s="57"/>
      <c r="R1436" s="57"/>
      <c r="S1436" s="57"/>
      <c r="T1436" s="57"/>
      <c r="W1436" s="57"/>
      <c r="X1436" s="57"/>
    </row>
    <row r="1437" spans="3:24" s="14" customFormat="1" ht="75" customHeight="1">
      <c r="C1437" s="57"/>
      <c r="E1437" s="57"/>
      <c r="F1437" s="57"/>
      <c r="G1437" s="57"/>
      <c r="H1437" s="57"/>
      <c r="I1437" s="57"/>
      <c r="J1437" s="57"/>
      <c r="K1437" s="57"/>
      <c r="L1437" s="57"/>
      <c r="M1437" s="57"/>
      <c r="N1437" s="57"/>
      <c r="Q1437" s="57"/>
      <c r="R1437" s="57"/>
      <c r="S1437" s="57"/>
      <c r="T1437" s="57"/>
      <c r="W1437" s="57"/>
      <c r="X1437" s="57"/>
    </row>
    <row r="1438" spans="3:24" s="14" customFormat="1" ht="75" customHeight="1">
      <c r="C1438" s="57"/>
      <c r="E1438" s="57"/>
      <c r="F1438" s="57"/>
      <c r="G1438" s="57"/>
      <c r="H1438" s="57"/>
      <c r="I1438" s="57"/>
      <c r="J1438" s="57"/>
      <c r="K1438" s="57"/>
      <c r="L1438" s="57"/>
      <c r="M1438" s="57"/>
      <c r="N1438" s="57"/>
      <c r="Q1438" s="57"/>
      <c r="R1438" s="57"/>
      <c r="S1438" s="57"/>
      <c r="T1438" s="57"/>
      <c r="W1438" s="57"/>
      <c r="X1438" s="57"/>
    </row>
    <row r="1439" spans="3:24" s="14" customFormat="1" ht="75" customHeight="1">
      <c r="C1439" s="57"/>
      <c r="E1439" s="57"/>
      <c r="F1439" s="57"/>
      <c r="G1439" s="57"/>
      <c r="H1439" s="57"/>
      <c r="I1439" s="57"/>
      <c r="J1439" s="57"/>
      <c r="K1439" s="57"/>
      <c r="L1439" s="57"/>
      <c r="M1439" s="57"/>
      <c r="N1439" s="57"/>
      <c r="Q1439" s="57"/>
      <c r="R1439" s="57"/>
      <c r="S1439" s="57"/>
      <c r="T1439" s="57"/>
      <c r="W1439" s="57"/>
      <c r="X1439" s="57"/>
    </row>
    <row r="1440" spans="3:24" s="14" customFormat="1" ht="75" customHeight="1">
      <c r="C1440" s="57"/>
      <c r="E1440" s="57"/>
      <c r="F1440" s="57"/>
      <c r="G1440" s="57"/>
      <c r="H1440" s="57"/>
      <c r="I1440" s="57"/>
      <c r="J1440" s="57"/>
      <c r="K1440" s="57"/>
      <c r="L1440" s="57"/>
      <c r="M1440" s="57"/>
      <c r="N1440" s="57"/>
      <c r="Q1440" s="57"/>
      <c r="R1440" s="57"/>
      <c r="S1440" s="57"/>
      <c r="T1440" s="57"/>
      <c r="W1440" s="57"/>
      <c r="X1440" s="57"/>
    </row>
    <row r="1441" spans="3:24" s="14" customFormat="1" ht="75" customHeight="1">
      <c r="C1441" s="57"/>
      <c r="E1441" s="57"/>
      <c r="F1441" s="57"/>
      <c r="G1441" s="57"/>
      <c r="H1441" s="57"/>
      <c r="I1441" s="57"/>
      <c r="J1441" s="57"/>
      <c r="K1441" s="57"/>
      <c r="L1441" s="57"/>
      <c r="M1441" s="57"/>
      <c r="N1441" s="57"/>
      <c r="Q1441" s="57"/>
      <c r="R1441" s="57"/>
      <c r="S1441" s="57"/>
      <c r="T1441" s="57"/>
      <c r="W1441" s="57"/>
      <c r="X1441" s="57"/>
    </row>
    <row r="1442" spans="3:24" s="14" customFormat="1" ht="75" customHeight="1">
      <c r="C1442" s="57"/>
      <c r="E1442" s="57"/>
      <c r="F1442" s="57"/>
      <c r="G1442" s="57"/>
      <c r="H1442" s="57"/>
      <c r="I1442" s="57"/>
      <c r="J1442" s="57"/>
      <c r="K1442" s="57"/>
      <c r="L1442" s="57"/>
      <c r="M1442" s="57"/>
      <c r="N1442" s="57"/>
      <c r="Q1442" s="57"/>
      <c r="R1442" s="57"/>
      <c r="S1442" s="57"/>
      <c r="T1442" s="57"/>
      <c r="W1442" s="57"/>
      <c r="X1442" s="57"/>
    </row>
    <row r="1443" spans="3:24" s="14" customFormat="1" ht="75" customHeight="1">
      <c r="C1443" s="57"/>
      <c r="E1443" s="57"/>
      <c r="F1443" s="57"/>
      <c r="G1443" s="57"/>
      <c r="H1443" s="57"/>
      <c r="I1443" s="57"/>
      <c r="J1443" s="57"/>
      <c r="K1443" s="57"/>
      <c r="L1443" s="57"/>
      <c r="M1443" s="57"/>
      <c r="N1443" s="57"/>
      <c r="Q1443" s="57"/>
      <c r="R1443" s="57"/>
      <c r="S1443" s="57"/>
      <c r="T1443" s="57"/>
      <c r="W1443" s="57"/>
      <c r="X1443" s="57"/>
    </row>
    <row r="1444" spans="3:24" s="14" customFormat="1" ht="75" customHeight="1">
      <c r="C1444" s="57"/>
      <c r="E1444" s="57"/>
      <c r="F1444" s="57"/>
      <c r="G1444" s="57"/>
      <c r="H1444" s="57"/>
      <c r="I1444" s="57"/>
      <c r="J1444" s="57"/>
      <c r="K1444" s="57"/>
      <c r="L1444" s="57"/>
      <c r="M1444" s="57"/>
      <c r="N1444" s="57"/>
      <c r="Q1444" s="57"/>
      <c r="R1444" s="57"/>
      <c r="S1444" s="57"/>
      <c r="T1444" s="57"/>
      <c r="W1444" s="57"/>
      <c r="X1444" s="57"/>
    </row>
    <row r="1445" spans="3:24" s="14" customFormat="1" ht="75" customHeight="1">
      <c r="C1445" s="57"/>
      <c r="E1445" s="57"/>
      <c r="F1445" s="57"/>
      <c r="G1445" s="57"/>
      <c r="H1445" s="57"/>
      <c r="I1445" s="57"/>
      <c r="J1445" s="57"/>
      <c r="K1445" s="57"/>
      <c r="L1445" s="57"/>
      <c r="M1445" s="57"/>
      <c r="N1445" s="57"/>
      <c r="Q1445" s="57"/>
      <c r="R1445" s="57"/>
      <c r="S1445" s="57"/>
      <c r="T1445" s="57"/>
      <c r="W1445" s="57"/>
      <c r="X1445" s="57"/>
    </row>
    <row r="1446" spans="3:24" s="14" customFormat="1" ht="75" customHeight="1">
      <c r="C1446" s="57"/>
      <c r="E1446" s="57"/>
      <c r="F1446" s="57"/>
      <c r="G1446" s="57"/>
      <c r="H1446" s="57"/>
      <c r="I1446" s="57"/>
      <c r="J1446" s="57"/>
      <c r="K1446" s="57"/>
      <c r="L1446" s="57"/>
      <c r="M1446" s="57"/>
      <c r="N1446" s="57"/>
      <c r="Q1446" s="57"/>
      <c r="R1446" s="57"/>
      <c r="S1446" s="57"/>
      <c r="T1446" s="57"/>
      <c r="W1446" s="57"/>
      <c r="X1446" s="57"/>
    </row>
    <row r="1447" spans="3:24" s="14" customFormat="1" ht="75" customHeight="1">
      <c r="C1447" s="57"/>
      <c r="E1447" s="57"/>
      <c r="F1447" s="57"/>
      <c r="G1447" s="57"/>
      <c r="H1447" s="57"/>
      <c r="I1447" s="57"/>
      <c r="J1447" s="57"/>
      <c r="K1447" s="57"/>
      <c r="L1447" s="57"/>
      <c r="M1447" s="57"/>
      <c r="N1447" s="57"/>
      <c r="Q1447" s="57"/>
      <c r="R1447" s="57"/>
      <c r="S1447" s="57"/>
      <c r="T1447" s="57"/>
      <c r="W1447" s="57"/>
      <c r="X1447" s="57"/>
    </row>
    <row r="1448" spans="3:24" s="14" customFormat="1" ht="75" customHeight="1">
      <c r="C1448" s="57"/>
      <c r="E1448" s="57"/>
      <c r="F1448" s="57"/>
      <c r="G1448" s="57"/>
      <c r="H1448" s="57"/>
      <c r="I1448" s="57"/>
      <c r="J1448" s="57"/>
      <c r="K1448" s="57"/>
      <c r="L1448" s="57"/>
      <c r="M1448" s="57"/>
      <c r="N1448" s="57"/>
      <c r="Q1448" s="57"/>
      <c r="R1448" s="57"/>
      <c r="S1448" s="57"/>
      <c r="T1448" s="57"/>
      <c r="W1448" s="57"/>
      <c r="X1448" s="57"/>
    </row>
    <row r="1449" spans="3:24" s="14" customFormat="1" ht="75" customHeight="1">
      <c r="C1449" s="57"/>
      <c r="E1449" s="57"/>
      <c r="F1449" s="57"/>
      <c r="G1449" s="57"/>
      <c r="H1449" s="57"/>
      <c r="I1449" s="57"/>
      <c r="J1449" s="57"/>
      <c r="K1449" s="57"/>
      <c r="L1449" s="57"/>
      <c r="M1449" s="57"/>
      <c r="N1449" s="57"/>
      <c r="Q1449" s="57"/>
      <c r="R1449" s="57"/>
      <c r="S1449" s="57"/>
      <c r="T1449" s="57"/>
      <c r="W1449" s="57"/>
      <c r="X1449" s="57"/>
    </row>
    <row r="1450" spans="3:24" s="14" customFormat="1" ht="75" customHeight="1">
      <c r="C1450" s="57"/>
      <c r="E1450" s="57"/>
      <c r="F1450" s="57"/>
      <c r="G1450" s="57"/>
      <c r="H1450" s="57"/>
      <c r="I1450" s="57"/>
      <c r="J1450" s="57"/>
      <c r="K1450" s="57"/>
      <c r="L1450" s="57"/>
      <c r="M1450" s="57"/>
      <c r="N1450" s="57"/>
      <c r="Q1450" s="57"/>
      <c r="R1450" s="57"/>
      <c r="S1450" s="57"/>
      <c r="T1450" s="57"/>
      <c r="W1450" s="57"/>
      <c r="X1450" s="57"/>
    </row>
    <row r="1451" spans="3:24" s="14" customFormat="1" ht="75" customHeight="1">
      <c r="C1451" s="57"/>
      <c r="E1451" s="57"/>
      <c r="F1451" s="57"/>
      <c r="G1451" s="57"/>
      <c r="H1451" s="57"/>
      <c r="I1451" s="57"/>
      <c r="J1451" s="57"/>
      <c r="K1451" s="57"/>
      <c r="L1451" s="57"/>
      <c r="M1451" s="57"/>
      <c r="N1451" s="57"/>
      <c r="Q1451" s="57"/>
      <c r="R1451" s="57"/>
      <c r="S1451" s="57"/>
      <c r="T1451" s="57"/>
      <c r="W1451" s="57"/>
      <c r="X1451" s="57"/>
    </row>
    <row r="1452" spans="3:24" s="14" customFormat="1" ht="75" customHeight="1">
      <c r="C1452" s="57"/>
      <c r="E1452" s="57"/>
      <c r="F1452" s="57"/>
      <c r="G1452" s="57"/>
      <c r="H1452" s="57"/>
      <c r="I1452" s="57"/>
      <c r="J1452" s="57"/>
      <c r="K1452" s="57"/>
      <c r="L1452" s="57"/>
      <c r="M1452" s="57"/>
      <c r="N1452" s="57"/>
      <c r="Q1452" s="57"/>
      <c r="R1452" s="57"/>
      <c r="S1452" s="57"/>
      <c r="T1452" s="57"/>
      <c r="W1452" s="57"/>
      <c r="X1452" s="57"/>
    </row>
    <row r="1453" spans="3:24" s="14" customFormat="1" ht="75" customHeight="1">
      <c r="C1453" s="57"/>
      <c r="E1453" s="57"/>
      <c r="F1453" s="57"/>
      <c r="G1453" s="57"/>
      <c r="H1453" s="57"/>
      <c r="I1453" s="57"/>
      <c r="J1453" s="57"/>
      <c r="K1453" s="57"/>
      <c r="L1453" s="57"/>
      <c r="M1453" s="57"/>
      <c r="N1453" s="57"/>
      <c r="Q1453" s="57"/>
      <c r="R1453" s="57"/>
      <c r="S1453" s="57"/>
      <c r="T1453" s="57"/>
      <c r="W1453" s="57"/>
      <c r="X1453" s="57"/>
    </row>
    <row r="1454" spans="3:24" s="14" customFormat="1" ht="75" customHeight="1">
      <c r="C1454" s="57"/>
      <c r="E1454" s="57"/>
      <c r="F1454" s="57"/>
      <c r="G1454" s="57"/>
      <c r="H1454" s="57"/>
      <c r="I1454" s="57"/>
      <c r="J1454" s="57"/>
      <c r="K1454" s="57"/>
      <c r="L1454" s="57"/>
      <c r="M1454" s="57"/>
      <c r="N1454" s="57"/>
      <c r="Q1454" s="57"/>
      <c r="R1454" s="57"/>
      <c r="S1454" s="57"/>
      <c r="T1454" s="57"/>
      <c r="W1454" s="57"/>
      <c r="X1454" s="57"/>
    </row>
    <row r="1455" spans="3:24" s="14" customFormat="1" ht="75" customHeight="1">
      <c r="C1455" s="57"/>
      <c r="E1455" s="57"/>
      <c r="F1455" s="57"/>
      <c r="G1455" s="57"/>
      <c r="H1455" s="57"/>
      <c r="I1455" s="57"/>
      <c r="J1455" s="57"/>
      <c r="K1455" s="57"/>
      <c r="L1455" s="57"/>
      <c r="M1455" s="57"/>
      <c r="N1455" s="57"/>
      <c r="Q1455" s="57"/>
      <c r="R1455" s="57"/>
      <c r="S1455" s="57"/>
      <c r="T1455" s="57"/>
      <c r="W1455" s="57"/>
      <c r="X1455" s="57"/>
    </row>
    <row r="1456" spans="3:24" s="14" customFormat="1" ht="75" customHeight="1">
      <c r="C1456" s="57"/>
      <c r="E1456" s="57"/>
      <c r="F1456" s="57"/>
      <c r="G1456" s="57"/>
      <c r="H1456" s="57"/>
      <c r="I1456" s="57"/>
      <c r="J1456" s="57"/>
      <c r="K1456" s="57"/>
      <c r="L1456" s="57"/>
      <c r="M1456" s="57"/>
      <c r="N1456" s="57"/>
      <c r="Q1456" s="57"/>
      <c r="R1456" s="57"/>
      <c r="S1456" s="57"/>
      <c r="T1456" s="57"/>
      <c r="W1456" s="57"/>
      <c r="X1456" s="57"/>
    </row>
    <row r="1457" spans="3:24" s="14" customFormat="1" ht="75" customHeight="1">
      <c r="C1457" s="57"/>
      <c r="E1457" s="57"/>
      <c r="F1457" s="57"/>
      <c r="G1457" s="57"/>
      <c r="H1457" s="57"/>
      <c r="I1457" s="57"/>
      <c r="J1457" s="57"/>
      <c r="K1457" s="57"/>
      <c r="L1457" s="57"/>
      <c r="M1457" s="57"/>
      <c r="N1457" s="57"/>
      <c r="Q1457" s="57"/>
      <c r="R1457" s="57"/>
      <c r="S1457" s="57"/>
      <c r="T1457" s="57"/>
      <c r="W1457" s="57"/>
      <c r="X1457" s="57"/>
    </row>
    <row r="1458" spans="3:24" s="14" customFormat="1" ht="75" customHeight="1">
      <c r="C1458" s="57"/>
      <c r="E1458" s="57"/>
      <c r="F1458" s="57"/>
      <c r="G1458" s="57"/>
      <c r="H1458" s="57"/>
      <c r="I1458" s="57"/>
      <c r="J1458" s="57"/>
      <c r="K1458" s="57"/>
      <c r="L1458" s="57"/>
      <c r="M1458" s="57"/>
      <c r="N1458" s="57"/>
      <c r="Q1458" s="57"/>
      <c r="R1458" s="57"/>
      <c r="S1458" s="57"/>
      <c r="T1458" s="57"/>
      <c r="W1458" s="57"/>
      <c r="X1458" s="57"/>
    </row>
    <row r="1459" spans="3:24" s="14" customFormat="1" ht="75" customHeight="1">
      <c r="C1459" s="57"/>
      <c r="E1459" s="57"/>
      <c r="F1459" s="57"/>
      <c r="G1459" s="57"/>
      <c r="H1459" s="57"/>
      <c r="I1459" s="57"/>
      <c r="J1459" s="57"/>
      <c r="K1459" s="57"/>
      <c r="L1459" s="57"/>
      <c r="M1459" s="57"/>
      <c r="N1459" s="57"/>
      <c r="Q1459" s="57"/>
      <c r="R1459" s="57"/>
      <c r="S1459" s="57"/>
      <c r="T1459" s="57"/>
      <c r="W1459" s="57"/>
      <c r="X1459" s="57"/>
    </row>
    <row r="1460" spans="3:24" s="14" customFormat="1" ht="75" customHeight="1">
      <c r="C1460" s="57"/>
      <c r="E1460" s="57"/>
      <c r="F1460" s="57"/>
      <c r="G1460" s="57"/>
      <c r="H1460" s="57"/>
      <c r="I1460" s="57"/>
      <c r="J1460" s="57"/>
      <c r="K1460" s="57"/>
      <c r="L1460" s="57"/>
      <c r="M1460" s="57"/>
      <c r="N1460" s="57"/>
      <c r="Q1460" s="57"/>
      <c r="R1460" s="57"/>
      <c r="S1460" s="57"/>
      <c r="T1460" s="57"/>
      <c r="W1460" s="57"/>
      <c r="X1460" s="57"/>
    </row>
    <row r="1461" spans="3:24" s="14" customFormat="1" ht="75" customHeight="1">
      <c r="C1461" s="57"/>
      <c r="E1461" s="57"/>
      <c r="F1461" s="57"/>
      <c r="G1461" s="57"/>
      <c r="H1461" s="57"/>
      <c r="I1461" s="57"/>
      <c r="J1461" s="57"/>
      <c r="K1461" s="57"/>
      <c r="L1461" s="57"/>
      <c r="M1461" s="57"/>
      <c r="N1461" s="57"/>
      <c r="Q1461" s="57"/>
      <c r="R1461" s="57"/>
      <c r="S1461" s="57"/>
      <c r="T1461" s="57"/>
      <c r="W1461" s="57"/>
      <c r="X1461" s="57"/>
    </row>
    <row r="1462" spans="3:24" s="14" customFormat="1" ht="75" customHeight="1">
      <c r="C1462" s="57"/>
      <c r="E1462" s="57"/>
      <c r="F1462" s="57"/>
      <c r="G1462" s="57"/>
      <c r="H1462" s="57"/>
      <c r="I1462" s="57"/>
      <c r="J1462" s="57"/>
      <c r="K1462" s="57"/>
      <c r="L1462" s="57"/>
      <c r="M1462" s="57"/>
      <c r="N1462" s="57"/>
      <c r="Q1462" s="57"/>
      <c r="R1462" s="57"/>
      <c r="S1462" s="57"/>
      <c r="T1462" s="57"/>
      <c r="W1462" s="57"/>
      <c r="X1462" s="57"/>
    </row>
    <row r="1463" spans="3:24" s="14" customFormat="1" ht="75" customHeight="1">
      <c r="C1463" s="57"/>
      <c r="E1463" s="57"/>
      <c r="F1463" s="57"/>
      <c r="G1463" s="57"/>
      <c r="H1463" s="57"/>
      <c r="I1463" s="57"/>
      <c r="J1463" s="57"/>
      <c r="K1463" s="57"/>
      <c r="L1463" s="57"/>
      <c r="M1463" s="57"/>
      <c r="N1463" s="57"/>
      <c r="Q1463" s="57"/>
      <c r="R1463" s="57"/>
      <c r="S1463" s="57"/>
      <c r="T1463" s="57"/>
      <c r="W1463" s="57"/>
      <c r="X1463" s="57"/>
    </row>
    <row r="1464" spans="3:24" s="14" customFormat="1" ht="75" customHeight="1">
      <c r="C1464" s="57"/>
      <c r="E1464" s="57"/>
      <c r="F1464" s="57"/>
      <c r="G1464" s="57"/>
      <c r="H1464" s="57"/>
      <c r="I1464" s="57"/>
      <c r="J1464" s="57"/>
      <c r="K1464" s="57"/>
      <c r="L1464" s="57"/>
      <c r="M1464" s="57"/>
      <c r="N1464" s="57"/>
      <c r="Q1464" s="57"/>
      <c r="R1464" s="57"/>
      <c r="S1464" s="57"/>
      <c r="T1464" s="57"/>
      <c r="W1464" s="57"/>
      <c r="X1464" s="57"/>
    </row>
    <row r="1465" spans="3:24" s="14" customFormat="1" ht="75" customHeight="1">
      <c r="C1465" s="57"/>
      <c r="E1465" s="57"/>
      <c r="F1465" s="57"/>
      <c r="G1465" s="57"/>
      <c r="H1465" s="57"/>
      <c r="I1465" s="57"/>
      <c r="J1465" s="57"/>
      <c r="K1465" s="57"/>
      <c r="L1465" s="57"/>
      <c r="M1465" s="57"/>
      <c r="N1465" s="57"/>
      <c r="Q1465" s="57"/>
      <c r="R1465" s="57"/>
      <c r="S1465" s="57"/>
      <c r="T1465" s="57"/>
      <c r="W1465" s="57"/>
      <c r="X1465" s="57"/>
    </row>
    <row r="1466" spans="3:24" s="14" customFormat="1" ht="75" customHeight="1">
      <c r="C1466" s="57"/>
      <c r="E1466" s="57"/>
      <c r="F1466" s="57"/>
      <c r="G1466" s="57"/>
      <c r="H1466" s="57"/>
      <c r="I1466" s="57"/>
      <c r="J1466" s="57"/>
      <c r="K1466" s="57"/>
      <c r="L1466" s="57"/>
      <c r="M1466" s="57"/>
      <c r="N1466" s="57"/>
      <c r="Q1466" s="57"/>
      <c r="R1466" s="57"/>
      <c r="S1466" s="57"/>
      <c r="T1466" s="57"/>
      <c r="W1466" s="57"/>
      <c r="X1466" s="57"/>
    </row>
    <row r="1467" spans="3:24" s="14" customFormat="1" ht="75" customHeight="1">
      <c r="C1467" s="57"/>
      <c r="E1467" s="57"/>
      <c r="F1467" s="57"/>
      <c r="G1467" s="57"/>
      <c r="H1467" s="57"/>
      <c r="I1467" s="57"/>
      <c r="J1467" s="57"/>
      <c r="K1467" s="57"/>
      <c r="L1467" s="57"/>
      <c r="M1467" s="57"/>
      <c r="N1467" s="57"/>
      <c r="Q1467" s="57"/>
      <c r="R1467" s="57"/>
      <c r="S1467" s="57"/>
      <c r="T1467" s="57"/>
      <c r="W1467" s="57"/>
      <c r="X1467" s="57"/>
    </row>
    <row r="1468" spans="3:24" s="14" customFormat="1" ht="75" customHeight="1">
      <c r="C1468" s="57"/>
      <c r="E1468" s="57"/>
      <c r="F1468" s="57"/>
      <c r="G1468" s="57"/>
      <c r="H1468" s="57"/>
      <c r="I1468" s="57"/>
      <c r="J1468" s="57"/>
      <c r="K1468" s="57"/>
      <c r="L1468" s="57"/>
      <c r="M1468" s="57"/>
      <c r="N1468" s="57"/>
      <c r="Q1468" s="57"/>
      <c r="R1468" s="57"/>
      <c r="S1468" s="57"/>
      <c r="T1468" s="57"/>
      <c r="W1468" s="57"/>
      <c r="X1468" s="57"/>
    </row>
    <row r="1469" spans="3:24" s="14" customFormat="1" ht="75" customHeight="1">
      <c r="C1469" s="57"/>
      <c r="E1469" s="57"/>
      <c r="F1469" s="57"/>
      <c r="G1469" s="57"/>
      <c r="H1469" s="57"/>
      <c r="I1469" s="57"/>
      <c r="J1469" s="57"/>
      <c r="K1469" s="57"/>
      <c r="L1469" s="57"/>
      <c r="M1469" s="57"/>
      <c r="N1469" s="57"/>
      <c r="Q1469" s="57"/>
      <c r="R1469" s="57"/>
      <c r="S1469" s="57"/>
      <c r="T1469" s="57"/>
      <c r="W1469" s="57"/>
      <c r="X1469" s="57"/>
    </row>
    <row r="1470" spans="3:24" s="14" customFormat="1" ht="75" customHeight="1">
      <c r="C1470" s="57"/>
      <c r="E1470" s="57"/>
      <c r="F1470" s="57"/>
      <c r="G1470" s="57"/>
      <c r="H1470" s="57"/>
      <c r="I1470" s="57"/>
      <c r="J1470" s="57"/>
      <c r="K1470" s="57"/>
      <c r="L1470" s="57"/>
      <c r="M1470" s="57"/>
      <c r="N1470" s="57"/>
      <c r="Q1470" s="57"/>
      <c r="R1470" s="57"/>
      <c r="S1470" s="57"/>
      <c r="T1470" s="57"/>
      <c r="W1470" s="57"/>
      <c r="X1470" s="57"/>
    </row>
    <row r="1471" spans="3:24" s="14" customFormat="1" ht="75" customHeight="1">
      <c r="C1471" s="57"/>
      <c r="E1471" s="57"/>
      <c r="F1471" s="57"/>
      <c r="G1471" s="57"/>
      <c r="H1471" s="57"/>
      <c r="I1471" s="57"/>
      <c r="J1471" s="57"/>
      <c r="K1471" s="57"/>
      <c r="L1471" s="57"/>
      <c r="M1471" s="57"/>
      <c r="N1471" s="57"/>
      <c r="Q1471" s="57"/>
      <c r="R1471" s="57"/>
      <c r="S1471" s="57"/>
      <c r="T1471" s="57"/>
      <c r="W1471" s="57"/>
      <c r="X1471" s="57"/>
    </row>
    <row r="1472" spans="3:24" s="14" customFormat="1" ht="75" customHeight="1">
      <c r="C1472" s="57"/>
      <c r="E1472" s="57"/>
      <c r="F1472" s="57"/>
      <c r="G1472" s="57"/>
      <c r="H1472" s="57"/>
      <c r="I1472" s="57"/>
      <c r="J1472" s="57"/>
      <c r="K1472" s="57"/>
      <c r="L1472" s="57"/>
      <c r="M1472" s="57"/>
      <c r="N1472" s="57"/>
      <c r="Q1472" s="57"/>
      <c r="R1472" s="57"/>
      <c r="S1472" s="57"/>
      <c r="T1472" s="57"/>
      <c r="W1472" s="57"/>
      <c r="X1472" s="57"/>
    </row>
    <row r="1473" spans="3:24" s="14" customFormat="1" ht="75" customHeight="1">
      <c r="C1473" s="57"/>
      <c r="E1473" s="57"/>
      <c r="F1473" s="57"/>
      <c r="G1473" s="57"/>
      <c r="H1473" s="57"/>
      <c r="I1473" s="57"/>
      <c r="J1473" s="57"/>
      <c r="K1473" s="57"/>
      <c r="L1473" s="57"/>
      <c r="M1473" s="57"/>
      <c r="N1473" s="57"/>
      <c r="Q1473" s="57"/>
      <c r="R1473" s="57"/>
      <c r="S1473" s="57"/>
      <c r="T1473" s="57"/>
      <c r="W1473" s="57"/>
      <c r="X1473" s="57"/>
    </row>
    <row r="1474" spans="3:24" s="14" customFormat="1" ht="75" customHeight="1">
      <c r="C1474" s="57"/>
      <c r="E1474" s="57"/>
      <c r="F1474" s="57"/>
      <c r="G1474" s="57"/>
      <c r="H1474" s="57"/>
      <c r="I1474" s="57"/>
      <c r="J1474" s="57"/>
      <c r="K1474" s="57"/>
      <c r="L1474" s="57"/>
      <c r="M1474" s="57"/>
      <c r="N1474" s="57"/>
      <c r="Q1474" s="57"/>
      <c r="R1474" s="57"/>
      <c r="S1474" s="57"/>
      <c r="T1474" s="57"/>
      <c r="W1474" s="57"/>
      <c r="X1474" s="57"/>
    </row>
    <row r="1475" spans="3:24" s="14" customFormat="1" ht="75" customHeight="1">
      <c r="C1475" s="57"/>
      <c r="E1475" s="57"/>
      <c r="F1475" s="57"/>
      <c r="G1475" s="57"/>
      <c r="H1475" s="57"/>
      <c r="I1475" s="57"/>
      <c r="J1475" s="57"/>
      <c r="K1475" s="57"/>
      <c r="L1475" s="57"/>
      <c r="M1475" s="57"/>
      <c r="N1475" s="57"/>
      <c r="Q1475" s="57"/>
      <c r="R1475" s="57"/>
      <c r="S1475" s="57"/>
      <c r="T1475" s="57"/>
      <c r="W1475" s="57"/>
      <c r="X1475" s="57"/>
    </row>
    <row r="1476" spans="3:24" s="14" customFormat="1" ht="75" customHeight="1">
      <c r="C1476" s="57"/>
      <c r="E1476" s="57"/>
      <c r="F1476" s="57"/>
      <c r="G1476" s="57"/>
      <c r="H1476" s="57"/>
      <c r="I1476" s="57"/>
      <c r="J1476" s="57"/>
      <c r="K1476" s="57"/>
      <c r="L1476" s="57"/>
      <c r="M1476" s="57"/>
      <c r="N1476" s="57"/>
      <c r="Q1476" s="57"/>
      <c r="R1476" s="57"/>
      <c r="S1476" s="57"/>
      <c r="T1476" s="57"/>
      <c r="W1476" s="57"/>
      <c r="X1476" s="57"/>
    </row>
    <row r="1477" spans="3:24" s="14" customFormat="1" ht="75" customHeight="1">
      <c r="C1477" s="57"/>
      <c r="E1477" s="57"/>
      <c r="F1477" s="57"/>
      <c r="G1477" s="57"/>
      <c r="H1477" s="57"/>
      <c r="I1477" s="57"/>
      <c r="J1477" s="57"/>
      <c r="K1477" s="57"/>
      <c r="L1477" s="57"/>
      <c r="M1477" s="57"/>
      <c r="N1477" s="57"/>
      <c r="Q1477" s="57"/>
      <c r="R1477" s="57"/>
      <c r="S1477" s="57"/>
      <c r="T1477" s="57"/>
      <c r="W1477" s="57"/>
      <c r="X1477" s="57"/>
    </row>
    <row r="1478" spans="3:24" s="14" customFormat="1" ht="75" customHeight="1">
      <c r="C1478" s="57"/>
      <c r="E1478" s="57"/>
      <c r="F1478" s="57"/>
      <c r="G1478" s="57"/>
      <c r="H1478" s="57"/>
      <c r="I1478" s="57"/>
      <c r="J1478" s="57"/>
      <c r="K1478" s="57"/>
      <c r="L1478" s="57"/>
      <c r="M1478" s="57"/>
      <c r="N1478" s="57"/>
      <c r="Q1478" s="57"/>
      <c r="R1478" s="57"/>
      <c r="S1478" s="57"/>
      <c r="T1478" s="57"/>
      <c r="W1478" s="57"/>
      <c r="X1478" s="57"/>
    </row>
    <row r="1479" spans="3:24" s="14" customFormat="1" ht="75" customHeight="1">
      <c r="C1479" s="57"/>
      <c r="E1479" s="57"/>
      <c r="F1479" s="57"/>
      <c r="G1479" s="57"/>
      <c r="H1479" s="57"/>
      <c r="I1479" s="57"/>
      <c r="J1479" s="57"/>
      <c r="K1479" s="57"/>
      <c r="L1479" s="57"/>
      <c r="M1479" s="57"/>
      <c r="N1479" s="57"/>
      <c r="Q1479" s="57"/>
      <c r="R1479" s="57"/>
      <c r="S1479" s="57"/>
      <c r="T1479" s="57"/>
      <c r="W1479" s="57"/>
      <c r="X1479" s="57"/>
    </row>
    <row r="1480" spans="3:24" s="14" customFormat="1" ht="75" customHeight="1">
      <c r="C1480" s="57"/>
      <c r="E1480" s="57"/>
      <c r="F1480" s="57"/>
      <c r="G1480" s="57"/>
      <c r="H1480" s="57"/>
      <c r="I1480" s="57"/>
      <c r="J1480" s="57"/>
      <c r="K1480" s="57"/>
      <c r="L1480" s="57"/>
      <c r="M1480" s="57"/>
      <c r="N1480" s="57"/>
      <c r="Q1480" s="57"/>
      <c r="R1480" s="57"/>
      <c r="S1480" s="57"/>
      <c r="T1480" s="57"/>
      <c r="W1480" s="57"/>
      <c r="X1480" s="57"/>
    </row>
    <row r="1481" spans="3:24" s="14" customFormat="1" ht="75" customHeight="1">
      <c r="C1481" s="57"/>
      <c r="E1481" s="57"/>
      <c r="F1481" s="57"/>
      <c r="G1481" s="57"/>
      <c r="H1481" s="57"/>
      <c r="I1481" s="57"/>
      <c r="J1481" s="57"/>
      <c r="K1481" s="57"/>
      <c r="L1481" s="57"/>
      <c r="M1481" s="57"/>
      <c r="N1481" s="57"/>
      <c r="Q1481" s="57"/>
      <c r="R1481" s="57"/>
      <c r="S1481" s="57"/>
      <c r="T1481" s="57"/>
      <c r="W1481" s="57"/>
      <c r="X1481" s="57"/>
    </row>
    <row r="1482" spans="3:24" s="14" customFormat="1" ht="75" customHeight="1">
      <c r="C1482" s="57"/>
      <c r="E1482" s="57"/>
      <c r="F1482" s="57"/>
      <c r="G1482" s="57"/>
      <c r="H1482" s="57"/>
      <c r="I1482" s="57"/>
      <c r="J1482" s="57"/>
      <c r="K1482" s="57"/>
      <c r="L1482" s="57"/>
      <c r="M1482" s="57"/>
      <c r="N1482" s="57"/>
      <c r="Q1482" s="57"/>
      <c r="R1482" s="57"/>
      <c r="S1482" s="57"/>
      <c r="T1482" s="57"/>
      <c r="W1482" s="57"/>
      <c r="X1482" s="57"/>
    </row>
    <row r="1483" spans="3:24" s="14" customFormat="1" ht="75" customHeight="1">
      <c r="C1483" s="57"/>
      <c r="E1483" s="57"/>
      <c r="F1483" s="57"/>
      <c r="G1483" s="57"/>
      <c r="H1483" s="57"/>
      <c r="I1483" s="57"/>
      <c r="J1483" s="57"/>
      <c r="K1483" s="57"/>
      <c r="L1483" s="57"/>
      <c r="M1483" s="57"/>
      <c r="N1483" s="57"/>
      <c r="Q1483" s="57"/>
      <c r="R1483" s="57"/>
      <c r="S1483" s="57"/>
      <c r="T1483" s="57"/>
      <c r="W1483" s="57"/>
      <c r="X1483" s="57"/>
    </row>
    <row r="1484" spans="3:24" s="14" customFormat="1" ht="75" customHeight="1">
      <c r="C1484" s="57"/>
      <c r="E1484" s="57"/>
      <c r="F1484" s="57"/>
      <c r="G1484" s="57"/>
      <c r="H1484" s="57"/>
      <c r="I1484" s="57"/>
      <c r="J1484" s="57"/>
      <c r="K1484" s="57"/>
      <c r="L1484" s="57"/>
      <c r="M1484" s="57"/>
      <c r="N1484" s="57"/>
      <c r="Q1484" s="57"/>
      <c r="R1484" s="57"/>
      <c r="S1484" s="57"/>
      <c r="T1484" s="57"/>
      <c r="W1484" s="57"/>
      <c r="X1484" s="57"/>
    </row>
    <row r="1485" spans="3:24" s="14" customFormat="1" ht="75" customHeight="1">
      <c r="C1485" s="57"/>
      <c r="E1485" s="57"/>
      <c r="F1485" s="57"/>
      <c r="G1485" s="57"/>
      <c r="H1485" s="57"/>
      <c r="I1485" s="57"/>
      <c r="J1485" s="57"/>
      <c r="K1485" s="57"/>
      <c r="L1485" s="57"/>
      <c r="M1485" s="57"/>
      <c r="N1485" s="57"/>
      <c r="Q1485" s="57"/>
      <c r="R1485" s="57"/>
      <c r="S1485" s="57"/>
      <c r="T1485" s="57"/>
      <c r="W1485" s="57"/>
      <c r="X1485" s="57"/>
    </row>
    <row r="1486" spans="3:24" s="14" customFormat="1" ht="75" customHeight="1">
      <c r="C1486" s="57"/>
      <c r="E1486" s="57"/>
      <c r="F1486" s="57"/>
      <c r="G1486" s="57"/>
      <c r="H1486" s="57"/>
      <c r="I1486" s="57"/>
      <c r="J1486" s="57"/>
      <c r="K1486" s="57"/>
      <c r="L1486" s="57"/>
      <c r="M1486" s="57"/>
      <c r="N1486" s="57"/>
      <c r="Q1486" s="57"/>
      <c r="R1486" s="57"/>
      <c r="S1486" s="57"/>
      <c r="T1486" s="57"/>
      <c r="W1486" s="57"/>
      <c r="X1486" s="57"/>
    </row>
    <row r="1487" spans="3:24" s="14" customFormat="1" ht="75" customHeight="1">
      <c r="C1487" s="57"/>
      <c r="E1487" s="57"/>
      <c r="F1487" s="57"/>
      <c r="G1487" s="57"/>
      <c r="H1487" s="57"/>
      <c r="I1487" s="57"/>
      <c r="J1487" s="57"/>
      <c r="K1487" s="57"/>
      <c r="L1487" s="57"/>
      <c r="M1487" s="57"/>
      <c r="N1487" s="57"/>
      <c r="Q1487" s="57"/>
      <c r="R1487" s="57"/>
      <c r="S1487" s="57"/>
      <c r="T1487" s="57"/>
      <c r="W1487" s="57"/>
      <c r="X1487" s="57"/>
    </row>
    <row r="1488" spans="3:24" s="14" customFormat="1" ht="75" customHeight="1">
      <c r="C1488" s="57"/>
      <c r="E1488" s="57"/>
      <c r="F1488" s="57"/>
      <c r="G1488" s="57"/>
      <c r="H1488" s="57"/>
      <c r="I1488" s="57"/>
      <c r="J1488" s="57"/>
      <c r="K1488" s="57"/>
      <c r="L1488" s="57"/>
      <c r="M1488" s="57"/>
      <c r="N1488" s="57"/>
      <c r="Q1488" s="57"/>
      <c r="R1488" s="57"/>
      <c r="S1488" s="57"/>
      <c r="T1488" s="57"/>
      <c r="W1488" s="57"/>
      <c r="X1488" s="57"/>
    </row>
    <row r="1489" spans="3:24" s="14" customFormat="1" ht="75" customHeight="1">
      <c r="C1489" s="57"/>
      <c r="E1489" s="57"/>
      <c r="F1489" s="57"/>
      <c r="G1489" s="57"/>
      <c r="H1489" s="57"/>
      <c r="I1489" s="57"/>
      <c r="J1489" s="57"/>
      <c r="K1489" s="57"/>
      <c r="L1489" s="57"/>
      <c r="M1489" s="57"/>
      <c r="N1489" s="57"/>
      <c r="Q1489" s="57"/>
      <c r="R1489" s="57"/>
      <c r="S1489" s="57"/>
      <c r="T1489" s="57"/>
      <c r="W1489" s="57"/>
      <c r="X1489" s="57"/>
    </row>
    <row r="1490" spans="3:24" s="14" customFormat="1" ht="75" customHeight="1">
      <c r="C1490" s="57"/>
      <c r="E1490" s="57"/>
      <c r="F1490" s="57"/>
      <c r="G1490" s="57"/>
      <c r="H1490" s="57"/>
      <c r="I1490" s="57"/>
      <c r="J1490" s="57"/>
      <c r="K1490" s="57"/>
      <c r="L1490" s="57"/>
      <c r="M1490" s="57"/>
      <c r="N1490" s="57"/>
      <c r="Q1490" s="57"/>
      <c r="R1490" s="57"/>
      <c r="S1490" s="57"/>
      <c r="T1490" s="57"/>
      <c r="W1490" s="57"/>
      <c r="X1490" s="57"/>
    </row>
    <row r="1491" spans="3:24" s="14" customFormat="1" ht="75" customHeight="1">
      <c r="C1491" s="57"/>
      <c r="E1491" s="57"/>
      <c r="F1491" s="57"/>
      <c r="G1491" s="57"/>
      <c r="H1491" s="57"/>
      <c r="I1491" s="57"/>
      <c r="J1491" s="57"/>
      <c r="K1491" s="57"/>
      <c r="L1491" s="57"/>
      <c r="M1491" s="57"/>
      <c r="N1491" s="57"/>
      <c r="Q1491" s="57"/>
      <c r="R1491" s="57"/>
      <c r="S1491" s="57"/>
      <c r="T1491" s="57"/>
      <c r="W1491" s="57"/>
      <c r="X1491" s="57"/>
    </row>
    <row r="1492" spans="3:24" s="14" customFormat="1" ht="75" customHeight="1">
      <c r="C1492" s="57"/>
      <c r="E1492" s="57"/>
      <c r="F1492" s="57"/>
      <c r="G1492" s="57"/>
      <c r="H1492" s="57"/>
      <c r="I1492" s="57"/>
      <c r="J1492" s="57"/>
      <c r="K1492" s="57"/>
      <c r="L1492" s="57"/>
      <c r="M1492" s="57"/>
      <c r="N1492" s="57"/>
      <c r="Q1492" s="57"/>
      <c r="R1492" s="57"/>
      <c r="S1492" s="57"/>
      <c r="T1492" s="57"/>
      <c r="W1492" s="57"/>
      <c r="X1492" s="57"/>
    </row>
    <row r="1493" spans="3:24" s="14" customFormat="1" ht="75" customHeight="1">
      <c r="C1493" s="57"/>
      <c r="E1493" s="57"/>
      <c r="F1493" s="57"/>
      <c r="G1493" s="57"/>
      <c r="H1493" s="57"/>
      <c r="I1493" s="57"/>
      <c r="J1493" s="57"/>
      <c r="K1493" s="57"/>
      <c r="L1493" s="57"/>
      <c r="M1493" s="57"/>
      <c r="N1493" s="57"/>
      <c r="Q1493" s="57"/>
      <c r="R1493" s="57"/>
      <c r="S1493" s="57"/>
      <c r="T1493" s="57"/>
      <c r="W1493" s="57"/>
      <c r="X1493" s="57"/>
    </row>
    <row r="1494" spans="3:24" s="14" customFormat="1" ht="75" customHeight="1">
      <c r="C1494" s="57"/>
      <c r="E1494" s="57"/>
      <c r="F1494" s="57"/>
      <c r="G1494" s="57"/>
      <c r="H1494" s="57"/>
      <c r="I1494" s="57"/>
      <c r="J1494" s="57"/>
      <c r="K1494" s="57"/>
      <c r="L1494" s="57"/>
      <c r="M1494" s="57"/>
      <c r="N1494" s="57"/>
      <c r="Q1494" s="57"/>
      <c r="R1494" s="57"/>
      <c r="S1494" s="57"/>
      <c r="T1494" s="57"/>
      <c r="W1494" s="57"/>
      <c r="X1494" s="57"/>
    </row>
    <row r="1495" spans="3:24" s="14" customFormat="1" ht="75" customHeight="1">
      <c r="C1495" s="57"/>
      <c r="E1495" s="57"/>
      <c r="F1495" s="57"/>
      <c r="G1495" s="57"/>
      <c r="H1495" s="57"/>
      <c r="I1495" s="57"/>
      <c r="J1495" s="57"/>
      <c r="K1495" s="57"/>
      <c r="L1495" s="57"/>
      <c r="M1495" s="57"/>
      <c r="N1495" s="57"/>
      <c r="Q1495" s="57"/>
      <c r="R1495" s="57"/>
      <c r="S1495" s="57"/>
      <c r="T1495" s="57"/>
      <c r="W1495" s="57"/>
      <c r="X1495" s="57"/>
    </row>
    <row r="1496" spans="3:24" s="14" customFormat="1" ht="75" customHeight="1">
      <c r="C1496" s="57"/>
      <c r="E1496" s="57"/>
      <c r="F1496" s="57"/>
      <c r="G1496" s="57"/>
      <c r="H1496" s="57"/>
      <c r="I1496" s="57"/>
      <c r="J1496" s="57"/>
      <c r="K1496" s="57"/>
      <c r="L1496" s="57"/>
      <c r="M1496" s="57"/>
      <c r="N1496" s="57"/>
      <c r="Q1496" s="57"/>
      <c r="R1496" s="57"/>
      <c r="S1496" s="57"/>
      <c r="T1496" s="57"/>
      <c r="W1496" s="57"/>
      <c r="X1496" s="57"/>
    </row>
    <row r="1497" spans="3:24" s="14" customFormat="1" ht="75" customHeight="1">
      <c r="C1497" s="57"/>
      <c r="E1497" s="57"/>
      <c r="F1497" s="57"/>
      <c r="G1497" s="57"/>
      <c r="H1497" s="57"/>
      <c r="I1497" s="57"/>
      <c r="J1497" s="57"/>
      <c r="K1497" s="57"/>
      <c r="L1497" s="57"/>
      <c r="M1497" s="57"/>
      <c r="N1497" s="57"/>
      <c r="Q1497" s="57"/>
      <c r="R1497" s="57"/>
      <c r="S1497" s="57"/>
      <c r="T1497" s="57"/>
      <c r="W1497" s="57"/>
      <c r="X1497" s="57"/>
    </row>
    <row r="1498" spans="3:24" s="14" customFormat="1" ht="75" customHeight="1">
      <c r="C1498" s="57"/>
      <c r="E1498" s="57"/>
      <c r="F1498" s="57"/>
      <c r="G1498" s="57"/>
      <c r="H1498" s="57"/>
      <c r="I1498" s="57"/>
      <c r="J1498" s="57"/>
      <c r="K1498" s="57"/>
      <c r="L1498" s="57"/>
      <c r="M1498" s="57"/>
      <c r="N1498" s="57"/>
      <c r="Q1498" s="57"/>
      <c r="R1498" s="57"/>
      <c r="S1498" s="57"/>
      <c r="T1498" s="57"/>
      <c r="W1498" s="57"/>
      <c r="X1498" s="57"/>
    </row>
    <row r="1499" spans="3:24" s="14" customFormat="1" ht="75" customHeight="1">
      <c r="C1499" s="57"/>
      <c r="E1499" s="57"/>
      <c r="F1499" s="57"/>
      <c r="G1499" s="57"/>
      <c r="H1499" s="57"/>
      <c r="I1499" s="57"/>
      <c r="J1499" s="57"/>
      <c r="K1499" s="57"/>
      <c r="L1499" s="57"/>
      <c r="M1499" s="57"/>
      <c r="N1499" s="57"/>
      <c r="Q1499" s="57"/>
      <c r="R1499" s="57"/>
      <c r="S1499" s="57"/>
      <c r="T1499" s="57"/>
      <c r="W1499" s="57"/>
      <c r="X1499" s="57"/>
    </row>
    <row r="1500" spans="3:24" s="14" customFormat="1" ht="75" customHeight="1">
      <c r="C1500" s="57"/>
      <c r="E1500" s="57"/>
      <c r="F1500" s="57"/>
      <c r="G1500" s="57"/>
      <c r="H1500" s="57"/>
      <c r="I1500" s="57"/>
      <c r="J1500" s="57"/>
      <c r="K1500" s="57"/>
      <c r="L1500" s="57"/>
      <c r="M1500" s="57"/>
      <c r="N1500" s="57"/>
      <c r="Q1500" s="57"/>
      <c r="R1500" s="57"/>
      <c r="S1500" s="57"/>
      <c r="T1500" s="57"/>
      <c r="W1500" s="57"/>
      <c r="X1500" s="57"/>
    </row>
    <row r="1501" spans="3:24" s="14" customFormat="1" ht="75" customHeight="1">
      <c r="C1501" s="57"/>
      <c r="E1501" s="57"/>
      <c r="F1501" s="57"/>
      <c r="G1501" s="57"/>
      <c r="H1501" s="57"/>
      <c r="I1501" s="57"/>
      <c r="J1501" s="57"/>
      <c r="K1501" s="57"/>
      <c r="L1501" s="57"/>
      <c r="M1501" s="57"/>
      <c r="N1501" s="57"/>
      <c r="Q1501" s="57"/>
      <c r="R1501" s="57"/>
      <c r="S1501" s="57"/>
      <c r="T1501" s="57"/>
      <c r="W1501" s="57"/>
      <c r="X1501" s="57"/>
    </row>
    <row r="1502" spans="3:24" s="14" customFormat="1" ht="75" customHeight="1">
      <c r="C1502" s="57"/>
      <c r="E1502" s="57"/>
      <c r="F1502" s="57"/>
      <c r="G1502" s="57"/>
      <c r="H1502" s="57"/>
      <c r="I1502" s="57"/>
      <c r="J1502" s="57"/>
      <c r="K1502" s="57"/>
      <c r="L1502" s="57"/>
      <c r="M1502" s="57"/>
      <c r="N1502" s="57"/>
      <c r="Q1502" s="57"/>
      <c r="R1502" s="57"/>
      <c r="S1502" s="57"/>
      <c r="T1502" s="57"/>
      <c r="W1502" s="57"/>
      <c r="X1502" s="57"/>
    </row>
    <row r="1503" spans="3:24" s="14" customFormat="1" ht="75" customHeight="1">
      <c r="C1503" s="57"/>
      <c r="E1503" s="57"/>
      <c r="F1503" s="57"/>
      <c r="G1503" s="57"/>
      <c r="H1503" s="57"/>
      <c r="I1503" s="57"/>
      <c r="J1503" s="57"/>
      <c r="K1503" s="57"/>
      <c r="L1503" s="57"/>
      <c r="M1503" s="57"/>
      <c r="N1503" s="57"/>
      <c r="Q1503" s="57"/>
      <c r="R1503" s="57"/>
      <c r="S1503" s="57"/>
      <c r="T1503" s="57"/>
      <c r="W1503" s="57"/>
      <c r="X1503" s="57"/>
    </row>
    <row r="1504" spans="3:24" s="14" customFormat="1" ht="75" customHeight="1">
      <c r="C1504" s="57"/>
      <c r="E1504" s="57"/>
      <c r="F1504" s="57"/>
      <c r="G1504" s="57"/>
      <c r="H1504" s="57"/>
      <c r="I1504" s="57"/>
      <c r="J1504" s="57"/>
      <c r="K1504" s="57"/>
      <c r="L1504" s="57"/>
      <c r="M1504" s="57"/>
      <c r="N1504" s="57"/>
      <c r="Q1504" s="57"/>
      <c r="R1504" s="57"/>
      <c r="S1504" s="57"/>
      <c r="T1504" s="57"/>
      <c r="W1504" s="57"/>
      <c r="X1504" s="57"/>
    </row>
    <row r="1505" spans="3:24" s="14" customFormat="1" ht="75" customHeight="1">
      <c r="C1505" s="57"/>
      <c r="E1505" s="57"/>
      <c r="F1505" s="57"/>
      <c r="G1505" s="57"/>
      <c r="H1505" s="57"/>
      <c r="I1505" s="57"/>
      <c r="J1505" s="57"/>
      <c r="K1505" s="57"/>
      <c r="L1505" s="57"/>
      <c r="M1505" s="57"/>
      <c r="N1505" s="57"/>
      <c r="Q1505" s="57"/>
      <c r="R1505" s="57"/>
      <c r="S1505" s="57"/>
      <c r="T1505" s="57"/>
      <c r="W1505" s="57"/>
      <c r="X1505" s="57"/>
    </row>
    <row r="1506" spans="3:24" s="14" customFormat="1" ht="75" customHeight="1">
      <c r="C1506" s="57"/>
      <c r="E1506" s="57"/>
      <c r="F1506" s="57"/>
      <c r="G1506" s="57"/>
      <c r="H1506" s="57"/>
      <c r="I1506" s="57"/>
      <c r="J1506" s="57"/>
      <c r="K1506" s="57"/>
      <c r="L1506" s="57"/>
      <c r="M1506" s="57"/>
      <c r="N1506" s="57"/>
      <c r="Q1506" s="57"/>
      <c r="R1506" s="57"/>
      <c r="S1506" s="57"/>
      <c r="T1506" s="57"/>
      <c r="W1506" s="57"/>
      <c r="X1506" s="57"/>
    </row>
    <row r="1507" spans="3:24" s="14" customFormat="1" ht="75" customHeight="1">
      <c r="C1507" s="57"/>
      <c r="E1507" s="57"/>
      <c r="F1507" s="57"/>
      <c r="G1507" s="57"/>
      <c r="H1507" s="57"/>
      <c r="I1507" s="57"/>
      <c r="J1507" s="57"/>
      <c r="K1507" s="57"/>
      <c r="L1507" s="57"/>
      <c r="M1507" s="57"/>
      <c r="N1507" s="57"/>
      <c r="Q1507" s="57"/>
      <c r="R1507" s="57"/>
      <c r="S1507" s="57"/>
      <c r="T1507" s="57"/>
      <c r="W1507" s="57"/>
      <c r="X1507" s="57"/>
    </row>
    <row r="1508" spans="3:24" s="14" customFormat="1" ht="75" customHeight="1">
      <c r="C1508" s="57"/>
      <c r="E1508" s="57"/>
      <c r="F1508" s="57"/>
      <c r="G1508" s="57"/>
      <c r="H1508" s="57"/>
      <c r="I1508" s="57"/>
      <c r="J1508" s="57"/>
      <c r="K1508" s="57"/>
      <c r="L1508" s="57"/>
      <c r="M1508" s="57"/>
      <c r="N1508" s="57"/>
      <c r="Q1508" s="57"/>
      <c r="R1508" s="57"/>
      <c r="S1508" s="57"/>
      <c r="T1508" s="57"/>
      <c r="W1508" s="57"/>
      <c r="X1508" s="57"/>
    </row>
    <row r="1509" spans="3:24" s="14" customFormat="1" ht="75" customHeight="1">
      <c r="C1509" s="57"/>
      <c r="E1509" s="57"/>
      <c r="F1509" s="57"/>
      <c r="G1509" s="57"/>
      <c r="H1509" s="57"/>
      <c r="I1509" s="57"/>
      <c r="J1509" s="57"/>
      <c r="K1509" s="57"/>
      <c r="L1509" s="57"/>
      <c r="M1509" s="57"/>
      <c r="N1509" s="57"/>
      <c r="Q1509" s="57"/>
      <c r="R1509" s="57"/>
      <c r="S1509" s="57"/>
      <c r="T1509" s="57"/>
      <c r="W1509" s="57"/>
      <c r="X1509" s="57"/>
    </row>
    <row r="1510" spans="3:24" s="14" customFormat="1" ht="75" customHeight="1">
      <c r="C1510" s="57"/>
      <c r="E1510" s="57"/>
      <c r="F1510" s="57"/>
      <c r="G1510" s="57"/>
      <c r="H1510" s="57"/>
      <c r="I1510" s="57"/>
      <c r="J1510" s="57"/>
      <c r="K1510" s="57"/>
      <c r="L1510" s="57"/>
      <c r="M1510" s="57"/>
      <c r="N1510" s="57"/>
      <c r="Q1510" s="57"/>
      <c r="R1510" s="57"/>
      <c r="S1510" s="57"/>
      <c r="T1510" s="57"/>
      <c r="W1510" s="57"/>
      <c r="X1510" s="57"/>
    </row>
    <row r="1511" spans="3:24" s="14" customFormat="1" ht="75" customHeight="1">
      <c r="C1511" s="57"/>
      <c r="E1511" s="57"/>
      <c r="F1511" s="57"/>
      <c r="G1511" s="57"/>
      <c r="H1511" s="57"/>
      <c r="I1511" s="57"/>
      <c r="J1511" s="57"/>
      <c r="K1511" s="57"/>
      <c r="L1511" s="57"/>
      <c r="M1511" s="57"/>
      <c r="N1511" s="57"/>
      <c r="Q1511" s="57"/>
      <c r="R1511" s="57"/>
      <c r="S1511" s="57"/>
      <c r="T1511" s="57"/>
      <c r="W1511" s="57"/>
      <c r="X1511" s="57"/>
    </row>
    <row r="1512" spans="3:24" s="14" customFormat="1" ht="75" customHeight="1">
      <c r="C1512" s="57"/>
      <c r="E1512" s="57"/>
      <c r="F1512" s="57"/>
      <c r="G1512" s="57"/>
      <c r="H1512" s="57"/>
      <c r="I1512" s="57"/>
      <c r="J1512" s="57"/>
      <c r="K1512" s="57"/>
      <c r="L1512" s="57"/>
      <c r="M1512" s="57"/>
      <c r="N1512" s="57"/>
      <c r="Q1512" s="57"/>
      <c r="R1512" s="57"/>
      <c r="S1512" s="57"/>
      <c r="T1512" s="57"/>
      <c r="W1512" s="57"/>
      <c r="X1512" s="57"/>
    </row>
    <row r="1513" spans="3:24" s="14" customFormat="1" ht="75" customHeight="1">
      <c r="C1513" s="57"/>
      <c r="E1513" s="57"/>
      <c r="F1513" s="57"/>
      <c r="G1513" s="57"/>
      <c r="H1513" s="57"/>
      <c r="I1513" s="57"/>
      <c r="J1513" s="57"/>
      <c r="K1513" s="57"/>
      <c r="L1513" s="57"/>
      <c r="M1513" s="57"/>
      <c r="N1513" s="57"/>
      <c r="Q1513" s="57"/>
      <c r="R1513" s="57"/>
      <c r="S1513" s="57"/>
      <c r="T1513" s="57"/>
      <c r="W1513" s="57"/>
      <c r="X1513" s="57"/>
    </row>
    <row r="1514" spans="3:24" s="14" customFormat="1" ht="75" customHeight="1">
      <c r="C1514" s="57"/>
      <c r="E1514" s="57"/>
      <c r="F1514" s="57"/>
      <c r="G1514" s="57"/>
      <c r="H1514" s="57"/>
      <c r="I1514" s="57"/>
      <c r="J1514" s="57"/>
      <c r="K1514" s="57"/>
      <c r="L1514" s="57"/>
      <c r="M1514" s="57"/>
      <c r="N1514" s="57"/>
      <c r="Q1514" s="57"/>
      <c r="R1514" s="57"/>
      <c r="S1514" s="57"/>
      <c r="T1514" s="57"/>
      <c r="W1514" s="57"/>
      <c r="X1514" s="57"/>
    </row>
    <row r="1515" spans="3:24" s="14" customFormat="1" ht="75" customHeight="1">
      <c r="C1515" s="57"/>
      <c r="E1515" s="57"/>
      <c r="F1515" s="57"/>
      <c r="G1515" s="57"/>
      <c r="H1515" s="57"/>
      <c r="I1515" s="57"/>
      <c r="J1515" s="57"/>
      <c r="K1515" s="57"/>
      <c r="L1515" s="57"/>
      <c r="M1515" s="57"/>
      <c r="N1515" s="57"/>
      <c r="Q1515" s="57"/>
      <c r="R1515" s="57"/>
      <c r="S1515" s="57"/>
      <c r="T1515" s="57"/>
      <c r="W1515" s="57"/>
      <c r="X1515" s="57"/>
    </row>
    <row r="1516" spans="3:24" s="14" customFormat="1" ht="75" customHeight="1">
      <c r="C1516" s="57"/>
      <c r="E1516" s="57"/>
      <c r="F1516" s="57"/>
      <c r="G1516" s="57"/>
      <c r="H1516" s="57"/>
      <c r="I1516" s="57"/>
      <c r="J1516" s="57"/>
      <c r="K1516" s="57"/>
      <c r="L1516" s="57"/>
      <c r="M1516" s="57"/>
      <c r="N1516" s="57"/>
      <c r="Q1516" s="57"/>
      <c r="R1516" s="57"/>
      <c r="S1516" s="57"/>
      <c r="T1516" s="57"/>
      <c r="W1516" s="57"/>
      <c r="X1516" s="57"/>
    </row>
    <row r="1517" spans="3:24" s="14" customFormat="1" ht="75" customHeight="1">
      <c r="C1517" s="57"/>
      <c r="E1517" s="57"/>
      <c r="F1517" s="57"/>
      <c r="G1517" s="57"/>
      <c r="H1517" s="57"/>
      <c r="I1517" s="57"/>
      <c r="J1517" s="57"/>
      <c r="K1517" s="57"/>
      <c r="L1517" s="57"/>
      <c r="M1517" s="57"/>
      <c r="N1517" s="57"/>
      <c r="Q1517" s="57"/>
      <c r="R1517" s="57"/>
      <c r="S1517" s="57"/>
      <c r="T1517" s="57"/>
      <c r="W1517" s="57"/>
      <c r="X1517" s="57"/>
    </row>
    <row r="1518" spans="3:24" s="14" customFormat="1" ht="75" customHeight="1">
      <c r="C1518" s="57"/>
      <c r="E1518" s="57"/>
      <c r="F1518" s="57"/>
      <c r="G1518" s="57"/>
      <c r="H1518" s="57"/>
      <c r="I1518" s="57"/>
      <c r="J1518" s="57"/>
      <c r="K1518" s="57"/>
      <c r="L1518" s="57"/>
      <c r="M1518" s="57"/>
      <c r="N1518" s="57"/>
      <c r="Q1518" s="57"/>
      <c r="R1518" s="57"/>
      <c r="S1518" s="57"/>
      <c r="T1518" s="57"/>
      <c r="W1518" s="57"/>
      <c r="X1518" s="57"/>
    </row>
    <row r="1519" spans="3:24" s="14" customFormat="1" ht="75" customHeight="1">
      <c r="C1519" s="57"/>
      <c r="E1519" s="57"/>
      <c r="F1519" s="57"/>
      <c r="G1519" s="57"/>
      <c r="H1519" s="57"/>
      <c r="I1519" s="57"/>
      <c r="J1519" s="57"/>
      <c r="K1519" s="57"/>
      <c r="L1519" s="57"/>
      <c r="M1519" s="57"/>
      <c r="N1519" s="57"/>
      <c r="Q1519" s="57"/>
      <c r="R1519" s="57"/>
      <c r="S1519" s="57"/>
      <c r="T1519" s="57"/>
      <c r="W1519" s="57"/>
      <c r="X1519" s="57"/>
    </row>
    <row r="1520" spans="3:24" s="14" customFormat="1" ht="75" customHeight="1">
      <c r="C1520" s="57"/>
      <c r="E1520" s="57"/>
      <c r="F1520" s="57"/>
      <c r="G1520" s="57"/>
      <c r="H1520" s="57"/>
      <c r="I1520" s="57"/>
      <c r="J1520" s="57"/>
      <c r="K1520" s="57"/>
      <c r="L1520" s="57"/>
      <c r="M1520" s="57"/>
      <c r="N1520" s="57"/>
      <c r="Q1520" s="57"/>
      <c r="R1520" s="57"/>
      <c r="S1520" s="57"/>
      <c r="T1520" s="57"/>
      <c r="W1520" s="57"/>
      <c r="X1520" s="57"/>
    </row>
    <row r="1521" spans="3:24" s="14" customFormat="1" ht="75" customHeight="1">
      <c r="C1521" s="57"/>
      <c r="E1521" s="57"/>
      <c r="F1521" s="57"/>
      <c r="G1521" s="57"/>
      <c r="H1521" s="57"/>
      <c r="I1521" s="57"/>
      <c r="J1521" s="57"/>
      <c r="K1521" s="57"/>
      <c r="L1521" s="57"/>
      <c r="M1521" s="57"/>
      <c r="N1521" s="57"/>
      <c r="Q1521" s="57"/>
      <c r="R1521" s="57"/>
      <c r="S1521" s="57"/>
      <c r="T1521" s="57"/>
      <c r="W1521" s="57"/>
      <c r="X1521" s="57"/>
    </row>
    <row r="1522" spans="3:24" s="14" customFormat="1" ht="75" customHeight="1">
      <c r="C1522" s="57"/>
      <c r="E1522" s="57"/>
      <c r="F1522" s="57"/>
      <c r="G1522" s="57"/>
      <c r="H1522" s="57"/>
      <c r="I1522" s="57"/>
      <c r="J1522" s="57"/>
      <c r="K1522" s="57"/>
      <c r="L1522" s="57"/>
      <c r="M1522" s="57"/>
      <c r="N1522" s="57"/>
      <c r="Q1522" s="57"/>
      <c r="R1522" s="57"/>
      <c r="S1522" s="57"/>
      <c r="T1522" s="57"/>
      <c r="W1522" s="57"/>
      <c r="X1522" s="57"/>
    </row>
    <row r="1523" spans="3:24" s="14" customFormat="1" ht="75" customHeight="1">
      <c r="C1523" s="57"/>
      <c r="E1523" s="57"/>
      <c r="F1523" s="57"/>
      <c r="G1523" s="57"/>
      <c r="H1523" s="57"/>
      <c r="I1523" s="57"/>
      <c r="J1523" s="57"/>
      <c r="K1523" s="57"/>
      <c r="L1523" s="57"/>
      <c r="M1523" s="57"/>
      <c r="N1523" s="57"/>
      <c r="Q1523" s="57"/>
      <c r="R1523" s="57"/>
      <c r="S1523" s="57"/>
      <c r="T1523" s="57"/>
      <c r="W1523" s="57"/>
      <c r="X1523" s="57"/>
    </row>
    <row r="1524" spans="3:24" s="14" customFormat="1" ht="75" customHeight="1">
      <c r="C1524" s="57"/>
      <c r="E1524" s="57"/>
      <c r="F1524" s="57"/>
      <c r="G1524" s="57"/>
      <c r="H1524" s="57"/>
      <c r="I1524" s="57"/>
      <c r="J1524" s="57"/>
      <c r="K1524" s="57"/>
      <c r="L1524" s="57"/>
      <c r="M1524" s="57"/>
      <c r="N1524" s="57"/>
      <c r="Q1524" s="57"/>
      <c r="R1524" s="57"/>
      <c r="S1524" s="57"/>
      <c r="T1524" s="57"/>
      <c r="W1524" s="57"/>
      <c r="X1524" s="57"/>
    </row>
    <row r="1525" spans="3:24" s="14" customFormat="1" ht="75" customHeight="1">
      <c r="C1525" s="57"/>
      <c r="E1525" s="57"/>
      <c r="F1525" s="57"/>
      <c r="G1525" s="57"/>
      <c r="H1525" s="57"/>
      <c r="I1525" s="57"/>
      <c r="J1525" s="57"/>
      <c r="K1525" s="57"/>
      <c r="L1525" s="57"/>
      <c r="M1525" s="57"/>
      <c r="N1525" s="57"/>
      <c r="Q1525" s="57"/>
      <c r="R1525" s="57"/>
      <c r="S1525" s="57"/>
      <c r="T1525" s="57"/>
      <c r="W1525" s="57"/>
      <c r="X1525" s="57"/>
    </row>
    <row r="1526" spans="3:24" s="14" customFormat="1" ht="75" customHeight="1">
      <c r="C1526" s="57"/>
      <c r="E1526" s="57"/>
      <c r="F1526" s="57"/>
      <c r="G1526" s="57"/>
      <c r="H1526" s="57"/>
      <c r="I1526" s="57"/>
      <c r="J1526" s="57"/>
      <c r="K1526" s="57"/>
      <c r="L1526" s="57"/>
      <c r="M1526" s="57"/>
      <c r="N1526" s="57"/>
      <c r="Q1526" s="57"/>
      <c r="R1526" s="57"/>
      <c r="S1526" s="57"/>
      <c r="T1526" s="57"/>
      <c r="W1526" s="57"/>
      <c r="X1526" s="57"/>
    </row>
    <row r="1527" spans="3:24" s="14" customFormat="1" ht="75" customHeight="1">
      <c r="C1527" s="57"/>
      <c r="E1527" s="57"/>
      <c r="F1527" s="57"/>
      <c r="G1527" s="57"/>
      <c r="H1527" s="57"/>
      <c r="I1527" s="57"/>
      <c r="J1527" s="57"/>
      <c r="K1527" s="57"/>
      <c r="L1527" s="57"/>
      <c r="M1527" s="57"/>
      <c r="N1527" s="57"/>
      <c r="Q1527" s="57"/>
      <c r="R1527" s="57"/>
      <c r="S1527" s="57"/>
      <c r="T1527" s="57"/>
      <c r="W1527" s="57"/>
      <c r="X1527" s="57"/>
    </row>
    <row r="1528" spans="3:24" s="14" customFormat="1" ht="75" customHeight="1">
      <c r="C1528" s="57"/>
      <c r="E1528" s="57"/>
      <c r="F1528" s="57"/>
      <c r="G1528" s="57"/>
      <c r="H1528" s="57"/>
      <c r="I1528" s="57"/>
      <c r="J1528" s="57"/>
      <c r="K1528" s="57"/>
      <c r="L1528" s="57"/>
      <c r="M1528" s="57"/>
      <c r="N1528" s="57"/>
      <c r="Q1528" s="57"/>
      <c r="R1528" s="57"/>
      <c r="S1528" s="57"/>
      <c r="T1528" s="57"/>
      <c r="W1528" s="57"/>
      <c r="X1528" s="57"/>
    </row>
    <row r="1529" spans="3:24" s="14" customFormat="1" ht="75" customHeight="1">
      <c r="C1529" s="57"/>
      <c r="E1529" s="57"/>
      <c r="F1529" s="57"/>
      <c r="G1529" s="57"/>
      <c r="H1529" s="57"/>
      <c r="I1529" s="57"/>
      <c r="J1529" s="57"/>
      <c r="K1529" s="57"/>
      <c r="L1529" s="57"/>
      <c r="M1529" s="57"/>
      <c r="N1529" s="57"/>
      <c r="Q1529" s="57"/>
      <c r="R1529" s="57"/>
      <c r="S1529" s="57"/>
      <c r="T1529" s="57"/>
      <c r="W1529" s="57"/>
      <c r="X1529" s="57"/>
    </row>
    <row r="1530" spans="3:24" s="14" customFormat="1" ht="75" customHeight="1">
      <c r="C1530" s="57"/>
      <c r="E1530" s="57"/>
      <c r="F1530" s="57"/>
      <c r="G1530" s="57"/>
      <c r="H1530" s="57"/>
      <c r="I1530" s="57"/>
      <c r="J1530" s="57"/>
      <c r="K1530" s="57"/>
      <c r="L1530" s="57"/>
      <c r="M1530" s="57"/>
      <c r="N1530" s="57"/>
      <c r="Q1530" s="57"/>
      <c r="R1530" s="57"/>
      <c r="S1530" s="57"/>
      <c r="T1530" s="57"/>
      <c r="W1530" s="57"/>
      <c r="X1530" s="57"/>
    </row>
    <row r="1531" spans="3:24" s="14" customFormat="1" ht="75" customHeight="1">
      <c r="C1531" s="57"/>
      <c r="E1531" s="57"/>
      <c r="F1531" s="57"/>
      <c r="G1531" s="57"/>
      <c r="H1531" s="57"/>
      <c r="I1531" s="57"/>
      <c r="J1531" s="57"/>
      <c r="K1531" s="57"/>
      <c r="L1531" s="57"/>
      <c r="M1531" s="57"/>
      <c r="N1531" s="57"/>
      <c r="Q1531" s="57"/>
      <c r="R1531" s="57"/>
      <c r="S1531" s="57"/>
      <c r="T1531" s="57"/>
      <c r="W1531" s="57"/>
      <c r="X1531" s="57"/>
    </row>
    <row r="1532" spans="3:24" s="14" customFormat="1" ht="75" customHeight="1">
      <c r="C1532" s="57"/>
      <c r="E1532" s="57"/>
      <c r="F1532" s="57"/>
      <c r="G1532" s="57"/>
      <c r="H1532" s="57"/>
      <c r="I1532" s="57"/>
      <c r="J1532" s="57"/>
      <c r="K1532" s="57"/>
      <c r="L1532" s="57"/>
      <c r="M1532" s="57"/>
      <c r="N1532" s="57"/>
      <c r="Q1532" s="57"/>
      <c r="R1532" s="57"/>
      <c r="S1532" s="57"/>
      <c r="T1532" s="57"/>
      <c r="W1532" s="57"/>
      <c r="X1532" s="57"/>
    </row>
    <row r="1533" spans="3:24" s="14" customFormat="1" ht="75" customHeight="1">
      <c r="C1533" s="57"/>
      <c r="E1533" s="57"/>
      <c r="F1533" s="57"/>
      <c r="G1533" s="57"/>
      <c r="H1533" s="57"/>
      <c r="I1533" s="57"/>
      <c r="J1533" s="57"/>
      <c r="K1533" s="57"/>
      <c r="L1533" s="57"/>
      <c r="M1533" s="57"/>
      <c r="N1533" s="57"/>
      <c r="Q1533" s="57"/>
      <c r="R1533" s="57"/>
      <c r="S1533" s="57"/>
      <c r="T1533" s="57"/>
      <c r="W1533" s="57"/>
      <c r="X1533" s="57"/>
    </row>
    <row r="1534" spans="3:24" s="14" customFormat="1" ht="75" customHeight="1">
      <c r="C1534" s="57"/>
      <c r="E1534" s="57"/>
      <c r="F1534" s="57"/>
      <c r="G1534" s="57"/>
      <c r="H1534" s="57"/>
      <c r="I1534" s="57"/>
      <c r="J1534" s="57"/>
      <c r="K1534" s="57"/>
      <c r="L1534" s="57"/>
      <c r="M1534" s="57"/>
      <c r="N1534" s="57"/>
      <c r="Q1534" s="57"/>
      <c r="R1534" s="57"/>
      <c r="S1534" s="57"/>
      <c r="T1534" s="57"/>
      <c r="W1534" s="57"/>
      <c r="X1534" s="57"/>
    </row>
    <row r="1535" spans="3:24" s="14" customFormat="1" ht="75" customHeight="1">
      <c r="C1535" s="57"/>
      <c r="E1535" s="57"/>
      <c r="F1535" s="57"/>
      <c r="G1535" s="57"/>
      <c r="H1535" s="57"/>
      <c r="I1535" s="57"/>
      <c r="J1535" s="57"/>
      <c r="K1535" s="57"/>
      <c r="L1535" s="57"/>
      <c r="M1535" s="57"/>
      <c r="N1535" s="57"/>
      <c r="Q1535" s="57"/>
      <c r="R1535" s="57"/>
      <c r="S1535" s="57"/>
      <c r="T1535" s="57"/>
      <c r="W1535" s="57"/>
      <c r="X1535" s="57"/>
    </row>
    <row r="1536" spans="3:24" s="14" customFormat="1" ht="75" customHeight="1">
      <c r="C1536" s="57"/>
      <c r="E1536" s="57"/>
      <c r="F1536" s="57"/>
      <c r="G1536" s="57"/>
      <c r="H1536" s="57"/>
      <c r="I1536" s="57"/>
      <c r="J1536" s="57"/>
      <c r="K1536" s="57"/>
      <c r="L1536" s="57"/>
      <c r="M1536" s="57"/>
      <c r="N1536" s="57"/>
      <c r="Q1536" s="57"/>
      <c r="R1536" s="57"/>
      <c r="S1536" s="57"/>
      <c r="T1536" s="57"/>
      <c r="W1536" s="57"/>
      <c r="X1536" s="57"/>
    </row>
    <row r="1537" spans="3:24" s="14" customFormat="1" ht="75" customHeight="1">
      <c r="C1537" s="57"/>
      <c r="E1537" s="57"/>
      <c r="F1537" s="57"/>
      <c r="G1537" s="57"/>
      <c r="H1537" s="57"/>
      <c r="I1537" s="57"/>
      <c r="J1537" s="57"/>
      <c r="K1537" s="57"/>
      <c r="L1537" s="57"/>
      <c r="M1537" s="57"/>
      <c r="N1537" s="57"/>
      <c r="Q1537" s="57"/>
      <c r="R1537" s="57"/>
      <c r="S1537" s="57"/>
      <c r="T1537" s="57"/>
      <c r="W1537" s="57"/>
      <c r="X1537" s="57"/>
    </row>
    <row r="1538" spans="3:24" s="14" customFormat="1" ht="75" customHeight="1">
      <c r="C1538" s="57"/>
      <c r="E1538" s="57"/>
      <c r="F1538" s="57"/>
      <c r="G1538" s="57"/>
      <c r="H1538" s="57"/>
      <c r="I1538" s="57"/>
      <c r="J1538" s="57"/>
      <c r="K1538" s="57"/>
      <c r="L1538" s="57"/>
      <c r="M1538" s="57"/>
      <c r="N1538" s="57"/>
      <c r="Q1538" s="57"/>
      <c r="R1538" s="57"/>
      <c r="S1538" s="57"/>
      <c r="T1538" s="57"/>
      <c r="W1538" s="57"/>
      <c r="X1538" s="57"/>
    </row>
    <row r="1539" spans="3:24" s="14" customFormat="1" ht="75" customHeight="1">
      <c r="C1539" s="57"/>
      <c r="E1539" s="57"/>
      <c r="F1539" s="57"/>
      <c r="G1539" s="57"/>
      <c r="H1539" s="57"/>
      <c r="I1539" s="57"/>
      <c r="J1539" s="57"/>
      <c r="K1539" s="57"/>
      <c r="L1539" s="57"/>
      <c r="M1539" s="57"/>
      <c r="N1539" s="57"/>
      <c r="Q1539" s="57"/>
      <c r="R1539" s="57"/>
      <c r="S1539" s="57"/>
      <c r="T1539" s="57"/>
      <c r="W1539" s="57"/>
      <c r="X1539" s="57"/>
    </row>
    <row r="1540" spans="3:24" s="14" customFormat="1" ht="75" customHeight="1">
      <c r="C1540" s="57"/>
      <c r="E1540" s="57"/>
      <c r="F1540" s="57"/>
      <c r="G1540" s="57"/>
      <c r="H1540" s="57"/>
      <c r="I1540" s="57"/>
      <c r="J1540" s="57"/>
      <c r="K1540" s="57"/>
      <c r="L1540" s="57"/>
      <c r="M1540" s="57"/>
      <c r="N1540" s="57"/>
      <c r="Q1540" s="57"/>
      <c r="R1540" s="57"/>
      <c r="S1540" s="57"/>
      <c r="T1540" s="57"/>
      <c r="W1540" s="57"/>
      <c r="X1540" s="57"/>
    </row>
    <row r="1541" spans="3:24" s="14" customFormat="1" ht="75" customHeight="1">
      <c r="C1541" s="57"/>
      <c r="E1541" s="57"/>
      <c r="F1541" s="57"/>
      <c r="G1541" s="57"/>
      <c r="H1541" s="57"/>
      <c r="I1541" s="57"/>
      <c r="J1541" s="57"/>
      <c r="K1541" s="57"/>
      <c r="L1541" s="57"/>
      <c r="M1541" s="57"/>
      <c r="N1541" s="57"/>
      <c r="Q1541" s="57"/>
      <c r="R1541" s="57"/>
      <c r="S1541" s="57"/>
      <c r="T1541" s="57"/>
      <c r="W1541" s="57"/>
      <c r="X1541" s="57"/>
    </row>
    <row r="1542" spans="3:24" s="14" customFormat="1" ht="75" customHeight="1">
      <c r="C1542" s="57"/>
      <c r="E1542" s="57"/>
      <c r="F1542" s="57"/>
      <c r="G1542" s="57"/>
      <c r="H1542" s="57"/>
      <c r="I1542" s="57"/>
      <c r="J1542" s="57"/>
      <c r="K1542" s="57"/>
      <c r="L1542" s="57"/>
      <c r="M1542" s="57"/>
      <c r="N1542" s="57"/>
      <c r="Q1542" s="57"/>
      <c r="R1542" s="57"/>
      <c r="S1542" s="57"/>
      <c r="T1542" s="57"/>
      <c r="W1542" s="57"/>
      <c r="X1542" s="57"/>
    </row>
    <row r="1543" spans="3:24" s="14" customFormat="1" ht="75" customHeight="1">
      <c r="C1543" s="57"/>
      <c r="E1543" s="57"/>
      <c r="F1543" s="57"/>
      <c r="G1543" s="57"/>
      <c r="H1543" s="57"/>
      <c r="I1543" s="57"/>
      <c r="J1543" s="57"/>
      <c r="K1543" s="57"/>
      <c r="L1543" s="57"/>
      <c r="M1543" s="57"/>
      <c r="N1543" s="57"/>
      <c r="Q1543" s="57"/>
      <c r="R1543" s="57"/>
      <c r="S1543" s="57"/>
      <c r="T1543" s="57"/>
      <c r="W1543" s="57"/>
      <c r="X1543" s="57"/>
    </row>
    <row r="1544" spans="3:24" s="14" customFormat="1" ht="75" customHeight="1">
      <c r="C1544" s="57"/>
      <c r="E1544" s="57"/>
      <c r="F1544" s="57"/>
      <c r="G1544" s="57"/>
      <c r="H1544" s="57"/>
      <c r="I1544" s="57"/>
      <c r="J1544" s="57"/>
      <c r="K1544" s="57"/>
      <c r="L1544" s="57"/>
      <c r="M1544" s="57"/>
      <c r="N1544" s="57"/>
      <c r="Q1544" s="57"/>
      <c r="R1544" s="57"/>
      <c r="S1544" s="57"/>
      <c r="T1544" s="57"/>
      <c r="W1544" s="57"/>
      <c r="X1544" s="57"/>
    </row>
    <row r="1545" spans="3:24" s="14" customFormat="1" ht="75" customHeight="1">
      <c r="C1545" s="57"/>
      <c r="E1545" s="57"/>
      <c r="F1545" s="57"/>
      <c r="G1545" s="57"/>
      <c r="H1545" s="57"/>
      <c r="I1545" s="57"/>
      <c r="J1545" s="57"/>
      <c r="K1545" s="57"/>
      <c r="L1545" s="57"/>
      <c r="M1545" s="57"/>
      <c r="N1545" s="57"/>
      <c r="Q1545" s="57"/>
      <c r="R1545" s="57"/>
      <c r="S1545" s="57"/>
      <c r="T1545" s="57"/>
      <c r="W1545" s="57"/>
      <c r="X1545" s="57"/>
    </row>
    <row r="1546" spans="3:24" s="14" customFormat="1" ht="75" customHeight="1">
      <c r="C1546" s="57"/>
      <c r="E1546" s="57"/>
      <c r="F1546" s="57"/>
      <c r="G1546" s="57"/>
      <c r="H1546" s="57"/>
      <c r="I1546" s="57"/>
      <c r="J1546" s="57"/>
      <c r="K1546" s="57"/>
      <c r="L1546" s="57"/>
      <c r="M1546" s="57"/>
      <c r="N1546" s="57"/>
      <c r="Q1546" s="57"/>
      <c r="R1546" s="57"/>
      <c r="S1546" s="57"/>
      <c r="T1546" s="57"/>
      <c r="W1546" s="57"/>
      <c r="X1546" s="57"/>
    </row>
    <row r="1547" spans="3:24" s="14" customFormat="1" ht="75" customHeight="1">
      <c r="C1547" s="57"/>
      <c r="E1547" s="57"/>
      <c r="F1547" s="57"/>
      <c r="G1547" s="57"/>
      <c r="H1547" s="57"/>
      <c r="I1547" s="57"/>
      <c r="J1547" s="57"/>
      <c r="K1547" s="57"/>
      <c r="L1547" s="57"/>
      <c r="M1547" s="57"/>
      <c r="N1547" s="57"/>
      <c r="Q1547" s="57"/>
      <c r="R1547" s="57"/>
      <c r="S1547" s="57"/>
      <c r="T1547" s="57"/>
      <c r="W1547" s="57"/>
      <c r="X1547" s="57"/>
    </row>
    <row r="1548" spans="3:24" s="14" customFormat="1" ht="75" customHeight="1">
      <c r="C1548" s="57"/>
      <c r="E1548" s="57"/>
      <c r="F1548" s="57"/>
      <c r="G1548" s="57"/>
      <c r="H1548" s="57"/>
      <c r="I1548" s="57"/>
      <c r="J1548" s="57"/>
      <c r="K1548" s="57"/>
      <c r="L1548" s="57"/>
      <c r="M1548" s="57"/>
      <c r="N1548" s="57"/>
      <c r="Q1548" s="57"/>
      <c r="R1548" s="57"/>
      <c r="S1548" s="57"/>
      <c r="T1548" s="57"/>
      <c r="W1548" s="57"/>
      <c r="X1548" s="57"/>
    </row>
    <row r="1549" spans="3:24" s="14" customFormat="1" ht="75" customHeight="1">
      <c r="C1549" s="57"/>
      <c r="E1549" s="57"/>
      <c r="F1549" s="57"/>
      <c r="G1549" s="57"/>
      <c r="H1549" s="57"/>
      <c r="I1549" s="57"/>
      <c r="J1549" s="57"/>
      <c r="K1549" s="57"/>
      <c r="L1549" s="57"/>
      <c r="M1549" s="57"/>
      <c r="N1549" s="57"/>
      <c r="Q1549" s="57"/>
      <c r="R1549" s="57"/>
      <c r="S1549" s="57"/>
      <c r="T1549" s="57"/>
      <c r="W1549" s="57"/>
      <c r="X1549" s="57"/>
    </row>
    <row r="1550" spans="3:24" s="14" customFormat="1" ht="75" customHeight="1">
      <c r="C1550" s="57"/>
      <c r="E1550" s="57"/>
      <c r="F1550" s="57"/>
      <c r="G1550" s="57"/>
      <c r="H1550" s="57"/>
      <c r="I1550" s="57"/>
      <c r="J1550" s="57"/>
      <c r="K1550" s="57"/>
      <c r="L1550" s="57"/>
      <c r="M1550" s="57"/>
      <c r="N1550" s="57"/>
      <c r="Q1550" s="57"/>
      <c r="R1550" s="57"/>
      <c r="S1550" s="57"/>
      <c r="T1550" s="57"/>
      <c r="W1550" s="57"/>
      <c r="X1550" s="57"/>
    </row>
    <row r="1551" spans="3:24" s="14" customFormat="1" ht="75" customHeight="1">
      <c r="C1551" s="57"/>
      <c r="E1551" s="57"/>
      <c r="F1551" s="57"/>
      <c r="G1551" s="57"/>
      <c r="H1551" s="57"/>
      <c r="I1551" s="57"/>
      <c r="J1551" s="57"/>
      <c r="K1551" s="57"/>
      <c r="L1551" s="57"/>
      <c r="M1551" s="57"/>
      <c r="N1551" s="57"/>
      <c r="Q1551" s="57"/>
      <c r="R1551" s="57"/>
      <c r="S1551" s="57"/>
      <c r="T1551" s="57"/>
      <c r="W1551" s="57"/>
      <c r="X1551" s="57"/>
    </row>
    <row r="1552" spans="3:24" s="14" customFormat="1" ht="75" customHeight="1">
      <c r="C1552" s="57"/>
      <c r="E1552" s="57"/>
      <c r="F1552" s="57"/>
      <c r="G1552" s="57"/>
      <c r="H1552" s="57"/>
      <c r="I1552" s="57"/>
      <c r="J1552" s="57"/>
      <c r="K1552" s="57"/>
      <c r="L1552" s="57"/>
      <c r="M1552" s="57"/>
      <c r="N1552" s="57"/>
      <c r="Q1552" s="57"/>
      <c r="R1552" s="57"/>
      <c r="S1552" s="57"/>
      <c r="T1552" s="57"/>
      <c r="W1552" s="57"/>
      <c r="X1552" s="57"/>
    </row>
    <row r="1553" spans="3:24" s="14" customFormat="1" ht="75" customHeight="1">
      <c r="C1553" s="57"/>
      <c r="E1553" s="57"/>
      <c r="F1553" s="57"/>
      <c r="G1553" s="57"/>
      <c r="H1553" s="57"/>
      <c r="I1553" s="57"/>
      <c r="J1553" s="57"/>
      <c r="K1553" s="57"/>
      <c r="L1553" s="57"/>
      <c r="M1553" s="57"/>
      <c r="N1553" s="57"/>
      <c r="Q1553" s="57"/>
      <c r="R1553" s="57"/>
      <c r="S1553" s="57"/>
      <c r="T1553" s="57"/>
      <c r="W1553" s="57"/>
      <c r="X1553" s="57"/>
    </row>
    <row r="1554" spans="3:24" s="14" customFormat="1" ht="75" customHeight="1">
      <c r="C1554" s="57"/>
      <c r="E1554" s="57"/>
      <c r="F1554" s="57"/>
      <c r="G1554" s="57"/>
      <c r="H1554" s="57"/>
      <c r="I1554" s="57"/>
      <c r="J1554" s="57"/>
      <c r="K1554" s="57"/>
      <c r="L1554" s="57"/>
      <c r="M1554" s="57"/>
      <c r="N1554" s="57"/>
      <c r="Q1554" s="57"/>
      <c r="R1554" s="57"/>
      <c r="S1554" s="57"/>
      <c r="T1554" s="57"/>
      <c r="W1554" s="57"/>
      <c r="X1554" s="57"/>
    </row>
    <row r="1555" spans="3:24" s="14" customFormat="1" ht="75" customHeight="1">
      <c r="C1555" s="57"/>
      <c r="E1555" s="57"/>
      <c r="F1555" s="57"/>
      <c r="G1555" s="57"/>
      <c r="H1555" s="57"/>
      <c r="I1555" s="57"/>
      <c r="J1555" s="57"/>
      <c r="K1555" s="57"/>
      <c r="L1555" s="57"/>
      <c r="M1555" s="57"/>
      <c r="N1555" s="57"/>
      <c r="Q1555" s="57"/>
      <c r="R1555" s="57"/>
      <c r="S1555" s="57"/>
      <c r="T1555" s="57"/>
      <c r="W1555" s="57"/>
      <c r="X1555" s="57"/>
    </row>
    <row r="1556" spans="3:24" s="14" customFormat="1" ht="75" customHeight="1">
      <c r="C1556" s="57"/>
      <c r="E1556" s="57"/>
      <c r="F1556" s="57"/>
      <c r="G1556" s="57"/>
      <c r="H1556" s="57"/>
      <c r="I1556" s="57"/>
      <c r="J1556" s="57"/>
      <c r="K1556" s="57"/>
      <c r="L1556" s="57"/>
      <c r="M1556" s="57"/>
      <c r="N1556" s="57"/>
      <c r="Q1556" s="57"/>
      <c r="R1556" s="57"/>
      <c r="S1556" s="57"/>
      <c r="T1556" s="57"/>
      <c r="W1556" s="57"/>
      <c r="X1556" s="57"/>
    </row>
    <row r="1557" spans="3:24" s="14" customFormat="1" ht="75" customHeight="1">
      <c r="C1557" s="57"/>
      <c r="E1557" s="57"/>
      <c r="F1557" s="57"/>
      <c r="G1557" s="57"/>
      <c r="H1557" s="57"/>
      <c r="I1557" s="57"/>
      <c r="J1557" s="57"/>
      <c r="K1557" s="57"/>
      <c r="L1557" s="57"/>
      <c r="M1557" s="57"/>
      <c r="N1557" s="57"/>
      <c r="Q1557" s="57"/>
      <c r="R1557" s="57"/>
      <c r="S1557" s="57"/>
      <c r="T1557" s="57"/>
      <c r="W1557" s="57"/>
      <c r="X1557" s="57"/>
    </row>
    <row r="1558" spans="3:24" s="14" customFormat="1" ht="75" customHeight="1">
      <c r="C1558" s="57"/>
      <c r="E1558" s="57"/>
      <c r="F1558" s="57"/>
      <c r="G1558" s="57"/>
      <c r="H1558" s="57"/>
      <c r="I1558" s="57"/>
      <c r="J1558" s="57"/>
      <c r="K1558" s="57"/>
      <c r="L1558" s="57"/>
      <c r="M1558" s="57"/>
      <c r="N1558" s="57"/>
      <c r="Q1558" s="57"/>
      <c r="R1558" s="57"/>
      <c r="S1558" s="57"/>
      <c r="T1558" s="57"/>
      <c r="W1558" s="57"/>
      <c r="X1558" s="57"/>
    </row>
    <row r="1559" spans="3:24" s="14" customFormat="1" ht="75" customHeight="1">
      <c r="C1559" s="57"/>
      <c r="E1559" s="57"/>
      <c r="F1559" s="57"/>
      <c r="G1559" s="57"/>
      <c r="H1559" s="57"/>
      <c r="I1559" s="57"/>
      <c r="J1559" s="57"/>
      <c r="K1559" s="57"/>
      <c r="L1559" s="57"/>
      <c r="M1559" s="57"/>
      <c r="N1559" s="57"/>
      <c r="Q1559" s="57"/>
      <c r="R1559" s="57"/>
      <c r="S1559" s="57"/>
      <c r="T1559" s="57"/>
      <c r="W1559" s="57"/>
      <c r="X1559" s="57"/>
    </row>
    <row r="1560" spans="3:24" s="14" customFormat="1" ht="75" customHeight="1">
      <c r="C1560" s="57"/>
      <c r="E1560" s="57"/>
      <c r="F1560" s="57"/>
      <c r="G1560" s="57"/>
      <c r="H1560" s="57"/>
      <c r="I1560" s="57"/>
      <c r="J1560" s="57"/>
      <c r="K1560" s="57"/>
      <c r="L1560" s="57"/>
      <c r="M1560" s="57"/>
      <c r="N1560" s="57"/>
      <c r="Q1560" s="57"/>
      <c r="R1560" s="57"/>
      <c r="S1560" s="57"/>
      <c r="T1560" s="57"/>
      <c r="W1560" s="57"/>
      <c r="X1560" s="57"/>
    </row>
    <row r="1561" spans="3:24" s="14" customFormat="1" ht="75" customHeight="1">
      <c r="C1561" s="57"/>
      <c r="E1561" s="57"/>
      <c r="F1561" s="57"/>
      <c r="G1561" s="57"/>
      <c r="H1561" s="57"/>
      <c r="I1561" s="57"/>
      <c r="J1561" s="57"/>
      <c r="K1561" s="57"/>
      <c r="L1561" s="57"/>
      <c r="M1561" s="57"/>
      <c r="N1561" s="57"/>
      <c r="Q1561" s="57"/>
      <c r="R1561" s="57"/>
      <c r="S1561" s="57"/>
      <c r="T1561" s="57"/>
      <c r="W1561" s="57"/>
      <c r="X1561" s="57"/>
    </row>
    <row r="1562" spans="3:24" s="14" customFormat="1" ht="75" customHeight="1">
      <c r="C1562" s="57"/>
      <c r="E1562" s="57"/>
      <c r="F1562" s="57"/>
      <c r="G1562" s="57"/>
      <c r="H1562" s="57"/>
      <c r="I1562" s="57"/>
      <c r="J1562" s="57"/>
      <c r="K1562" s="57"/>
      <c r="L1562" s="57"/>
      <c r="M1562" s="57"/>
      <c r="N1562" s="57"/>
      <c r="Q1562" s="57"/>
      <c r="R1562" s="57"/>
      <c r="S1562" s="57"/>
      <c r="T1562" s="57"/>
      <c r="W1562" s="57"/>
      <c r="X1562" s="57"/>
    </row>
    <row r="1563" spans="3:24" s="14" customFormat="1" ht="75" customHeight="1">
      <c r="C1563" s="57"/>
      <c r="E1563" s="57"/>
      <c r="F1563" s="57"/>
      <c r="G1563" s="57"/>
      <c r="H1563" s="57"/>
      <c r="I1563" s="57"/>
      <c r="J1563" s="57"/>
      <c r="K1563" s="57"/>
      <c r="L1563" s="57"/>
      <c r="M1563" s="57"/>
      <c r="N1563" s="57"/>
      <c r="Q1563" s="57"/>
      <c r="R1563" s="57"/>
      <c r="S1563" s="57"/>
      <c r="T1563" s="57"/>
      <c r="W1563" s="57"/>
      <c r="X1563" s="57"/>
    </row>
    <row r="1564" spans="3:24" s="14" customFormat="1" ht="75" customHeight="1">
      <c r="C1564" s="57"/>
      <c r="E1564" s="57"/>
      <c r="F1564" s="57"/>
      <c r="G1564" s="57"/>
      <c r="H1564" s="57"/>
      <c r="I1564" s="57"/>
      <c r="J1564" s="57"/>
      <c r="K1564" s="57"/>
      <c r="L1564" s="57"/>
      <c r="M1564" s="57"/>
      <c r="N1564" s="57"/>
      <c r="Q1564" s="57"/>
      <c r="R1564" s="57"/>
      <c r="S1564" s="57"/>
      <c r="T1564" s="57"/>
      <c r="W1564" s="57"/>
      <c r="X1564" s="57"/>
    </row>
    <row r="1565" spans="3:24" s="14" customFormat="1" ht="75" customHeight="1">
      <c r="C1565" s="57"/>
      <c r="E1565" s="57"/>
      <c r="F1565" s="57"/>
      <c r="G1565" s="57"/>
      <c r="H1565" s="57"/>
      <c r="I1565" s="57"/>
      <c r="J1565" s="57"/>
      <c r="K1565" s="57"/>
      <c r="L1565" s="57"/>
      <c r="M1565" s="57"/>
      <c r="N1565" s="57"/>
      <c r="Q1565" s="57"/>
      <c r="R1565" s="57"/>
      <c r="S1565" s="57"/>
      <c r="T1565" s="57"/>
      <c r="W1565" s="57"/>
      <c r="X1565" s="57"/>
    </row>
    <row r="1566" spans="3:24" s="14" customFormat="1" ht="75" customHeight="1">
      <c r="C1566" s="57"/>
      <c r="E1566" s="57"/>
      <c r="F1566" s="57"/>
      <c r="G1566" s="57"/>
      <c r="H1566" s="57"/>
      <c r="I1566" s="57"/>
      <c r="J1566" s="57"/>
      <c r="K1566" s="57"/>
      <c r="L1566" s="57"/>
      <c r="M1566" s="57"/>
      <c r="N1566" s="57"/>
      <c r="Q1566" s="57"/>
      <c r="R1566" s="57"/>
      <c r="S1566" s="57"/>
      <c r="T1566" s="57"/>
      <c r="W1566" s="57"/>
      <c r="X1566" s="57"/>
    </row>
    <row r="1567" spans="3:24" s="14" customFormat="1" ht="75" customHeight="1">
      <c r="C1567" s="57"/>
      <c r="E1567" s="57"/>
      <c r="F1567" s="57"/>
      <c r="G1567" s="57"/>
      <c r="H1567" s="57"/>
      <c r="I1567" s="57"/>
      <c r="J1567" s="57"/>
      <c r="K1567" s="57"/>
      <c r="L1567" s="57"/>
      <c r="M1567" s="57"/>
      <c r="N1567" s="57"/>
      <c r="Q1567" s="57"/>
      <c r="R1567" s="57"/>
      <c r="S1567" s="57"/>
      <c r="T1567" s="57"/>
      <c r="W1567" s="57"/>
      <c r="X1567" s="57"/>
    </row>
    <row r="1568" spans="3:24" s="14" customFormat="1" ht="75" customHeight="1">
      <c r="C1568" s="57"/>
      <c r="E1568" s="57"/>
      <c r="F1568" s="57"/>
      <c r="G1568" s="57"/>
      <c r="H1568" s="57"/>
      <c r="I1568" s="57"/>
      <c r="J1568" s="57"/>
      <c r="K1568" s="57"/>
      <c r="L1568" s="57"/>
      <c r="M1568" s="57"/>
      <c r="N1568" s="57"/>
      <c r="Q1568" s="57"/>
      <c r="R1568" s="57"/>
      <c r="S1568" s="57"/>
      <c r="T1568" s="57"/>
      <c r="W1568" s="57"/>
      <c r="X1568" s="57"/>
    </row>
    <row r="1569" spans="3:24" s="14" customFormat="1" ht="75" customHeight="1">
      <c r="C1569" s="57"/>
      <c r="E1569" s="57"/>
      <c r="F1569" s="57"/>
      <c r="G1569" s="57"/>
      <c r="H1569" s="57"/>
      <c r="I1569" s="57"/>
      <c r="J1569" s="57"/>
      <c r="K1569" s="57"/>
      <c r="L1569" s="57"/>
      <c r="M1569" s="57"/>
      <c r="N1569" s="57"/>
      <c r="Q1569" s="57"/>
      <c r="R1569" s="57"/>
      <c r="S1569" s="57"/>
      <c r="T1569" s="57"/>
      <c r="W1569" s="57"/>
      <c r="X1569" s="57"/>
    </row>
    <row r="1570" spans="3:24" s="14" customFormat="1" ht="75" customHeight="1">
      <c r="C1570" s="57"/>
      <c r="E1570" s="57"/>
      <c r="F1570" s="57"/>
      <c r="G1570" s="57"/>
      <c r="H1570" s="57"/>
      <c r="I1570" s="57"/>
      <c r="J1570" s="57"/>
      <c r="K1570" s="57"/>
      <c r="L1570" s="57"/>
      <c r="M1570" s="57"/>
      <c r="N1570" s="57"/>
      <c r="Q1570" s="57"/>
      <c r="R1570" s="57"/>
      <c r="S1570" s="57"/>
      <c r="T1570" s="57"/>
      <c r="W1570" s="57"/>
      <c r="X1570" s="57"/>
    </row>
    <row r="1571" spans="3:24" s="14" customFormat="1" ht="75" customHeight="1">
      <c r="C1571" s="57"/>
      <c r="E1571" s="57"/>
      <c r="F1571" s="57"/>
      <c r="G1571" s="57"/>
      <c r="H1571" s="57"/>
      <c r="I1571" s="57"/>
      <c r="J1571" s="57"/>
      <c r="K1571" s="57"/>
      <c r="L1571" s="57"/>
      <c r="M1571" s="57"/>
      <c r="N1571" s="57"/>
      <c r="Q1571" s="57"/>
      <c r="R1571" s="57"/>
      <c r="S1571" s="57"/>
      <c r="T1571" s="57"/>
      <c r="W1571" s="57"/>
      <c r="X1571" s="57"/>
    </row>
    <row r="1572" spans="3:24" s="14" customFormat="1" ht="75" customHeight="1">
      <c r="C1572" s="57"/>
      <c r="E1572" s="57"/>
      <c r="F1572" s="57"/>
      <c r="G1572" s="57"/>
      <c r="H1572" s="57"/>
      <c r="I1572" s="57"/>
      <c r="J1572" s="57"/>
      <c r="K1572" s="57"/>
      <c r="L1572" s="57"/>
      <c r="M1572" s="57"/>
      <c r="N1572" s="57"/>
      <c r="Q1572" s="57"/>
      <c r="R1572" s="57"/>
      <c r="S1572" s="57"/>
      <c r="T1572" s="57"/>
      <c r="W1572" s="57"/>
      <c r="X1572" s="57"/>
    </row>
    <row r="1573" spans="3:24" s="14" customFormat="1" ht="75" customHeight="1">
      <c r="C1573" s="57"/>
      <c r="E1573" s="57"/>
      <c r="F1573" s="57"/>
      <c r="G1573" s="57"/>
      <c r="H1573" s="57"/>
      <c r="I1573" s="57"/>
      <c r="J1573" s="57"/>
      <c r="K1573" s="57"/>
      <c r="L1573" s="57"/>
      <c r="M1573" s="57"/>
      <c r="N1573" s="57"/>
      <c r="Q1573" s="57"/>
      <c r="R1573" s="57"/>
      <c r="S1573" s="57"/>
      <c r="T1573" s="57"/>
      <c r="W1573" s="57"/>
      <c r="X1573" s="57"/>
    </row>
    <row r="1574" spans="3:24" s="14" customFormat="1" ht="75" customHeight="1">
      <c r="C1574" s="57"/>
      <c r="E1574" s="57"/>
      <c r="F1574" s="57"/>
      <c r="G1574" s="57"/>
      <c r="H1574" s="57"/>
      <c r="I1574" s="57"/>
      <c r="J1574" s="57"/>
      <c r="K1574" s="57"/>
      <c r="L1574" s="57"/>
      <c r="M1574" s="57"/>
      <c r="N1574" s="57"/>
      <c r="Q1574" s="57"/>
      <c r="R1574" s="57"/>
      <c r="S1574" s="57"/>
      <c r="T1574" s="57"/>
      <c r="W1574" s="57"/>
      <c r="X1574" s="57"/>
    </row>
    <row r="1575" spans="3:24" s="14" customFormat="1" ht="75" customHeight="1">
      <c r="C1575" s="57"/>
      <c r="E1575" s="57"/>
      <c r="F1575" s="57"/>
      <c r="G1575" s="57"/>
      <c r="H1575" s="57"/>
      <c r="I1575" s="57"/>
      <c r="J1575" s="57"/>
      <c r="K1575" s="57"/>
      <c r="L1575" s="57"/>
      <c r="M1575" s="57"/>
      <c r="N1575" s="57"/>
      <c r="Q1575" s="57"/>
      <c r="R1575" s="57"/>
      <c r="S1575" s="57"/>
      <c r="T1575" s="57"/>
      <c r="W1575" s="57"/>
      <c r="X1575" s="57"/>
    </row>
    <row r="1576" spans="3:24" s="14" customFormat="1" ht="75" customHeight="1">
      <c r="C1576" s="57"/>
      <c r="E1576" s="57"/>
      <c r="F1576" s="57"/>
      <c r="G1576" s="57"/>
      <c r="H1576" s="57"/>
      <c r="I1576" s="57"/>
      <c r="J1576" s="57"/>
      <c r="K1576" s="57"/>
      <c r="L1576" s="57"/>
      <c r="M1576" s="57"/>
      <c r="N1576" s="57"/>
      <c r="Q1576" s="57"/>
      <c r="R1576" s="57"/>
      <c r="S1576" s="57"/>
      <c r="T1576" s="57"/>
      <c r="W1576" s="57"/>
      <c r="X1576" s="57"/>
    </row>
    <row r="1577" spans="3:24" s="14" customFormat="1" ht="75" customHeight="1">
      <c r="C1577" s="57"/>
      <c r="E1577" s="57"/>
      <c r="F1577" s="57"/>
      <c r="G1577" s="57"/>
      <c r="H1577" s="57"/>
      <c r="I1577" s="57"/>
      <c r="J1577" s="57"/>
      <c r="K1577" s="57"/>
      <c r="L1577" s="57"/>
      <c r="M1577" s="57"/>
      <c r="N1577" s="57"/>
      <c r="Q1577" s="57"/>
      <c r="R1577" s="57"/>
      <c r="S1577" s="57"/>
      <c r="T1577" s="57"/>
      <c r="W1577" s="57"/>
      <c r="X1577" s="57"/>
    </row>
    <row r="1578" spans="3:24" s="14" customFormat="1" ht="75" customHeight="1">
      <c r="C1578" s="57"/>
      <c r="E1578" s="57"/>
      <c r="F1578" s="57"/>
      <c r="G1578" s="57"/>
      <c r="H1578" s="57"/>
      <c r="I1578" s="57"/>
      <c r="J1578" s="57"/>
      <c r="K1578" s="57"/>
      <c r="L1578" s="57"/>
      <c r="M1578" s="57"/>
      <c r="N1578" s="57"/>
      <c r="Q1578" s="57"/>
      <c r="R1578" s="57"/>
      <c r="S1578" s="57"/>
      <c r="T1578" s="57"/>
      <c r="W1578" s="57"/>
      <c r="X1578" s="57"/>
    </row>
    <row r="1579" spans="3:24" s="14" customFormat="1" ht="75" customHeight="1">
      <c r="C1579" s="57"/>
      <c r="E1579" s="57"/>
      <c r="F1579" s="57"/>
      <c r="G1579" s="57"/>
      <c r="H1579" s="57"/>
      <c r="I1579" s="57"/>
      <c r="J1579" s="57"/>
      <c r="K1579" s="57"/>
      <c r="L1579" s="57"/>
      <c r="M1579" s="57"/>
      <c r="N1579" s="57"/>
      <c r="Q1579" s="57"/>
      <c r="R1579" s="57"/>
      <c r="S1579" s="57"/>
      <c r="T1579" s="57"/>
      <c r="W1579" s="57"/>
      <c r="X1579" s="57"/>
    </row>
    <row r="1580" spans="3:24" s="14" customFormat="1" ht="75" customHeight="1">
      <c r="C1580" s="57"/>
      <c r="E1580" s="57"/>
      <c r="F1580" s="57"/>
      <c r="G1580" s="57"/>
      <c r="H1580" s="57"/>
      <c r="I1580" s="57"/>
      <c r="J1580" s="57"/>
      <c r="K1580" s="57"/>
      <c r="L1580" s="57"/>
      <c r="M1580" s="57"/>
      <c r="N1580" s="57"/>
      <c r="Q1580" s="57"/>
      <c r="R1580" s="57"/>
      <c r="S1580" s="57"/>
      <c r="T1580" s="57"/>
      <c r="W1580" s="57"/>
      <c r="X1580" s="57"/>
    </row>
    <row r="1581" spans="3:24" s="14" customFormat="1" ht="75" customHeight="1">
      <c r="C1581" s="57"/>
      <c r="E1581" s="57"/>
      <c r="F1581" s="57"/>
      <c r="G1581" s="57"/>
      <c r="H1581" s="57"/>
      <c r="I1581" s="57"/>
      <c r="J1581" s="57"/>
      <c r="K1581" s="57"/>
      <c r="L1581" s="57"/>
      <c r="M1581" s="57"/>
      <c r="N1581" s="57"/>
      <c r="Q1581" s="57"/>
      <c r="R1581" s="57"/>
      <c r="S1581" s="57"/>
      <c r="T1581" s="57"/>
      <c r="W1581" s="57"/>
      <c r="X1581" s="57"/>
    </row>
    <row r="1582" spans="3:24" s="14" customFormat="1" ht="75" customHeight="1">
      <c r="C1582" s="57"/>
      <c r="E1582" s="57"/>
      <c r="F1582" s="57"/>
      <c r="G1582" s="57"/>
      <c r="H1582" s="57"/>
      <c r="I1582" s="57"/>
      <c r="J1582" s="57"/>
      <c r="K1582" s="57"/>
      <c r="L1582" s="57"/>
      <c r="M1582" s="57"/>
      <c r="N1582" s="57"/>
      <c r="Q1582" s="57"/>
      <c r="R1582" s="57"/>
      <c r="S1582" s="57"/>
      <c r="T1582" s="57"/>
      <c r="W1582" s="57"/>
      <c r="X1582" s="57"/>
    </row>
    <row r="1583" spans="3:24" s="14" customFormat="1" ht="75" customHeight="1">
      <c r="C1583" s="57"/>
      <c r="E1583" s="57"/>
      <c r="F1583" s="57"/>
      <c r="G1583" s="57"/>
      <c r="H1583" s="57"/>
      <c r="I1583" s="57"/>
      <c r="J1583" s="57"/>
      <c r="K1583" s="57"/>
      <c r="L1583" s="57"/>
      <c r="M1583" s="57"/>
      <c r="N1583" s="57"/>
      <c r="Q1583" s="57"/>
      <c r="R1583" s="57"/>
      <c r="S1583" s="57"/>
      <c r="T1583" s="57"/>
      <c r="W1583" s="57"/>
      <c r="X1583" s="57"/>
    </row>
    <row r="1584" spans="3:24" s="14" customFormat="1" ht="75" customHeight="1">
      <c r="C1584" s="57"/>
      <c r="E1584" s="57"/>
      <c r="F1584" s="57"/>
      <c r="G1584" s="57"/>
      <c r="H1584" s="57"/>
      <c r="I1584" s="57"/>
      <c r="J1584" s="57"/>
      <c r="K1584" s="57"/>
      <c r="L1584" s="57"/>
      <c r="M1584" s="57"/>
      <c r="N1584" s="57"/>
      <c r="Q1584" s="57"/>
      <c r="R1584" s="57"/>
      <c r="S1584" s="57"/>
      <c r="T1584" s="57"/>
      <c r="W1584" s="57"/>
      <c r="X1584" s="57"/>
    </row>
    <row r="1585" spans="3:24" s="14" customFormat="1" ht="75" customHeight="1">
      <c r="C1585" s="57"/>
      <c r="E1585" s="57"/>
      <c r="F1585" s="57"/>
      <c r="G1585" s="57"/>
      <c r="H1585" s="57"/>
      <c r="I1585" s="57"/>
      <c r="J1585" s="57"/>
      <c r="K1585" s="57"/>
      <c r="L1585" s="57"/>
      <c r="M1585" s="57"/>
      <c r="N1585" s="57"/>
      <c r="Q1585" s="57"/>
      <c r="R1585" s="57"/>
      <c r="S1585" s="57"/>
      <c r="T1585" s="57"/>
      <c r="W1585" s="57"/>
      <c r="X1585" s="57"/>
    </row>
    <row r="1586" spans="3:24" s="14" customFormat="1" ht="75" customHeight="1">
      <c r="C1586" s="57"/>
      <c r="E1586" s="57"/>
      <c r="F1586" s="57"/>
      <c r="G1586" s="57"/>
      <c r="H1586" s="57"/>
      <c r="I1586" s="57"/>
      <c r="J1586" s="57"/>
      <c r="K1586" s="57"/>
      <c r="L1586" s="57"/>
      <c r="M1586" s="57"/>
      <c r="N1586" s="57"/>
      <c r="Q1586" s="57"/>
      <c r="R1586" s="57"/>
      <c r="S1586" s="57"/>
      <c r="T1586" s="57"/>
      <c r="W1586" s="57"/>
      <c r="X1586" s="57"/>
    </row>
    <row r="1587" spans="3:24" s="14" customFormat="1" ht="75" customHeight="1">
      <c r="C1587" s="57"/>
      <c r="E1587" s="57"/>
      <c r="F1587" s="57"/>
      <c r="G1587" s="57"/>
      <c r="H1587" s="57"/>
      <c r="I1587" s="57"/>
      <c r="J1587" s="57"/>
      <c r="K1587" s="57"/>
      <c r="L1587" s="57"/>
      <c r="M1587" s="57"/>
      <c r="N1587" s="57"/>
      <c r="Q1587" s="57"/>
      <c r="R1587" s="57"/>
      <c r="S1587" s="57"/>
      <c r="T1587" s="57"/>
      <c r="W1587" s="57"/>
      <c r="X1587" s="57"/>
    </row>
    <row r="1588" spans="3:24" s="14" customFormat="1" ht="75" customHeight="1">
      <c r="C1588" s="57"/>
      <c r="E1588" s="57"/>
      <c r="F1588" s="57"/>
      <c r="G1588" s="57"/>
      <c r="H1588" s="57"/>
      <c r="I1588" s="57"/>
      <c r="J1588" s="57"/>
      <c r="K1588" s="57"/>
      <c r="L1588" s="57"/>
      <c r="M1588" s="57"/>
      <c r="N1588" s="57"/>
      <c r="Q1588" s="57"/>
      <c r="R1588" s="57"/>
      <c r="S1588" s="57"/>
      <c r="T1588" s="57"/>
      <c r="W1588" s="57"/>
      <c r="X1588" s="57"/>
    </row>
    <row r="1589" spans="3:24" s="14" customFormat="1" ht="75" customHeight="1">
      <c r="C1589" s="57"/>
      <c r="E1589" s="57"/>
      <c r="F1589" s="57"/>
      <c r="G1589" s="57"/>
      <c r="H1589" s="57"/>
      <c r="I1589" s="57"/>
      <c r="J1589" s="57"/>
      <c r="K1589" s="57"/>
      <c r="L1589" s="57"/>
      <c r="M1589" s="57"/>
      <c r="N1589" s="57"/>
      <c r="Q1589" s="57"/>
      <c r="R1589" s="57"/>
      <c r="S1589" s="57"/>
      <c r="T1589" s="57"/>
      <c r="W1589" s="57"/>
      <c r="X1589" s="57"/>
    </row>
    <row r="1590" spans="3:24" s="14" customFormat="1" ht="75" customHeight="1">
      <c r="C1590" s="57"/>
      <c r="E1590" s="57"/>
      <c r="F1590" s="57"/>
      <c r="G1590" s="57"/>
      <c r="H1590" s="57"/>
      <c r="I1590" s="57"/>
      <c r="J1590" s="57"/>
      <c r="K1590" s="57"/>
      <c r="L1590" s="57"/>
      <c r="M1590" s="57"/>
      <c r="N1590" s="57"/>
      <c r="Q1590" s="57"/>
      <c r="R1590" s="57"/>
      <c r="S1590" s="57"/>
      <c r="T1590" s="57"/>
      <c r="W1590" s="57"/>
      <c r="X1590" s="57"/>
    </row>
    <row r="1591" spans="3:24" s="14" customFormat="1" ht="75" customHeight="1">
      <c r="C1591" s="57"/>
      <c r="E1591" s="57"/>
      <c r="F1591" s="57"/>
      <c r="G1591" s="57"/>
      <c r="H1591" s="57"/>
      <c r="I1591" s="57"/>
      <c r="J1591" s="57"/>
      <c r="K1591" s="57"/>
      <c r="L1591" s="57"/>
      <c r="M1591" s="57"/>
      <c r="N1591" s="57"/>
      <c r="Q1591" s="57"/>
      <c r="R1591" s="57"/>
      <c r="S1591" s="57"/>
      <c r="T1591" s="57"/>
      <c r="W1591" s="57"/>
      <c r="X1591" s="57"/>
    </row>
    <row r="1592" spans="3:24" s="14" customFormat="1" ht="75" customHeight="1">
      <c r="C1592" s="57"/>
      <c r="E1592" s="57"/>
      <c r="F1592" s="57"/>
      <c r="G1592" s="57"/>
      <c r="H1592" s="57"/>
      <c r="I1592" s="57"/>
      <c r="J1592" s="57"/>
      <c r="K1592" s="57"/>
      <c r="L1592" s="57"/>
      <c r="M1592" s="57"/>
      <c r="N1592" s="57"/>
      <c r="Q1592" s="57"/>
      <c r="R1592" s="57"/>
      <c r="S1592" s="57"/>
      <c r="T1592" s="57"/>
      <c r="W1592" s="57"/>
      <c r="X1592" s="57"/>
    </row>
    <row r="1593" spans="3:24" s="14" customFormat="1" ht="75" customHeight="1">
      <c r="C1593" s="57"/>
      <c r="E1593" s="57"/>
      <c r="F1593" s="57"/>
      <c r="G1593" s="57"/>
      <c r="H1593" s="57"/>
      <c r="I1593" s="57"/>
      <c r="J1593" s="57"/>
      <c r="K1593" s="57"/>
      <c r="L1593" s="57"/>
      <c r="M1593" s="57"/>
      <c r="N1593" s="57"/>
      <c r="Q1593" s="57"/>
      <c r="R1593" s="57"/>
      <c r="S1593" s="57"/>
      <c r="T1593" s="57"/>
      <c r="W1593" s="57"/>
      <c r="X1593" s="57"/>
    </row>
    <row r="1594" spans="3:24" s="14" customFormat="1" ht="75" customHeight="1">
      <c r="C1594" s="57"/>
      <c r="E1594" s="57"/>
      <c r="F1594" s="57"/>
      <c r="G1594" s="57"/>
      <c r="H1594" s="57"/>
      <c r="I1594" s="57"/>
      <c r="J1594" s="57"/>
      <c r="K1594" s="57"/>
      <c r="L1594" s="57"/>
      <c r="M1594" s="57"/>
      <c r="N1594" s="57"/>
      <c r="Q1594" s="57"/>
      <c r="R1594" s="57"/>
      <c r="S1594" s="57"/>
      <c r="T1594" s="57"/>
      <c r="W1594" s="57"/>
      <c r="X1594" s="57"/>
    </row>
    <row r="1595" spans="3:24" s="14" customFormat="1" ht="75" customHeight="1">
      <c r="C1595" s="57"/>
      <c r="E1595" s="57"/>
      <c r="F1595" s="57"/>
      <c r="G1595" s="57"/>
      <c r="H1595" s="57"/>
      <c r="I1595" s="57"/>
      <c r="J1595" s="57"/>
      <c r="K1595" s="57"/>
      <c r="L1595" s="57"/>
      <c r="M1595" s="57"/>
      <c r="N1595" s="57"/>
      <c r="Q1595" s="57"/>
      <c r="R1595" s="57"/>
      <c r="S1595" s="57"/>
      <c r="T1595" s="57"/>
      <c r="W1595" s="57"/>
      <c r="X1595" s="57"/>
    </row>
    <row r="1596" spans="3:24" s="14" customFormat="1" ht="75" customHeight="1">
      <c r="C1596" s="57"/>
      <c r="E1596" s="57"/>
      <c r="F1596" s="57"/>
      <c r="G1596" s="57"/>
      <c r="H1596" s="57"/>
      <c r="I1596" s="57"/>
      <c r="J1596" s="57"/>
      <c r="K1596" s="57"/>
      <c r="L1596" s="57"/>
      <c r="M1596" s="57"/>
      <c r="N1596" s="57"/>
      <c r="Q1596" s="57"/>
      <c r="R1596" s="57"/>
      <c r="S1596" s="57"/>
      <c r="T1596" s="57"/>
      <c r="W1596" s="57"/>
      <c r="X1596" s="57"/>
    </row>
    <row r="1597" spans="3:24" s="14" customFormat="1" ht="75" customHeight="1">
      <c r="C1597" s="57"/>
      <c r="E1597" s="57"/>
      <c r="F1597" s="57"/>
      <c r="G1597" s="57"/>
      <c r="H1597" s="57"/>
      <c r="I1597" s="57"/>
      <c r="J1597" s="57"/>
      <c r="K1597" s="57"/>
      <c r="L1597" s="57"/>
      <c r="M1597" s="57"/>
      <c r="N1597" s="57"/>
      <c r="Q1597" s="57"/>
      <c r="R1597" s="57"/>
      <c r="S1597" s="57"/>
      <c r="T1597" s="57"/>
      <c r="W1597" s="57"/>
      <c r="X1597" s="57"/>
    </row>
    <row r="1598" spans="3:24" s="14" customFormat="1" ht="75" customHeight="1">
      <c r="C1598" s="57"/>
      <c r="E1598" s="57"/>
      <c r="F1598" s="57"/>
      <c r="G1598" s="57"/>
      <c r="H1598" s="57"/>
      <c r="I1598" s="57"/>
      <c r="J1598" s="57"/>
      <c r="K1598" s="57"/>
      <c r="L1598" s="57"/>
      <c r="M1598" s="57"/>
      <c r="N1598" s="57"/>
      <c r="Q1598" s="57"/>
      <c r="R1598" s="57"/>
      <c r="S1598" s="57"/>
      <c r="T1598" s="57"/>
      <c r="W1598" s="57"/>
      <c r="X1598" s="57"/>
    </row>
    <row r="1599" spans="3:24" s="14" customFormat="1" ht="75" customHeight="1">
      <c r="C1599" s="57"/>
      <c r="E1599" s="57"/>
      <c r="F1599" s="57"/>
      <c r="G1599" s="57"/>
      <c r="H1599" s="57"/>
      <c r="I1599" s="57"/>
      <c r="J1599" s="57"/>
      <c r="K1599" s="57"/>
      <c r="L1599" s="57"/>
      <c r="M1599" s="57"/>
      <c r="N1599" s="57"/>
      <c r="Q1599" s="57"/>
      <c r="R1599" s="57"/>
      <c r="S1599" s="57"/>
      <c r="T1599" s="57"/>
      <c r="W1599" s="57"/>
      <c r="X1599" s="57"/>
    </row>
    <row r="1600" spans="3:24" s="14" customFormat="1" ht="75" customHeight="1">
      <c r="C1600" s="57"/>
      <c r="E1600" s="57"/>
      <c r="F1600" s="57"/>
      <c r="G1600" s="57"/>
      <c r="H1600" s="57"/>
      <c r="I1600" s="57"/>
      <c r="J1600" s="57"/>
      <c r="K1600" s="57"/>
      <c r="L1600" s="57"/>
      <c r="M1600" s="57"/>
      <c r="N1600" s="57"/>
      <c r="Q1600" s="57"/>
      <c r="R1600" s="57"/>
      <c r="S1600" s="57"/>
      <c r="T1600" s="57"/>
      <c r="W1600" s="57"/>
      <c r="X1600" s="57"/>
    </row>
    <row r="1601" spans="3:24" s="14" customFormat="1" ht="75" customHeight="1">
      <c r="C1601" s="57"/>
      <c r="E1601" s="57"/>
      <c r="F1601" s="57"/>
      <c r="G1601" s="57"/>
      <c r="H1601" s="57"/>
      <c r="I1601" s="57"/>
      <c r="J1601" s="57"/>
      <c r="K1601" s="57"/>
      <c r="L1601" s="57"/>
      <c r="M1601" s="57"/>
      <c r="N1601" s="57"/>
      <c r="Q1601" s="57"/>
      <c r="R1601" s="57"/>
      <c r="S1601" s="57"/>
      <c r="T1601" s="57"/>
      <c r="W1601" s="57"/>
      <c r="X1601" s="57"/>
    </row>
    <row r="1602" spans="3:24" s="14" customFormat="1" ht="75" customHeight="1">
      <c r="C1602" s="57"/>
      <c r="E1602" s="57"/>
      <c r="F1602" s="57"/>
      <c r="G1602" s="57"/>
      <c r="H1602" s="57"/>
      <c r="I1602" s="57"/>
      <c r="J1602" s="57"/>
      <c r="K1602" s="57"/>
      <c r="L1602" s="57"/>
      <c r="M1602" s="57"/>
      <c r="N1602" s="57"/>
      <c r="Q1602" s="57"/>
      <c r="R1602" s="57"/>
      <c r="S1602" s="57"/>
      <c r="T1602" s="57"/>
      <c r="W1602" s="57"/>
      <c r="X1602" s="57"/>
    </row>
    <row r="1603" spans="3:24" s="14" customFormat="1" ht="75" customHeight="1">
      <c r="C1603" s="57"/>
      <c r="E1603" s="57"/>
      <c r="F1603" s="57"/>
      <c r="G1603" s="57"/>
      <c r="H1603" s="57"/>
      <c r="I1603" s="57"/>
      <c r="J1603" s="57"/>
      <c r="K1603" s="57"/>
      <c r="L1603" s="57"/>
      <c r="M1603" s="57"/>
      <c r="N1603" s="57"/>
      <c r="Q1603" s="57"/>
      <c r="R1603" s="57"/>
      <c r="S1603" s="57"/>
      <c r="T1603" s="57"/>
      <c r="W1603" s="57"/>
      <c r="X1603" s="57"/>
    </row>
    <row r="1604" spans="3:24" s="14" customFormat="1" ht="75" customHeight="1">
      <c r="C1604" s="57"/>
      <c r="E1604" s="57"/>
      <c r="F1604" s="57"/>
      <c r="G1604" s="57"/>
      <c r="H1604" s="57"/>
      <c r="I1604" s="57"/>
      <c r="J1604" s="57"/>
      <c r="K1604" s="57"/>
      <c r="L1604" s="57"/>
      <c r="M1604" s="57"/>
      <c r="N1604" s="57"/>
      <c r="Q1604" s="57"/>
      <c r="R1604" s="57"/>
      <c r="S1604" s="57"/>
      <c r="T1604" s="57"/>
      <c r="W1604" s="57"/>
      <c r="X1604" s="57"/>
    </row>
    <row r="1605" spans="3:24" s="14" customFormat="1" ht="75" customHeight="1">
      <c r="C1605" s="57"/>
      <c r="E1605" s="57"/>
      <c r="F1605" s="57"/>
      <c r="G1605" s="57"/>
      <c r="H1605" s="57"/>
      <c r="I1605" s="57"/>
      <c r="J1605" s="57"/>
      <c r="K1605" s="57"/>
      <c r="L1605" s="57"/>
      <c r="M1605" s="57"/>
      <c r="N1605" s="57"/>
      <c r="Q1605" s="57"/>
      <c r="R1605" s="57"/>
      <c r="S1605" s="57"/>
      <c r="T1605" s="57"/>
      <c r="W1605" s="57"/>
      <c r="X1605" s="57"/>
    </row>
    <row r="1606" spans="3:24" s="14" customFormat="1" ht="75" customHeight="1">
      <c r="C1606" s="57"/>
      <c r="E1606" s="57"/>
      <c r="F1606" s="57"/>
      <c r="G1606" s="57"/>
      <c r="H1606" s="57"/>
      <c r="I1606" s="57"/>
      <c r="J1606" s="57"/>
      <c r="K1606" s="57"/>
      <c r="L1606" s="57"/>
      <c r="M1606" s="57"/>
      <c r="N1606" s="57"/>
      <c r="Q1606" s="57"/>
      <c r="R1606" s="57"/>
      <c r="S1606" s="57"/>
      <c r="T1606" s="57"/>
      <c r="W1606" s="57"/>
      <c r="X1606" s="57"/>
    </row>
    <row r="1607" spans="3:24" s="14" customFormat="1" ht="75" customHeight="1">
      <c r="C1607" s="57"/>
      <c r="E1607" s="57"/>
      <c r="F1607" s="57"/>
      <c r="G1607" s="57"/>
      <c r="H1607" s="57"/>
      <c r="I1607" s="57"/>
      <c r="J1607" s="57"/>
      <c r="K1607" s="57"/>
      <c r="L1607" s="57"/>
      <c r="M1607" s="57"/>
      <c r="N1607" s="57"/>
      <c r="Q1607" s="57"/>
      <c r="R1607" s="57"/>
      <c r="S1607" s="57"/>
      <c r="T1607" s="57"/>
      <c r="W1607" s="57"/>
      <c r="X1607" s="57"/>
    </row>
    <row r="1608" spans="3:24" s="14" customFormat="1" ht="75" customHeight="1">
      <c r="C1608" s="57"/>
      <c r="E1608" s="57"/>
      <c r="F1608" s="57"/>
      <c r="G1608" s="57"/>
      <c r="H1608" s="57"/>
      <c r="I1608" s="57"/>
      <c r="J1608" s="57"/>
      <c r="K1608" s="57"/>
      <c r="L1608" s="57"/>
      <c r="M1608" s="57"/>
      <c r="N1608" s="57"/>
      <c r="Q1608" s="57"/>
      <c r="R1608" s="57"/>
      <c r="S1608" s="57"/>
      <c r="T1608" s="57"/>
      <c r="W1608" s="57"/>
      <c r="X1608" s="57"/>
    </row>
    <row r="1609" spans="3:24" s="14" customFormat="1" ht="75" customHeight="1">
      <c r="C1609" s="57"/>
      <c r="E1609" s="57"/>
      <c r="F1609" s="57"/>
      <c r="G1609" s="57"/>
      <c r="H1609" s="57"/>
      <c r="I1609" s="57"/>
      <c r="J1609" s="57"/>
      <c r="K1609" s="57"/>
      <c r="L1609" s="57"/>
      <c r="M1609" s="57"/>
      <c r="N1609" s="57"/>
      <c r="Q1609" s="57"/>
      <c r="R1609" s="57"/>
      <c r="S1609" s="57"/>
      <c r="T1609" s="57"/>
      <c r="W1609" s="57"/>
      <c r="X1609" s="57"/>
    </row>
    <row r="1610" spans="3:24" s="14" customFormat="1" ht="75" customHeight="1">
      <c r="C1610" s="57"/>
      <c r="E1610" s="57"/>
      <c r="F1610" s="57"/>
      <c r="G1610" s="57"/>
      <c r="H1610" s="57"/>
      <c r="I1610" s="57"/>
      <c r="J1610" s="57"/>
      <c r="K1610" s="57"/>
      <c r="L1610" s="57"/>
      <c r="M1610" s="57"/>
      <c r="N1610" s="57"/>
      <c r="Q1610" s="57"/>
      <c r="R1610" s="57"/>
      <c r="S1610" s="57"/>
      <c r="T1610" s="57"/>
      <c r="W1610" s="57"/>
      <c r="X1610" s="57"/>
    </row>
    <row r="1611" spans="3:24" s="14" customFormat="1" ht="75" customHeight="1">
      <c r="C1611" s="57"/>
      <c r="E1611" s="57"/>
      <c r="F1611" s="57"/>
      <c r="G1611" s="57"/>
      <c r="H1611" s="57"/>
      <c r="I1611" s="57"/>
      <c r="J1611" s="57"/>
      <c r="K1611" s="57"/>
      <c r="L1611" s="57"/>
      <c r="M1611" s="57"/>
      <c r="N1611" s="57"/>
      <c r="Q1611" s="57"/>
      <c r="R1611" s="57"/>
      <c r="S1611" s="57"/>
      <c r="T1611" s="57"/>
      <c r="W1611" s="57"/>
      <c r="X1611" s="57"/>
    </row>
    <row r="1612" spans="3:24" s="14" customFormat="1" ht="75" customHeight="1">
      <c r="C1612" s="57"/>
      <c r="E1612" s="57"/>
      <c r="F1612" s="57"/>
      <c r="G1612" s="57"/>
      <c r="H1612" s="57"/>
      <c r="I1612" s="57"/>
      <c r="J1612" s="57"/>
      <c r="K1612" s="57"/>
      <c r="L1612" s="57"/>
      <c r="M1612" s="57"/>
      <c r="N1612" s="57"/>
      <c r="Q1612" s="57"/>
      <c r="R1612" s="57"/>
      <c r="S1612" s="57"/>
      <c r="T1612" s="57"/>
      <c r="W1612" s="57"/>
      <c r="X1612" s="57"/>
    </row>
    <row r="1613" spans="3:24" s="14" customFormat="1" ht="75" customHeight="1">
      <c r="C1613" s="57"/>
      <c r="E1613" s="57"/>
      <c r="F1613" s="57"/>
      <c r="G1613" s="57"/>
      <c r="H1613" s="57"/>
      <c r="I1613" s="57"/>
      <c r="J1613" s="57"/>
      <c r="K1613" s="57"/>
      <c r="L1613" s="57"/>
      <c r="M1613" s="57"/>
      <c r="N1613" s="57"/>
      <c r="Q1613" s="57"/>
      <c r="R1613" s="57"/>
      <c r="S1613" s="57"/>
      <c r="T1613" s="57"/>
      <c r="W1613" s="57"/>
      <c r="X1613" s="57"/>
    </row>
    <row r="1614" spans="3:24" s="14" customFormat="1" ht="75" customHeight="1">
      <c r="C1614" s="57"/>
      <c r="E1614" s="57"/>
      <c r="F1614" s="57"/>
      <c r="G1614" s="57"/>
      <c r="H1614" s="57"/>
      <c r="I1614" s="57"/>
      <c r="J1614" s="57"/>
      <c r="K1614" s="57"/>
      <c r="L1614" s="57"/>
      <c r="M1614" s="57"/>
      <c r="N1614" s="57"/>
      <c r="Q1614" s="57"/>
      <c r="R1614" s="57"/>
      <c r="S1614" s="57"/>
      <c r="T1614" s="57"/>
      <c r="W1614" s="57"/>
      <c r="X1614" s="57"/>
    </row>
    <row r="1615" spans="3:24" s="14" customFormat="1" ht="75" customHeight="1">
      <c r="C1615" s="57"/>
      <c r="E1615" s="57"/>
      <c r="F1615" s="57"/>
      <c r="G1615" s="57"/>
      <c r="H1615" s="57"/>
      <c r="I1615" s="57"/>
      <c r="J1615" s="57"/>
      <c r="K1615" s="57"/>
      <c r="L1615" s="57"/>
      <c r="M1615" s="57"/>
      <c r="N1615" s="57"/>
      <c r="Q1615" s="57"/>
      <c r="R1615" s="57"/>
      <c r="S1615" s="57"/>
      <c r="T1615" s="57"/>
      <c r="W1615" s="57"/>
      <c r="X1615" s="57"/>
    </row>
    <row r="1616" spans="3:24" s="14" customFormat="1" ht="75" customHeight="1">
      <c r="C1616" s="57"/>
      <c r="E1616" s="57"/>
      <c r="F1616" s="57"/>
      <c r="G1616" s="57"/>
      <c r="H1616" s="57"/>
      <c r="I1616" s="57"/>
      <c r="J1616" s="57"/>
      <c r="K1616" s="57"/>
      <c r="L1616" s="57"/>
      <c r="M1616" s="57"/>
      <c r="N1616" s="57"/>
      <c r="Q1616" s="57"/>
      <c r="R1616" s="57"/>
      <c r="S1616" s="57"/>
      <c r="T1616" s="57"/>
      <c r="W1616" s="57"/>
      <c r="X1616" s="57"/>
    </row>
    <row r="1617" spans="3:24" s="14" customFormat="1" ht="75" customHeight="1">
      <c r="C1617" s="57"/>
      <c r="E1617" s="57"/>
      <c r="F1617" s="57"/>
      <c r="G1617" s="57"/>
      <c r="H1617" s="57"/>
      <c r="I1617" s="57"/>
      <c r="J1617" s="57"/>
      <c r="K1617" s="57"/>
      <c r="L1617" s="57"/>
      <c r="M1617" s="57"/>
      <c r="N1617" s="57"/>
      <c r="Q1617" s="57"/>
      <c r="R1617" s="57"/>
      <c r="S1617" s="57"/>
      <c r="T1617" s="57"/>
      <c r="W1617" s="57"/>
      <c r="X1617" s="57"/>
    </row>
    <row r="1618" spans="3:24" s="14" customFormat="1" ht="75" customHeight="1">
      <c r="C1618" s="57"/>
      <c r="E1618" s="57"/>
      <c r="F1618" s="57"/>
      <c r="G1618" s="57"/>
      <c r="H1618" s="57"/>
      <c r="I1618" s="57"/>
      <c r="J1618" s="57"/>
      <c r="K1618" s="57"/>
      <c r="L1618" s="57"/>
      <c r="M1618" s="57"/>
      <c r="N1618" s="57"/>
      <c r="Q1618" s="57"/>
      <c r="R1618" s="57"/>
      <c r="S1618" s="57"/>
      <c r="T1618" s="57"/>
      <c r="W1618" s="57"/>
      <c r="X1618" s="57"/>
    </row>
    <row r="1619" spans="3:24" s="14" customFormat="1" ht="75" customHeight="1">
      <c r="C1619" s="57"/>
      <c r="E1619" s="57"/>
      <c r="F1619" s="57"/>
      <c r="G1619" s="57"/>
      <c r="H1619" s="57"/>
      <c r="I1619" s="57"/>
      <c r="J1619" s="57"/>
      <c r="K1619" s="57"/>
      <c r="L1619" s="57"/>
      <c r="M1619" s="57"/>
      <c r="N1619" s="57"/>
      <c r="Q1619" s="57"/>
      <c r="R1619" s="57"/>
      <c r="S1619" s="57"/>
      <c r="T1619" s="57"/>
      <c r="W1619" s="57"/>
      <c r="X1619" s="57"/>
    </row>
    <row r="1620" spans="3:24" s="14" customFormat="1" ht="75" customHeight="1">
      <c r="C1620" s="57"/>
      <c r="E1620" s="57"/>
      <c r="F1620" s="57"/>
      <c r="G1620" s="57"/>
      <c r="H1620" s="57"/>
      <c r="I1620" s="57"/>
      <c r="J1620" s="57"/>
      <c r="K1620" s="57"/>
      <c r="L1620" s="57"/>
      <c r="M1620" s="57"/>
      <c r="N1620" s="57"/>
      <c r="Q1620" s="57"/>
      <c r="R1620" s="57"/>
      <c r="S1620" s="57"/>
      <c r="T1620" s="57"/>
      <c r="W1620" s="57"/>
      <c r="X1620" s="57"/>
    </row>
    <row r="1621" spans="3:24" s="14" customFormat="1" ht="75" customHeight="1">
      <c r="C1621" s="57"/>
      <c r="E1621" s="57"/>
      <c r="F1621" s="57"/>
      <c r="G1621" s="57"/>
      <c r="H1621" s="57"/>
      <c r="I1621" s="57"/>
      <c r="J1621" s="57"/>
      <c r="K1621" s="57"/>
      <c r="L1621" s="57"/>
      <c r="M1621" s="57"/>
      <c r="N1621" s="57"/>
      <c r="Q1621" s="57"/>
      <c r="R1621" s="57"/>
      <c r="S1621" s="57"/>
      <c r="T1621" s="57"/>
      <c r="W1621" s="57"/>
      <c r="X1621" s="57"/>
    </row>
    <row r="1622" spans="3:24" s="14" customFormat="1" ht="75" customHeight="1">
      <c r="C1622" s="57"/>
      <c r="E1622" s="57"/>
      <c r="F1622" s="57"/>
      <c r="G1622" s="57"/>
      <c r="H1622" s="57"/>
      <c r="I1622" s="57"/>
      <c r="J1622" s="57"/>
      <c r="K1622" s="57"/>
      <c r="L1622" s="57"/>
      <c r="M1622" s="57"/>
      <c r="N1622" s="57"/>
      <c r="Q1622" s="57"/>
      <c r="R1622" s="57"/>
      <c r="S1622" s="57"/>
      <c r="T1622" s="57"/>
      <c r="W1622" s="57"/>
      <c r="X1622" s="57"/>
    </row>
    <row r="1623" spans="3:24" s="14" customFormat="1" ht="75" customHeight="1">
      <c r="C1623" s="57"/>
      <c r="E1623" s="57"/>
      <c r="F1623" s="57"/>
      <c r="G1623" s="57"/>
      <c r="H1623" s="57"/>
      <c r="I1623" s="57"/>
      <c r="J1623" s="57"/>
      <c r="K1623" s="57"/>
      <c r="L1623" s="57"/>
      <c r="M1623" s="57"/>
      <c r="N1623" s="57"/>
      <c r="Q1623" s="57"/>
      <c r="R1623" s="57"/>
      <c r="S1623" s="57"/>
      <c r="T1623" s="57"/>
      <c r="W1623" s="57"/>
      <c r="X1623" s="57"/>
    </row>
    <row r="1624" spans="3:24" s="14" customFormat="1" ht="75" customHeight="1">
      <c r="C1624" s="57"/>
      <c r="E1624" s="57"/>
      <c r="F1624" s="57"/>
      <c r="G1624" s="57"/>
      <c r="H1624" s="57"/>
      <c r="I1624" s="57"/>
      <c r="J1624" s="57"/>
      <c r="K1624" s="57"/>
      <c r="L1624" s="57"/>
      <c r="M1624" s="57"/>
      <c r="N1624" s="57"/>
      <c r="Q1624" s="57"/>
      <c r="R1624" s="57"/>
      <c r="S1624" s="57"/>
      <c r="T1624" s="57"/>
      <c r="W1624" s="57"/>
      <c r="X1624" s="57"/>
    </row>
    <row r="1625" spans="3:24" s="14" customFormat="1" ht="75" customHeight="1">
      <c r="C1625" s="57"/>
      <c r="E1625" s="57"/>
      <c r="F1625" s="57"/>
      <c r="G1625" s="57"/>
      <c r="H1625" s="57"/>
      <c r="I1625" s="57"/>
      <c r="J1625" s="57"/>
      <c r="K1625" s="57"/>
      <c r="L1625" s="57"/>
      <c r="M1625" s="57"/>
      <c r="N1625" s="57"/>
      <c r="Q1625" s="57"/>
      <c r="R1625" s="57"/>
      <c r="S1625" s="57"/>
      <c r="T1625" s="57"/>
      <c r="W1625" s="57"/>
      <c r="X1625" s="57"/>
    </row>
    <row r="1626" spans="3:24" s="14" customFormat="1" ht="75" customHeight="1">
      <c r="C1626" s="57"/>
      <c r="E1626" s="57"/>
      <c r="F1626" s="57"/>
      <c r="G1626" s="57"/>
      <c r="H1626" s="57"/>
      <c r="I1626" s="57"/>
      <c r="J1626" s="57"/>
      <c r="K1626" s="57"/>
      <c r="L1626" s="57"/>
      <c r="M1626" s="57"/>
      <c r="N1626" s="57"/>
      <c r="Q1626" s="57"/>
      <c r="R1626" s="57"/>
      <c r="S1626" s="57"/>
      <c r="T1626" s="57"/>
      <c r="W1626" s="57"/>
      <c r="X1626" s="57"/>
    </row>
    <row r="1627" spans="3:24" s="14" customFormat="1" ht="75" customHeight="1">
      <c r="C1627" s="57"/>
      <c r="E1627" s="57"/>
      <c r="F1627" s="57"/>
      <c r="G1627" s="57"/>
      <c r="H1627" s="57"/>
      <c r="I1627" s="57"/>
      <c r="J1627" s="57"/>
      <c r="K1627" s="57"/>
      <c r="L1627" s="57"/>
      <c r="M1627" s="57"/>
      <c r="N1627" s="57"/>
      <c r="Q1627" s="57"/>
      <c r="R1627" s="57"/>
      <c r="S1627" s="57"/>
      <c r="T1627" s="57"/>
      <c r="W1627" s="57"/>
      <c r="X1627" s="57"/>
    </row>
    <row r="1628" spans="3:24" s="14" customFormat="1" ht="75" customHeight="1">
      <c r="C1628" s="57"/>
      <c r="E1628" s="57"/>
      <c r="F1628" s="57"/>
      <c r="G1628" s="57"/>
      <c r="H1628" s="57"/>
      <c r="I1628" s="57"/>
      <c r="J1628" s="57"/>
      <c r="K1628" s="57"/>
      <c r="L1628" s="57"/>
      <c r="M1628" s="57"/>
      <c r="N1628" s="57"/>
      <c r="Q1628" s="57"/>
      <c r="R1628" s="57"/>
      <c r="S1628" s="57"/>
      <c r="T1628" s="57"/>
      <c r="W1628" s="57"/>
      <c r="X1628" s="57"/>
    </row>
    <row r="1629" spans="3:24" s="14" customFormat="1" ht="75" customHeight="1">
      <c r="C1629" s="57"/>
      <c r="E1629" s="57"/>
      <c r="F1629" s="57"/>
      <c r="G1629" s="57"/>
      <c r="H1629" s="57"/>
      <c r="I1629" s="57"/>
      <c r="J1629" s="57"/>
      <c r="K1629" s="57"/>
      <c r="L1629" s="57"/>
      <c r="M1629" s="57"/>
      <c r="N1629" s="57"/>
      <c r="Q1629" s="57"/>
      <c r="R1629" s="57"/>
      <c r="S1629" s="57"/>
      <c r="T1629" s="57"/>
      <c r="W1629" s="57"/>
      <c r="X1629" s="57"/>
    </row>
    <row r="1630" spans="3:24" s="14" customFormat="1" ht="75" customHeight="1">
      <c r="C1630" s="57"/>
      <c r="E1630" s="57"/>
      <c r="F1630" s="57"/>
      <c r="G1630" s="57"/>
      <c r="H1630" s="57"/>
      <c r="I1630" s="57"/>
      <c r="J1630" s="57"/>
      <c r="K1630" s="57"/>
      <c r="L1630" s="57"/>
      <c r="M1630" s="57"/>
      <c r="N1630" s="57"/>
      <c r="Q1630" s="57"/>
      <c r="R1630" s="57"/>
      <c r="S1630" s="57"/>
      <c r="T1630" s="57"/>
      <c r="W1630" s="57"/>
      <c r="X1630" s="57"/>
    </row>
    <row r="1631" spans="3:24" s="14" customFormat="1" ht="75" customHeight="1">
      <c r="C1631" s="57"/>
      <c r="E1631" s="57"/>
      <c r="F1631" s="57"/>
      <c r="G1631" s="57"/>
      <c r="H1631" s="57"/>
      <c r="I1631" s="57"/>
      <c r="J1631" s="57"/>
      <c r="K1631" s="57"/>
      <c r="L1631" s="57"/>
      <c r="M1631" s="57"/>
      <c r="N1631" s="57"/>
      <c r="Q1631" s="57"/>
      <c r="R1631" s="57"/>
      <c r="S1631" s="57"/>
      <c r="T1631" s="57"/>
      <c r="W1631" s="57"/>
      <c r="X1631" s="57"/>
    </row>
    <row r="1632" spans="3:24" s="14" customFormat="1" ht="75" customHeight="1">
      <c r="C1632" s="57"/>
      <c r="E1632" s="57"/>
      <c r="F1632" s="57"/>
      <c r="G1632" s="57"/>
      <c r="H1632" s="57"/>
      <c r="I1632" s="57"/>
      <c r="J1632" s="57"/>
      <c r="K1632" s="57"/>
      <c r="L1632" s="57"/>
      <c r="M1632" s="57"/>
      <c r="N1632" s="57"/>
      <c r="Q1632" s="57"/>
      <c r="R1632" s="57"/>
      <c r="S1632" s="57"/>
      <c r="T1632" s="57"/>
      <c r="W1632" s="57"/>
      <c r="X1632" s="57"/>
    </row>
    <row r="1633" spans="3:24" s="14" customFormat="1" ht="75" customHeight="1">
      <c r="C1633" s="57"/>
      <c r="E1633" s="57"/>
      <c r="F1633" s="57"/>
      <c r="G1633" s="57"/>
      <c r="H1633" s="57"/>
      <c r="I1633" s="57"/>
      <c r="J1633" s="57"/>
      <c r="K1633" s="57"/>
      <c r="L1633" s="57"/>
      <c r="M1633" s="57"/>
      <c r="N1633" s="57"/>
      <c r="Q1633" s="57"/>
      <c r="R1633" s="57"/>
      <c r="S1633" s="57"/>
      <c r="T1633" s="57"/>
      <c r="W1633" s="57"/>
      <c r="X1633" s="57"/>
    </row>
    <row r="1634" spans="3:24" s="14" customFormat="1" ht="75" customHeight="1">
      <c r="C1634" s="57"/>
      <c r="E1634" s="57"/>
      <c r="F1634" s="57"/>
      <c r="G1634" s="57"/>
      <c r="H1634" s="57"/>
      <c r="I1634" s="57"/>
      <c r="J1634" s="57"/>
      <c r="K1634" s="57"/>
      <c r="L1634" s="57"/>
      <c r="M1634" s="57"/>
      <c r="N1634" s="57"/>
      <c r="Q1634" s="57"/>
      <c r="R1634" s="57"/>
      <c r="S1634" s="57"/>
      <c r="T1634" s="57"/>
      <c r="W1634" s="57"/>
      <c r="X1634" s="57"/>
    </row>
    <row r="1635" spans="3:24" s="14" customFormat="1" ht="75" customHeight="1">
      <c r="C1635" s="57"/>
      <c r="E1635" s="57"/>
      <c r="F1635" s="57"/>
      <c r="G1635" s="57"/>
      <c r="H1635" s="57"/>
      <c r="I1635" s="57"/>
      <c r="J1635" s="57"/>
      <c r="K1635" s="57"/>
      <c r="L1635" s="57"/>
      <c r="M1635" s="57"/>
      <c r="N1635" s="57"/>
      <c r="Q1635" s="57"/>
      <c r="R1635" s="57"/>
      <c r="S1635" s="57"/>
      <c r="T1635" s="57"/>
      <c r="W1635" s="57"/>
      <c r="X1635" s="57"/>
    </row>
    <row r="1636" spans="3:24" s="14" customFormat="1" ht="75" customHeight="1">
      <c r="C1636" s="57"/>
      <c r="E1636" s="57"/>
      <c r="F1636" s="57"/>
      <c r="G1636" s="57"/>
      <c r="H1636" s="57"/>
      <c r="I1636" s="57"/>
      <c r="J1636" s="57"/>
      <c r="K1636" s="57"/>
      <c r="L1636" s="57"/>
      <c r="M1636" s="57"/>
      <c r="N1636" s="57"/>
      <c r="Q1636" s="57"/>
      <c r="R1636" s="57"/>
      <c r="S1636" s="57"/>
      <c r="T1636" s="57"/>
      <c r="W1636" s="57"/>
      <c r="X1636" s="57"/>
    </row>
    <row r="1637" spans="3:24" s="14" customFormat="1" ht="75" customHeight="1">
      <c r="C1637" s="57"/>
      <c r="E1637" s="57"/>
      <c r="F1637" s="57"/>
      <c r="G1637" s="57"/>
      <c r="H1637" s="57"/>
      <c r="I1637" s="57"/>
      <c r="J1637" s="57"/>
      <c r="K1637" s="57"/>
      <c r="L1637" s="57"/>
      <c r="M1637" s="57"/>
      <c r="N1637" s="57"/>
      <c r="Q1637" s="57"/>
      <c r="R1637" s="57"/>
      <c r="S1637" s="57"/>
      <c r="T1637" s="57"/>
      <c r="W1637" s="57"/>
      <c r="X1637" s="57"/>
    </row>
    <row r="1638" spans="3:24" s="14" customFormat="1" ht="75" customHeight="1">
      <c r="C1638" s="57"/>
      <c r="E1638" s="57"/>
      <c r="F1638" s="57"/>
      <c r="G1638" s="57"/>
      <c r="H1638" s="57"/>
      <c r="I1638" s="57"/>
      <c r="J1638" s="57"/>
      <c r="K1638" s="57"/>
      <c r="L1638" s="57"/>
      <c r="M1638" s="57"/>
      <c r="N1638" s="57"/>
      <c r="Q1638" s="57"/>
      <c r="R1638" s="57"/>
      <c r="S1638" s="57"/>
      <c r="T1638" s="57"/>
      <c r="W1638" s="57"/>
      <c r="X1638" s="57"/>
    </row>
    <row r="1639" spans="3:24" s="14" customFormat="1" ht="75" customHeight="1">
      <c r="C1639" s="57"/>
      <c r="E1639" s="57"/>
      <c r="F1639" s="57"/>
      <c r="G1639" s="57"/>
      <c r="H1639" s="57"/>
      <c r="I1639" s="57"/>
      <c r="J1639" s="57"/>
      <c r="K1639" s="57"/>
      <c r="L1639" s="57"/>
      <c r="M1639" s="57"/>
      <c r="N1639" s="57"/>
      <c r="Q1639" s="57"/>
      <c r="R1639" s="57"/>
      <c r="S1639" s="57"/>
      <c r="T1639" s="57"/>
      <c r="W1639" s="57"/>
      <c r="X1639" s="57"/>
    </row>
    <row r="1640" spans="3:24" s="14" customFormat="1" ht="75" customHeight="1">
      <c r="C1640" s="57"/>
      <c r="E1640" s="57"/>
      <c r="F1640" s="57"/>
      <c r="G1640" s="57"/>
      <c r="H1640" s="57"/>
      <c r="I1640" s="57"/>
      <c r="J1640" s="57"/>
      <c r="K1640" s="57"/>
      <c r="L1640" s="57"/>
      <c r="M1640" s="57"/>
      <c r="N1640" s="57"/>
      <c r="Q1640" s="57"/>
      <c r="R1640" s="57"/>
      <c r="S1640" s="57"/>
      <c r="T1640" s="57"/>
      <c r="W1640" s="57"/>
      <c r="X1640" s="57"/>
    </row>
    <row r="1641" spans="3:24" s="14" customFormat="1" ht="75" customHeight="1">
      <c r="C1641" s="57"/>
      <c r="E1641" s="57"/>
      <c r="F1641" s="57"/>
      <c r="G1641" s="57"/>
      <c r="H1641" s="57"/>
      <c r="I1641" s="57"/>
      <c r="J1641" s="57"/>
      <c r="K1641" s="57"/>
      <c r="L1641" s="57"/>
      <c r="M1641" s="57"/>
      <c r="N1641" s="57"/>
      <c r="Q1641" s="57"/>
      <c r="R1641" s="57"/>
      <c r="S1641" s="57"/>
      <c r="T1641" s="57"/>
      <c r="W1641" s="57"/>
      <c r="X1641" s="57"/>
    </row>
    <row r="1642" spans="3:24" s="14" customFormat="1" ht="75" customHeight="1">
      <c r="C1642" s="57"/>
      <c r="E1642" s="57"/>
      <c r="F1642" s="57"/>
      <c r="G1642" s="57"/>
      <c r="H1642" s="57"/>
      <c r="I1642" s="57"/>
      <c r="J1642" s="57"/>
      <c r="K1642" s="57"/>
      <c r="L1642" s="57"/>
      <c r="M1642" s="57"/>
      <c r="N1642" s="57"/>
      <c r="Q1642" s="57"/>
      <c r="R1642" s="57"/>
      <c r="S1642" s="57"/>
      <c r="T1642" s="57"/>
      <c r="W1642" s="57"/>
      <c r="X1642" s="57"/>
    </row>
    <row r="1643" spans="3:24" s="14" customFormat="1" ht="75" customHeight="1">
      <c r="C1643" s="57"/>
      <c r="E1643" s="57"/>
      <c r="F1643" s="57"/>
      <c r="G1643" s="57"/>
      <c r="H1643" s="57"/>
      <c r="I1643" s="57"/>
      <c r="J1643" s="57"/>
      <c r="K1643" s="57"/>
      <c r="L1643" s="57"/>
      <c r="M1643" s="57"/>
      <c r="N1643" s="57"/>
      <c r="Q1643" s="57"/>
      <c r="R1643" s="57"/>
      <c r="S1643" s="57"/>
      <c r="T1643" s="57"/>
      <c r="W1643" s="57"/>
      <c r="X1643" s="57"/>
    </row>
    <row r="1644" spans="3:24" s="14" customFormat="1" ht="75" customHeight="1">
      <c r="C1644" s="57"/>
      <c r="E1644" s="57"/>
      <c r="F1644" s="57"/>
      <c r="G1644" s="57"/>
      <c r="H1644" s="57"/>
      <c r="I1644" s="57"/>
      <c r="J1644" s="57"/>
      <c r="K1644" s="57"/>
      <c r="L1644" s="57"/>
      <c r="M1644" s="57"/>
      <c r="N1644" s="57"/>
      <c r="Q1644" s="57"/>
      <c r="R1644" s="57"/>
      <c r="S1644" s="57"/>
      <c r="T1644" s="57"/>
      <c r="W1644" s="57"/>
      <c r="X1644" s="57"/>
    </row>
    <row r="1645" spans="3:24" s="14" customFormat="1" ht="75" customHeight="1">
      <c r="C1645" s="57"/>
      <c r="E1645" s="57"/>
      <c r="F1645" s="57"/>
      <c r="G1645" s="57"/>
      <c r="H1645" s="57"/>
      <c r="I1645" s="57"/>
      <c r="J1645" s="57"/>
      <c r="K1645" s="57"/>
      <c r="L1645" s="57"/>
      <c r="M1645" s="57"/>
      <c r="N1645" s="57"/>
      <c r="Q1645" s="57"/>
      <c r="R1645" s="57"/>
      <c r="S1645" s="57"/>
      <c r="T1645" s="57"/>
      <c r="W1645" s="57"/>
      <c r="X1645" s="57"/>
    </row>
    <row r="1646" spans="3:24" s="14" customFormat="1" ht="75" customHeight="1">
      <c r="C1646" s="57"/>
      <c r="E1646" s="57"/>
      <c r="F1646" s="57"/>
      <c r="G1646" s="57"/>
      <c r="H1646" s="57"/>
      <c r="I1646" s="57"/>
      <c r="J1646" s="57"/>
      <c r="K1646" s="57"/>
      <c r="L1646" s="57"/>
      <c r="M1646" s="57"/>
      <c r="N1646" s="57"/>
      <c r="Q1646" s="57"/>
      <c r="R1646" s="57"/>
      <c r="S1646" s="57"/>
      <c r="T1646" s="57"/>
      <c r="W1646" s="57"/>
      <c r="X1646" s="57"/>
    </row>
    <row r="1647" spans="3:24" s="14" customFormat="1" ht="75" customHeight="1">
      <c r="C1647" s="57"/>
      <c r="E1647" s="57"/>
      <c r="F1647" s="57"/>
      <c r="G1647" s="57"/>
      <c r="H1647" s="57"/>
      <c r="I1647" s="57"/>
      <c r="J1647" s="57"/>
      <c r="K1647" s="57"/>
      <c r="L1647" s="57"/>
      <c r="M1647" s="57"/>
      <c r="N1647" s="57"/>
      <c r="Q1647" s="57"/>
      <c r="R1647" s="57"/>
      <c r="S1647" s="57"/>
      <c r="T1647" s="57"/>
      <c r="W1647" s="57"/>
      <c r="X1647" s="57"/>
    </row>
    <row r="1648" spans="3:24" s="14" customFormat="1" ht="75" customHeight="1">
      <c r="C1648" s="57"/>
      <c r="E1648" s="57"/>
      <c r="F1648" s="57"/>
      <c r="G1648" s="57"/>
      <c r="H1648" s="57"/>
      <c r="I1648" s="57"/>
      <c r="J1648" s="57"/>
      <c r="K1648" s="57"/>
      <c r="L1648" s="57"/>
      <c r="M1648" s="57"/>
      <c r="N1648" s="57"/>
      <c r="Q1648" s="57"/>
      <c r="R1648" s="57"/>
      <c r="S1648" s="57"/>
      <c r="T1648" s="57"/>
      <c r="W1648" s="57"/>
      <c r="X1648" s="57"/>
    </row>
    <row r="1649" spans="3:24" s="14" customFormat="1" ht="75" customHeight="1">
      <c r="C1649" s="57"/>
      <c r="E1649" s="57"/>
      <c r="F1649" s="57"/>
      <c r="G1649" s="57"/>
      <c r="H1649" s="57"/>
      <c r="I1649" s="57"/>
      <c r="J1649" s="57"/>
      <c r="K1649" s="57"/>
      <c r="L1649" s="57"/>
      <c r="M1649" s="57"/>
      <c r="N1649" s="57"/>
      <c r="Q1649" s="57"/>
      <c r="R1649" s="57"/>
      <c r="S1649" s="57"/>
      <c r="T1649" s="57"/>
      <c r="W1649" s="57"/>
      <c r="X1649" s="57"/>
    </row>
    <row r="1650" spans="3:24" s="14" customFormat="1" ht="75" customHeight="1">
      <c r="C1650" s="57"/>
      <c r="E1650" s="57"/>
      <c r="F1650" s="57"/>
      <c r="G1650" s="57"/>
      <c r="H1650" s="57"/>
      <c r="I1650" s="57"/>
      <c r="J1650" s="57"/>
      <c r="K1650" s="57"/>
      <c r="L1650" s="57"/>
      <c r="M1650" s="57"/>
      <c r="N1650" s="57"/>
      <c r="Q1650" s="57"/>
      <c r="R1650" s="57"/>
      <c r="S1650" s="57"/>
      <c r="T1650" s="57"/>
      <c r="W1650" s="57"/>
      <c r="X1650" s="57"/>
    </row>
    <row r="1651" spans="3:24" s="14" customFormat="1" ht="75" customHeight="1">
      <c r="C1651" s="57"/>
      <c r="E1651" s="57"/>
      <c r="F1651" s="57"/>
      <c r="G1651" s="57"/>
      <c r="H1651" s="57"/>
      <c r="I1651" s="57"/>
      <c r="J1651" s="57"/>
      <c r="K1651" s="57"/>
      <c r="L1651" s="57"/>
      <c r="M1651" s="57"/>
      <c r="N1651" s="57"/>
      <c r="Q1651" s="57"/>
      <c r="R1651" s="57"/>
      <c r="S1651" s="57"/>
      <c r="T1651" s="57"/>
      <c r="W1651" s="57"/>
      <c r="X1651" s="57"/>
    </row>
    <row r="1652" spans="3:24" s="14" customFormat="1" ht="75" customHeight="1">
      <c r="C1652" s="57"/>
      <c r="E1652" s="57"/>
      <c r="F1652" s="57"/>
      <c r="G1652" s="57"/>
      <c r="H1652" s="57"/>
      <c r="I1652" s="57"/>
      <c r="J1652" s="57"/>
      <c r="K1652" s="57"/>
      <c r="L1652" s="57"/>
      <c r="M1652" s="57"/>
      <c r="N1652" s="57"/>
      <c r="Q1652" s="57"/>
      <c r="R1652" s="57"/>
      <c r="S1652" s="57"/>
      <c r="T1652" s="57"/>
      <c r="W1652" s="57"/>
      <c r="X1652" s="57"/>
    </row>
    <row r="1653" spans="3:24" s="14" customFormat="1" ht="75" customHeight="1">
      <c r="C1653" s="57"/>
      <c r="E1653" s="57"/>
      <c r="F1653" s="57"/>
      <c r="G1653" s="57"/>
      <c r="H1653" s="57"/>
      <c r="I1653" s="57"/>
      <c r="J1653" s="57"/>
      <c r="K1653" s="57"/>
      <c r="L1653" s="57"/>
      <c r="M1653" s="57"/>
      <c r="N1653" s="57"/>
      <c r="Q1653" s="57"/>
      <c r="R1653" s="57"/>
      <c r="S1653" s="57"/>
      <c r="T1653" s="57"/>
      <c r="W1653" s="57"/>
      <c r="X1653" s="57"/>
    </row>
    <row r="1654" spans="3:24" s="14" customFormat="1" ht="75" customHeight="1">
      <c r="C1654" s="57"/>
      <c r="E1654" s="57"/>
      <c r="F1654" s="57"/>
      <c r="G1654" s="57"/>
      <c r="H1654" s="57"/>
      <c r="I1654" s="57"/>
      <c r="J1654" s="57"/>
      <c r="K1654" s="57"/>
      <c r="L1654" s="57"/>
      <c r="M1654" s="57"/>
      <c r="N1654" s="57"/>
      <c r="Q1654" s="57"/>
      <c r="R1654" s="57"/>
      <c r="S1654" s="57"/>
      <c r="T1654" s="57"/>
      <c r="W1654" s="57"/>
      <c r="X1654" s="57"/>
    </row>
    <row r="1655" spans="3:24" s="14" customFormat="1" ht="75" customHeight="1">
      <c r="C1655" s="57"/>
      <c r="E1655" s="57"/>
      <c r="F1655" s="57"/>
      <c r="G1655" s="57"/>
      <c r="H1655" s="57"/>
      <c r="I1655" s="57"/>
      <c r="J1655" s="57"/>
      <c r="K1655" s="57"/>
      <c r="L1655" s="57"/>
      <c r="M1655" s="57"/>
      <c r="N1655" s="57"/>
      <c r="Q1655" s="57"/>
      <c r="R1655" s="57"/>
      <c r="S1655" s="57"/>
      <c r="T1655" s="57"/>
      <c r="W1655" s="57"/>
      <c r="X1655" s="57"/>
    </row>
    <row r="1656" spans="3:24" s="14" customFormat="1" ht="75" customHeight="1">
      <c r="C1656" s="57"/>
      <c r="E1656" s="57"/>
      <c r="F1656" s="57"/>
      <c r="G1656" s="57"/>
      <c r="H1656" s="57"/>
      <c r="I1656" s="57"/>
      <c r="J1656" s="57"/>
      <c r="K1656" s="57"/>
      <c r="L1656" s="57"/>
      <c r="M1656" s="57"/>
      <c r="N1656" s="57"/>
      <c r="Q1656" s="57"/>
      <c r="R1656" s="57"/>
      <c r="S1656" s="57"/>
      <c r="T1656" s="57"/>
      <c r="W1656" s="57"/>
      <c r="X1656" s="57"/>
    </row>
    <row r="1657" spans="3:24" s="14" customFormat="1" ht="75" customHeight="1">
      <c r="C1657" s="57"/>
      <c r="E1657" s="57"/>
      <c r="F1657" s="57"/>
      <c r="G1657" s="57"/>
      <c r="H1657" s="57"/>
      <c r="I1657" s="57"/>
      <c r="J1657" s="57"/>
      <c r="K1657" s="57"/>
      <c r="L1657" s="57"/>
      <c r="M1657" s="57"/>
      <c r="N1657" s="57"/>
      <c r="Q1657" s="57"/>
      <c r="R1657" s="57"/>
      <c r="S1657" s="57"/>
      <c r="T1657" s="57"/>
      <c r="W1657" s="57"/>
      <c r="X1657" s="57"/>
    </row>
    <row r="1658" spans="3:24" s="14" customFormat="1" ht="75" customHeight="1">
      <c r="C1658" s="57"/>
      <c r="E1658" s="57"/>
      <c r="F1658" s="57"/>
      <c r="G1658" s="57"/>
      <c r="H1658" s="57"/>
      <c r="I1658" s="57"/>
      <c r="J1658" s="57"/>
      <c r="K1658" s="57"/>
      <c r="L1658" s="57"/>
      <c r="M1658" s="57"/>
      <c r="N1658" s="57"/>
      <c r="Q1658" s="57"/>
      <c r="R1658" s="57"/>
      <c r="S1658" s="57"/>
      <c r="T1658" s="57"/>
      <c r="W1658" s="57"/>
      <c r="X1658" s="57"/>
    </row>
    <row r="1659" spans="3:24" s="14" customFormat="1" ht="75" customHeight="1">
      <c r="C1659" s="57"/>
      <c r="E1659" s="57"/>
      <c r="F1659" s="57"/>
      <c r="G1659" s="57"/>
      <c r="H1659" s="57"/>
      <c r="I1659" s="57"/>
      <c r="J1659" s="57"/>
      <c r="K1659" s="57"/>
      <c r="L1659" s="57"/>
      <c r="M1659" s="57"/>
      <c r="N1659" s="57"/>
      <c r="Q1659" s="57"/>
      <c r="R1659" s="57"/>
      <c r="S1659" s="57"/>
      <c r="T1659" s="57"/>
      <c r="W1659" s="57"/>
      <c r="X1659" s="57"/>
    </row>
    <row r="1660" spans="3:24" s="14" customFormat="1" ht="75" customHeight="1">
      <c r="C1660" s="57"/>
      <c r="E1660" s="57"/>
      <c r="F1660" s="57"/>
      <c r="G1660" s="57"/>
      <c r="H1660" s="57"/>
      <c r="I1660" s="57"/>
      <c r="J1660" s="57"/>
      <c r="K1660" s="57"/>
      <c r="L1660" s="57"/>
      <c r="M1660" s="57"/>
      <c r="N1660" s="57"/>
      <c r="Q1660" s="57"/>
      <c r="R1660" s="57"/>
      <c r="S1660" s="57"/>
      <c r="T1660" s="57"/>
      <c r="W1660" s="57"/>
      <c r="X1660" s="57"/>
    </row>
    <row r="1661" spans="3:24" s="14" customFormat="1" ht="75" customHeight="1">
      <c r="C1661" s="57"/>
      <c r="E1661" s="57"/>
      <c r="F1661" s="57"/>
      <c r="G1661" s="57"/>
      <c r="H1661" s="57"/>
      <c r="I1661" s="57"/>
      <c r="J1661" s="57"/>
      <c r="K1661" s="57"/>
      <c r="L1661" s="57"/>
      <c r="M1661" s="57"/>
      <c r="N1661" s="57"/>
      <c r="Q1661" s="57"/>
      <c r="R1661" s="57"/>
      <c r="S1661" s="57"/>
      <c r="T1661" s="57"/>
      <c r="W1661" s="57"/>
      <c r="X1661" s="57"/>
    </row>
    <row r="1662" spans="3:24" s="14" customFormat="1" ht="75" customHeight="1">
      <c r="C1662" s="57"/>
      <c r="E1662" s="57"/>
      <c r="F1662" s="57"/>
      <c r="G1662" s="57"/>
      <c r="H1662" s="57"/>
      <c r="I1662" s="57"/>
      <c r="J1662" s="57"/>
      <c r="K1662" s="57"/>
      <c r="L1662" s="57"/>
      <c r="M1662" s="57"/>
      <c r="N1662" s="57"/>
      <c r="Q1662" s="57"/>
      <c r="R1662" s="57"/>
      <c r="S1662" s="57"/>
      <c r="T1662" s="57"/>
      <c r="W1662" s="57"/>
      <c r="X1662" s="57"/>
    </row>
    <row r="1663" spans="3:24" s="14" customFormat="1" ht="75" customHeight="1">
      <c r="C1663" s="57"/>
      <c r="E1663" s="57"/>
      <c r="F1663" s="57"/>
      <c r="G1663" s="57"/>
      <c r="H1663" s="57"/>
      <c r="I1663" s="57"/>
      <c r="J1663" s="57"/>
      <c r="K1663" s="57"/>
      <c r="L1663" s="57"/>
      <c r="M1663" s="57"/>
      <c r="N1663" s="57"/>
      <c r="Q1663" s="57"/>
      <c r="R1663" s="57"/>
      <c r="S1663" s="57"/>
      <c r="T1663" s="57"/>
      <c r="W1663" s="57"/>
      <c r="X1663" s="57"/>
    </row>
    <row r="1664" spans="3:24" s="14" customFormat="1" ht="75" customHeight="1">
      <c r="C1664" s="57"/>
      <c r="E1664" s="57"/>
      <c r="F1664" s="57"/>
      <c r="G1664" s="57"/>
      <c r="H1664" s="57"/>
      <c r="I1664" s="57"/>
      <c r="J1664" s="57"/>
      <c r="K1664" s="57"/>
      <c r="L1664" s="57"/>
      <c r="M1664" s="57"/>
      <c r="N1664" s="57"/>
      <c r="Q1664" s="57"/>
      <c r="R1664" s="57"/>
      <c r="S1664" s="57"/>
      <c r="T1664" s="57"/>
      <c r="W1664" s="57"/>
      <c r="X1664" s="57"/>
    </row>
    <row r="1665" spans="3:24" s="14" customFormat="1" ht="75" customHeight="1">
      <c r="C1665" s="57"/>
      <c r="E1665" s="57"/>
      <c r="F1665" s="57"/>
      <c r="G1665" s="57"/>
      <c r="H1665" s="57"/>
      <c r="I1665" s="57"/>
      <c r="J1665" s="57"/>
      <c r="K1665" s="57"/>
      <c r="L1665" s="57"/>
      <c r="M1665" s="57"/>
      <c r="N1665" s="57"/>
      <c r="Q1665" s="57"/>
      <c r="R1665" s="57"/>
      <c r="S1665" s="57"/>
      <c r="T1665" s="57"/>
      <c r="W1665" s="57"/>
      <c r="X1665" s="57"/>
    </row>
    <row r="1666" spans="3:24" s="14" customFormat="1" ht="75" customHeight="1">
      <c r="C1666" s="57"/>
      <c r="E1666" s="57"/>
      <c r="F1666" s="57"/>
      <c r="G1666" s="57"/>
      <c r="H1666" s="57"/>
      <c r="I1666" s="57"/>
      <c r="J1666" s="57"/>
      <c r="K1666" s="57"/>
      <c r="L1666" s="57"/>
      <c r="M1666" s="57"/>
      <c r="N1666" s="57"/>
      <c r="Q1666" s="57"/>
      <c r="R1666" s="57"/>
      <c r="S1666" s="57"/>
      <c r="T1666" s="57"/>
      <c r="W1666" s="57"/>
      <c r="X1666" s="57"/>
    </row>
    <row r="1667" spans="3:24" s="14" customFormat="1" ht="75" customHeight="1">
      <c r="C1667" s="57"/>
      <c r="E1667" s="57"/>
      <c r="F1667" s="57"/>
      <c r="G1667" s="57"/>
      <c r="H1667" s="57"/>
      <c r="I1667" s="57"/>
      <c r="J1667" s="57"/>
      <c r="K1667" s="57"/>
      <c r="L1667" s="57"/>
      <c r="M1667" s="57"/>
      <c r="N1667" s="57"/>
      <c r="Q1667" s="57"/>
      <c r="R1667" s="57"/>
      <c r="S1667" s="57"/>
      <c r="T1667" s="57"/>
      <c r="W1667" s="57"/>
      <c r="X1667" s="57"/>
    </row>
    <row r="1668" spans="3:24" s="14" customFormat="1" ht="75" customHeight="1">
      <c r="C1668" s="57"/>
      <c r="E1668" s="57"/>
      <c r="F1668" s="57"/>
      <c r="G1668" s="57"/>
      <c r="H1668" s="57"/>
      <c r="I1668" s="57"/>
      <c r="J1668" s="57"/>
      <c r="K1668" s="57"/>
      <c r="L1668" s="57"/>
      <c r="M1668" s="57"/>
      <c r="N1668" s="57"/>
      <c r="Q1668" s="57"/>
      <c r="R1668" s="57"/>
      <c r="S1668" s="57"/>
      <c r="T1668" s="57"/>
      <c r="W1668" s="57"/>
      <c r="X1668" s="57"/>
    </row>
    <row r="1669" spans="3:24" s="14" customFormat="1" ht="75" customHeight="1">
      <c r="C1669" s="57"/>
      <c r="E1669" s="57"/>
      <c r="F1669" s="57"/>
      <c r="G1669" s="57"/>
      <c r="H1669" s="57"/>
      <c r="I1669" s="57"/>
      <c r="J1669" s="57"/>
      <c r="K1669" s="57"/>
      <c r="L1669" s="57"/>
      <c r="M1669" s="57"/>
      <c r="N1669" s="57"/>
      <c r="Q1669" s="57"/>
      <c r="R1669" s="57"/>
      <c r="S1669" s="57"/>
      <c r="T1669" s="57"/>
      <c r="W1669" s="57"/>
      <c r="X1669" s="57"/>
    </row>
    <row r="1670" spans="3:24" s="14" customFormat="1" ht="75" customHeight="1">
      <c r="C1670" s="57"/>
      <c r="E1670" s="57"/>
      <c r="F1670" s="57"/>
      <c r="G1670" s="57"/>
      <c r="H1670" s="57"/>
      <c r="I1670" s="57"/>
      <c r="J1670" s="57"/>
      <c r="K1670" s="57"/>
      <c r="L1670" s="57"/>
      <c r="M1670" s="57"/>
      <c r="N1670" s="57"/>
      <c r="Q1670" s="57"/>
      <c r="R1670" s="57"/>
      <c r="S1670" s="57"/>
      <c r="T1670" s="57"/>
      <c r="W1670" s="57"/>
      <c r="X1670" s="57"/>
    </row>
    <row r="1671" spans="3:24" s="14" customFormat="1" ht="75" customHeight="1">
      <c r="C1671" s="57"/>
      <c r="E1671" s="57"/>
      <c r="F1671" s="57"/>
      <c r="G1671" s="57"/>
      <c r="H1671" s="57"/>
      <c r="I1671" s="57"/>
      <c r="J1671" s="57"/>
      <c r="K1671" s="57"/>
      <c r="L1671" s="57"/>
      <c r="M1671" s="57"/>
      <c r="N1671" s="57"/>
      <c r="Q1671" s="57"/>
      <c r="R1671" s="57"/>
      <c r="S1671" s="57"/>
      <c r="T1671" s="57"/>
      <c r="W1671" s="57"/>
      <c r="X1671" s="57"/>
    </row>
    <row r="1672" spans="3:24" s="14" customFormat="1" ht="75" customHeight="1">
      <c r="C1672" s="57"/>
      <c r="E1672" s="57"/>
      <c r="F1672" s="57"/>
      <c r="G1672" s="57"/>
      <c r="H1672" s="57"/>
      <c r="I1672" s="57"/>
      <c r="J1672" s="57"/>
      <c r="K1672" s="57"/>
      <c r="L1672" s="57"/>
      <c r="M1672" s="57"/>
      <c r="N1672" s="57"/>
      <c r="Q1672" s="57"/>
      <c r="R1672" s="57"/>
      <c r="S1672" s="57"/>
      <c r="T1672" s="57"/>
      <c r="W1672" s="57"/>
      <c r="X1672" s="57"/>
    </row>
    <row r="1673" spans="3:24" s="14" customFormat="1" ht="75" customHeight="1">
      <c r="C1673" s="57"/>
      <c r="E1673" s="57"/>
      <c r="F1673" s="57"/>
      <c r="G1673" s="57"/>
      <c r="H1673" s="57"/>
      <c r="I1673" s="57"/>
      <c r="J1673" s="57"/>
      <c r="K1673" s="57"/>
      <c r="L1673" s="57"/>
      <c r="M1673" s="57"/>
      <c r="N1673" s="57"/>
      <c r="Q1673" s="57"/>
      <c r="R1673" s="57"/>
      <c r="S1673" s="57"/>
      <c r="T1673" s="57"/>
      <c r="W1673" s="57"/>
      <c r="X1673" s="57"/>
    </row>
    <row r="1674" spans="3:24" s="14" customFormat="1" ht="75" customHeight="1">
      <c r="C1674" s="57"/>
      <c r="E1674" s="57"/>
      <c r="F1674" s="57"/>
      <c r="G1674" s="57"/>
      <c r="H1674" s="57"/>
      <c r="I1674" s="57"/>
      <c r="J1674" s="57"/>
      <c r="K1674" s="57"/>
      <c r="L1674" s="57"/>
      <c r="M1674" s="57"/>
      <c r="N1674" s="57"/>
      <c r="Q1674" s="57"/>
      <c r="R1674" s="57"/>
      <c r="S1674" s="57"/>
      <c r="T1674" s="57"/>
      <c r="W1674" s="57"/>
      <c r="X1674" s="57"/>
    </row>
    <row r="1675" spans="3:24" s="14" customFormat="1" ht="75" customHeight="1">
      <c r="C1675" s="57"/>
      <c r="E1675" s="57"/>
      <c r="F1675" s="57"/>
      <c r="G1675" s="57"/>
      <c r="H1675" s="57"/>
      <c r="I1675" s="57"/>
      <c r="J1675" s="57"/>
      <c r="K1675" s="57"/>
      <c r="L1675" s="57"/>
      <c r="M1675" s="57"/>
      <c r="N1675" s="57"/>
      <c r="Q1675" s="57"/>
      <c r="R1675" s="57"/>
      <c r="S1675" s="57"/>
      <c r="T1675" s="57"/>
      <c r="W1675" s="57"/>
      <c r="X1675" s="57"/>
    </row>
    <row r="1676" spans="3:24" s="14" customFormat="1" ht="75" customHeight="1">
      <c r="C1676" s="57"/>
      <c r="E1676" s="57"/>
      <c r="F1676" s="57"/>
      <c r="G1676" s="57"/>
      <c r="H1676" s="57"/>
      <c r="I1676" s="57"/>
      <c r="J1676" s="57"/>
      <c r="K1676" s="57"/>
      <c r="L1676" s="57"/>
      <c r="M1676" s="57"/>
      <c r="N1676" s="57"/>
      <c r="Q1676" s="57"/>
      <c r="R1676" s="57"/>
      <c r="S1676" s="57"/>
      <c r="T1676" s="57"/>
      <c r="W1676" s="57"/>
      <c r="X1676" s="57"/>
    </row>
    <row r="1677" spans="3:24" s="14" customFormat="1" ht="75" customHeight="1">
      <c r="C1677" s="57"/>
      <c r="E1677" s="57"/>
      <c r="F1677" s="57"/>
      <c r="G1677" s="57"/>
      <c r="H1677" s="57"/>
      <c r="I1677" s="57"/>
      <c r="J1677" s="57"/>
      <c r="K1677" s="57"/>
      <c r="L1677" s="57"/>
      <c r="M1677" s="57"/>
      <c r="N1677" s="57"/>
      <c r="Q1677" s="57"/>
      <c r="R1677" s="57"/>
      <c r="S1677" s="57"/>
      <c r="T1677" s="57"/>
      <c r="W1677" s="57"/>
      <c r="X1677" s="57"/>
    </row>
    <row r="1678" spans="3:24" s="14" customFormat="1" ht="75" customHeight="1">
      <c r="C1678" s="57"/>
      <c r="E1678" s="57"/>
      <c r="F1678" s="57"/>
      <c r="G1678" s="57"/>
      <c r="H1678" s="57"/>
      <c r="I1678" s="57"/>
      <c r="J1678" s="57"/>
      <c r="K1678" s="57"/>
      <c r="L1678" s="57"/>
      <c r="M1678" s="57"/>
      <c r="N1678" s="57"/>
      <c r="Q1678" s="57"/>
      <c r="R1678" s="57"/>
      <c r="S1678" s="57"/>
      <c r="T1678" s="57"/>
      <c r="W1678" s="57"/>
      <c r="X1678" s="57"/>
    </row>
    <row r="1679" spans="3:24" s="14" customFormat="1" ht="75" customHeight="1">
      <c r="C1679" s="57"/>
      <c r="E1679" s="57"/>
      <c r="F1679" s="57"/>
      <c r="G1679" s="57"/>
      <c r="H1679" s="57"/>
      <c r="I1679" s="57"/>
      <c r="J1679" s="57"/>
      <c r="K1679" s="57"/>
      <c r="L1679" s="57"/>
      <c r="M1679" s="57"/>
      <c r="N1679" s="57"/>
      <c r="Q1679" s="57"/>
      <c r="R1679" s="57"/>
      <c r="S1679" s="57"/>
      <c r="T1679" s="57"/>
      <c r="W1679" s="57"/>
      <c r="X1679" s="57"/>
    </row>
    <row r="1680" spans="3:24" s="14" customFormat="1" ht="75" customHeight="1">
      <c r="C1680" s="57"/>
      <c r="E1680" s="57"/>
      <c r="F1680" s="57"/>
      <c r="G1680" s="57"/>
      <c r="H1680" s="57"/>
      <c r="I1680" s="57"/>
      <c r="J1680" s="57"/>
      <c r="K1680" s="57"/>
      <c r="L1680" s="57"/>
      <c r="M1680" s="57"/>
      <c r="N1680" s="57"/>
      <c r="Q1680" s="57"/>
      <c r="R1680" s="57"/>
      <c r="S1680" s="57"/>
      <c r="T1680" s="57"/>
      <c r="W1680" s="57"/>
      <c r="X1680" s="57"/>
    </row>
    <row r="1681" spans="3:24" s="14" customFormat="1" ht="75" customHeight="1">
      <c r="C1681" s="57"/>
      <c r="E1681" s="57"/>
      <c r="F1681" s="57"/>
      <c r="G1681" s="57"/>
      <c r="H1681" s="57"/>
      <c r="I1681" s="57"/>
      <c r="J1681" s="57"/>
      <c r="K1681" s="57"/>
      <c r="L1681" s="57"/>
      <c r="M1681" s="57"/>
      <c r="N1681" s="57"/>
      <c r="Q1681" s="57"/>
      <c r="R1681" s="57"/>
      <c r="S1681" s="57"/>
      <c r="T1681" s="57"/>
      <c r="W1681" s="57"/>
      <c r="X1681" s="57"/>
    </row>
    <row r="1682" spans="3:24" s="14" customFormat="1" ht="75" customHeight="1">
      <c r="C1682" s="57"/>
      <c r="E1682" s="57"/>
      <c r="F1682" s="57"/>
      <c r="G1682" s="57"/>
      <c r="H1682" s="57"/>
      <c r="I1682" s="57"/>
      <c r="J1682" s="57"/>
      <c r="K1682" s="57"/>
      <c r="L1682" s="57"/>
      <c r="M1682" s="57"/>
      <c r="N1682" s="57"/>
      <c r="Q1682" s="57"/>
      <c r="R1682" s="57"/>
      <c r="S1682" s="57"/>
      <c r="T1682" s="57"/>
      <c r="W1682" s="57"/>
      <c r="X1682" s="57"/>
    </row>
    <row r="1683" spans="3:24" s="14" customFormat="1" ht="75" customHeight="1">
      <c r="C1683" s="57"/>
      <c r="E1683" s="57"/>
      <c r="F1683" s="57"/>
      <c r="G1683" s="57"/>
      <c r="H1683" s="57"/>
      <c r="I1683" s="57"/>
      <c r="J1683" s="57"/>
      <c r="K1683" s="57"/>
      <c r="L1683" s="57"/>
      <c r="M1683" s="57"/>
      <c r="N1683" s="57"/>
      <c r="Q1683" s="57"/>
      <c r="R1683" s="57"/>
      <c r="S1683" s="57"/>
      <c r="T1683" s="57"/>
      <c r="W1683" s="57"/>
      <c r="X1683" s="57"/>
    </row>
    <row r="1684" spans="3:24" s="14" customFormat="1" ht="75" customHeight="1">
      <c r="C1684" s="57"/>
      <c r="E1684" s="57"/>
      <c r="F1684" s="57"/>
      <c r="G1684" s="57"/>
      <c r="H1684" s="57"/>
      <c r="I1684" s="57"/>
      <c r="J1684" s="57"/>
      <c r="K1684" s="57"/>
      <c r="L1684" s="57"/>
      <c r="M1684" s="57"/>
      <c r="N1684" s="57"/>
      <c r="Q1684" s="57"/>
      <c r="R1684" s="57"/>
      <c r="S1684" s="57"/>
      <c r="T1684" s="57"/>
      <c r="W1684" s="57"/>
      <c r="X1684" s="57"/>
    </row>
    <row r="1685" spans="3:24" s="14" customFormat="1" ht="75" customHeight="1">
      <c r="C1685" s="57"/>
      <c r="E1685" s="57"/>
      <c r="F1685" s="57"/>
      <c r="G1685" s="57"/>
      <c r="H1685" s="57"/>
      <c r="I1685" s="57"/>
      <c r="J1685" s="57"/>
      <c r="K1685" s="57"/>
      <c r="L1685" s="57"/>
      <c r="M1685" s="57"/>
      <c r="N1685" s="57"/>
      <c r="Q1685" s="57"/>
      <c r="R1685" s="57"/>
      <c r="S1685" s="57"/>
      <c r="T1685" s="57"/>
      <c r="W1685" s="57"/>
      <c r="X1685" s="57"/>
    </row>
    <row r="1686" spans="3:24" s="14" customFormat="1" ht="75" customHeight="1">
      <c r="C1686" s="57"/>
      <c r="E1686" s="57"/>
      <c r="F1686" s="57"/>
      <c r="G1686" s="57"/>
      <c r="H1686" s="57"/>
      <c r="I1686" s="57"/>
      <c r="J1686" s="57"/>
      <c r="K1686" s="57"/>
      <c r="L1686" s="57"/>
      <c r="M1686" s="57"/>
      <c r="N1686" s="57"/>
      <c r="Q1686" s="57"/>
      <c r="R1686" s="57"/>
      <c r="S1686" s="57"/>
      <c r="T1686" s="57"/>
      <c r="W1686" s="57"/>
      <c r="X1686" s="57"/>
    </row>
    <row r="1687" spans="3:24" s="14" customFormat="1" ht="75" customHeight="1">
      <c r="C1687" s="57"/>
      <c r="E1687" s="57"/>
      <c r="F1687" s="57"/>
      <c r="G1687" s="57"/>
      <c r="H1687" s="57"/>
      <c r="I1687" s="57"/>
      <c r="J1687" s="57"/>
      <c r="K1687" s="57"/>
      <c r="L1687" s="57"/>
      <c r="M1687" s="57"/>
      <c r="N1687" s="57"/>
      <c r="Q1687" s="57"/>
      <c r="R1687" s="57"/>
      <c r="S1687" s="57"/>
      <c r="T1687" s="57"/>
      <c r="W1687" s="57"/>
      <c r="X1687" s="57"/>
    </row>
    <row r="1688" spans="3:24" s="14" customFormat="1" ht="75" customHeight="1">
      <c r="C1688" s="57"/>
      <c r="E1688" s="57"/>
      <c r="F1688" s="57"/>
      <c r="G1688" s="57"/>
      <c r="H1688" s="57"/>
      <c r="I1688" s="57"/>
      <c r="J1688" s="57"/>
      <c r="K1688" s="57"/>
      <c r="L1688" s="57"/>
      <c r="M1688" s="57"/>
      <c r="N1688" s="57"/>
      <c r="Q1688" s="57"/>
      <c r="R1688" s="57"/>
      <c r="S1688" s="57"/>
      <c r="T1688" s="57"/>
      <c r="W1688" s="57"/>
      <c r="X1688" s="57"/>
    </row>
    <row r="1689" spans="3:24" s="14" customFormat="1" ht="75" customHeight="1">
      <c r="C1689" s="57"/>
      <c r="E1689" s="57"/>
      <c r="F1689" s="57"/>
      <c r="G1689" s="57"/>
      <c r="H1689" s="57"/>
      <c r="I1689" s="57"/>
      <c r="J1689" s="57"/>
      <c r="K1689" s="57"/>
      <c r="L1689" s="57"/>
      <c r="M1689" s="57"/>
      <c r="N1689" s="57"/>
      <c r="Q1689" s="57"/>
      <c r="R1689" s="57"/>
      <c r="S1689" s="57"/>
      <c r="T1689" s="57"/>
      <c r="W1689" s="57"/>
      <c r="X1689" s="57"/>
    </row>
    <row r="1690" spans="3:24" s="14" customFormat="1" ht="75" customHeight="1">
      <c r="C1690" s="57"/>
      <c r="E1690" s="57"/>
      <c r="F1690" s="57"/>
      <c r="G1690" s="57"/>
      <c r="H1690" s="57"/>
      <c r="I1690" s="57"/>
      <c r="J1690" s="57"/>
      <c r="K1690" s="57"/>
      <c r="L1690" s="57"/>
      <c r="M1690" s="57"/>
      <c r="N1690" s="57"/>
      <c r="Q1690" s="57"/>
      <c r="R1690" s="57"/>
      <c r="S1690" s="57"/>
      <c r="T1690" s="57"/>
      <c r="W1690" s="57"/>
      <c r="X1690" s="57"/>
    </row>
    <row r="1691" spans="3:24" s="14" customFormat="1" ht="75" customHeight="1">
      <c r="C1691" s="57"/>
      <c r="E1691" s="57"/>
      <c r="F1691" s="57"/>
      <c r="G1691" s="57"/>
      <c r="H1691" s="57"/>
      <c r="I1691" s="57"/>
      <c r="J1691" s="57"/>
      <c r="K1691" s="57"/>
      <c r="L1691" s="57"/>
      <c r="M1691" s="57"/>
      <c r="N1691" s="57"/>
      <c r="Q1691" s="57"/>
      <c r="R1691" s="57"/>
      <c r="S1691" s="57"/>
      <c r="T1691" s="57"/>
      <c r="W1691" s="57"/>
      <c r="X1691" s="57"/>
    </row>
    <row r="1692" spans="3:24" s="14" customFormat="1" ht="75" customHeight="1">
      <c r="C1692" s="57"/>
      <c r="E1692" s="57"/>
      <c r="F1692" s="57"/>
      <c r="G1692" s="57"/>
      <c r="H1692" s="57"/>
      <c r="I1692" s="57"/>
      <c r="J1692" s="57"/>
      <c r="K1692" s="57"/>
      <c r="L1692" s="57"/>
      <c r="M1692" s="57"/>
      <c r="N1692" s="57"/>
      <c r="Q1692" s="57"/>
      <c r="R1692" s="57"/>
      <c r="S1692" s="57"/>
      <c r="T1692" s="57"/>
      <c r="W1692" s="57"/>
      <c r="X1692" s="57"/>
    </row>
    <row r="1693" spans="3:24" s="14" customFormat="1" ht="75" customHeight="1">
      <c r="C1693" s="57"/>
      <c r="E1693" s="57"/>
      <c r="F1693" s="57"/>
      <c r="G1693" s="57"/>
      <c r="H1693" s="57"/>
      <c r="I1693" s="57"/>
      <c r="J1693" s="57"/>
      <c r="K1693" s="57"/>
      <c r="L1693" s="57"/>
      <c r="M1693" s="57"/>
      <c r="N1693" s="57"/>
      <c r="Q1693" s="57"/>
      <c r="R1693" s="57"/>
      <c r="S1693" s="57"/>
      <c r="T1693" s="57"/>
      <c r="W1693" s="57"/>
      <c r="X1693" s="57"/>
    </row>
    <row r="1694" spans="3:24" s="14" customFormat="1" ht="75" customHeight="1">
      <c r="C1694" s="57"/>
      <c r="E1694" s="57"/>
      <c r="F1694" s="57"/>
      <c r="G1694" s="57"/>
      <c r="H1694" s="57"/>
      <c r="I1694" s="57"/>
      <c r="J1694" s="57"/>
      <c r="K1694" s="57"/>
      <c r="L1694" s="57"/>
      <c r="M1694" s="57"/>
      <c r="N1694" s="57"/>
      <c r="Q1694" s="57"/>
      <c r="R1694" s="57"/>
      <c r="S1694" s="57"/>
      <c r="T1694" s="57"/>
      <c r="W1694" s="57"/>
      <c r="X1694" s="57"/>
    </row>
    <row r="1695" spans="3:24" s="14" customFormat="1" ht="75" customHeight="1">
      <c r="C1695" s="57"/>
      <c r="E1695" s="57"/>
      <c r="F1695" s="57"/>
      <c r="G1695" s="57"/>
      <c r="H1695" s="57"/>
      <c r="I1695" s="57"/>
      <c r="J1695" s="57"/>
      <c r="K1695" s="57"/>
      <c r="L1695" s="57"/>
      <c r="M1695" s="57"/>
      <c r="N1695" s="57"/>
      <c r="Q1695" s="57"/>
      <c r="R1695" s="57"/>
      <c r="S1695" s="57"/>
      <c r="T1695" s="57"/>
      <c r="W1695" s="57"/>
      <c r="X1695" s="57"/>
    </row>
    <row r="1696" spans="3:24" s="14" customFormat="1" ht="75" customHeight="1">
      <c r="C1696" s="57"/>
      <c r="E1696" s="57"/>
      <c r="F1696" s="57"/>
      <c r="G1696" s="57"/>
      <c r="H1696" s="57"/>
      <c r="I1696" s="57"/>
      <c r="J1696" s="57"/>
      <c r="K1696" s="57"/>
      <c r="L1696" s="57"/>
      <c r="M1696" s="57"/>
      <c r="N1696" s="57"/>
      <c r="Q1696" s="57"/>
      <c r="R1696" s="57"/>
      <c r="S1696" s="57"/>
      <c r="T1696" s="57"/>
      <c r="W1696" s="57"/>
      <c r="X1696" s="57"/>
    </row>
    <row r="1697" spans="3:24" s="14" customFormat="1" ht="75" customHeight="1">
      <c r="C1697" s="57"/>
      <c r="E1697" s="57"/>
      <c r="F1697" s="57"/>
      <c r="G1697" s="57"/>
      <c r="H1697" s="57"/>
      <c r="I1697" s="57"/>
      <c r="J1697" s="57"/>
      <c r="K1697" s="57"/>
      <c r="L1697" s="57"/>
      <c r="M1697" s="57"/>
      <c r="N1697" s="57"/>
      <c r="Q1697" s="57"/>
      <c r="R1697" s="57"/>
      <c r="S1697" s="57"/>
      <c r="T1697" s="57"/>
      <c r="W1697" s="57"/>
      <c r="X1697" s="57"/>
    </row>
    <row r="1698" spans="3:24" s="14" customFormat="1" ht="75" customHeight="1">
      <c r="C1698" s="57"/>
      <c r="E1698" s="57"/>
      <c r="F1698" s="57"/>
      <c r="G1698" s="57"/>
      <c r="H1698" s="57"/>
      <c r="I1698" s="57"/>
      <c r="J1698" s="57"/>
      <c r="K1698" s="57"/>
      <c r="L1698" s="57"/>
      <c r="M1698" s="57"/>
      <c r="N1698" s="57"/>
      <c r="Q1698" s="57"/>
      <c r="R1698" s="57"/>
      <c r="S1698" s="57"/>
      <c r="T1698" s="57"/>
      <c r="W1698" s="57"/>
      <c r="X1698" s="57"/>
    </row>
    <row r="1699" spans="3:24" s="14" customFormat="1" ht="75" customHeight="1">
      <c r="C1699" s="57"/>
      <c r="E1699" s="57"/>
      <c r="F1699" s="57"/>
      <c r="G1699" s="57"/>
      <c r="H1699" s="57"/>
      <c r="I1699" s="57"/>
      <c r="J1699" s="57"/>
      <c r="K1699" s="57"/>
      <c r="L1699" s="57"/>
      <c r="M1699" s="57"/>
      <c r="N1699" s="57"/>
      <c r="Q1699" s="57"/>
      <c r="R1699" s="57"/>
      <c r="S1699" s="57"/>
      <c r="T1699" s="57"/>
      <c r="W1699" s="57"/>
      <c r="X1699" s="57"/>
    </row>
    <row r="1700" spans="3:24" s="14" customFormat="1" ht="75" customHeight="1">
      <c r="C1700" s="57"/>
      <c r="E1700" s="57"/>
      <c r="F1700" s="57"/>
      <c r="G1700" s="57"/>
      <c r="H1700" s="57"/>
      <c r="I1700" s="57"/>
      <c r="J1700" s="57"/>
      <c r="K1700" s="57"/>
      <c r="L1700" s="57"/>
      <c r="M1700" s="57"/>
      <c r="N1700" s="57"/>
      <c r="Q1700" s="57"/>
      <c r="R1700" s="57"/>
      <c r="S1700" s="57"/>
      <c r="T1700" s="57"/>
      <c r="W1700" s="57"/>
      <c r="X1700" s="57"/>
    </row>
    <row r="1701" spans="3:24" s="14" customFormat="1" ht="75" customHeight="1">
      <c r="C1701" s="57"/>
      <c r="E1701" s="57"/>
      <c r="F1701" s="57"/>
      <c r="G1701" s="57"/>
      <c r="H1701" s="57"/>
      <c r="I1701" s="57"/>
      <c r="J1701" s="57"/>
      <c r="K1701" s="57"/>
      <c r="L1701" s="57"/>
      <c r="M1701" s="57"/>
      <c r="N1701" s="57"/>
      <c r="Q1701" s="57"/>
      <c r="R1701" s="57"/>
      <c r="S1701" s="57"/>
      <c r="T1701" s="57"/>
      <c r="W1701" s="57"/>
      <c r="X1701" s="57"/>
    </row>
    <row r="1702" spans="3:24" s="14" customFormat="1" ht="75" customHeight="1">
      <c r="C1702" s="57"/>
      <c r="E1702" s="57"/>
      <c r="F1702" s="57"/>
      <c r="G1702" s="57"/>
      <c r="H1702" s="57"/>
      <c r="I1702" s="57"/>
      <c r="J1702" s="57"/>
      <c r="K1702" s="57"/>
      <c r="L1702" s="57"/>
      <c r="M1702" s="57"/>
      <c r="N1702" s="57"/>
      <c r="Q1702" s="57"/>
      <c r="R1702" s="57"/>
      <c r="S1702" s="57"/>
      <c r="T1702" s="57"/>
      <c r="W1702" s="57"/>
      <c r="X1702" s="57"/>
    </row>
    <row r="1703" spans="3:24" s="14" customFormat="1" ht="75" customHeight="1">
      <c r="C1703" s="57"/>
      <c r="E1703" s="57"/>
      <c r="F1703" s="57"/>
      <c r="G1703" s="57"/>
      <c r="H1703" s="57"/>
      <c r="I1703" s="57"/>
      <c r="J1703" s="57"/>
      <c r="K1703" s="57"/>
      <c r="L1703" s="57"/>
      <c r="M1703" s="57"/>
      <c r="N1703" s="57"/>
      <c r="Q1703" s="57"/>
      <c r="R1703" s="57"/>
      <c r="S1703" s="57"/>
      <c r="T1703" s="57"/>
      <c r="W1703" s="57"/>
      <c r="X1703" s="57"/>
    </row>
    <row r="1704" spans="3:24" s="14" customFormat="1" ht="75" customHeight="1">
      <c r="C1704" s="57"/>
      <c r="E1704" s="57"/>
      <c r="F1704" s="57"/>
      <c r="G1704" s="57"/>
      <c r="H1704" s="57"/>
      <c r="I1704" s="57"/>
      <c r="J1704" s="57"/>
      <c r="K1704" s="57"/>
      <c r="L1704" s="57"/>
      <c r="M1704" s="57"/>
      <c r="N1704" s="57"/>
      <c r="Q1704" s="57"/>
      <c r="R1704" s="57"/>
      <c r="S1704" s="57"/>
      <c r="T1704" s="57"/>
      <c r="W1704" s="57"/>
      <c r="X1704" s="57"/>
    </row>
    <row r="1705" spans="3:24" s="14" customFormat="1" ht="75" customHeight="1">
      <c r="C1705" s="57"/>
      <c r="E1705" s="57"/>
      <c r="F1705" s="57"/>
      <c r="G1705" s="57"/>
      <c r="H1705" s="57"/>
      <c r="I1705" s="57"/>
      <c r="J1705" s="57"/>
      <c r="K1705" s="57"/>
      <c r="L1705" s="57"/>
      <c r="M1705" s="57"/>
      <c r="N1705" s="57"/>
      <c r="Q1705" s="57"/>
      <c r="R1705" s="57"/>
      <c r="S1705" s="57"/>
      <c r="T1705" s="57"/>
      <c r="W1705" s="57"/>
      <c r="X1705" s="57"/>
    </row>
    <row r="1706" spans="3:24" s="14" customFormat="1" ht="75" customHeight="1">
      <c r="C1706" s="57"/>
      <c r="E1706" s="57"/>
      <c r="F1706" s="57"/>
      <c r="G1706" s="57"/>
      <c r="H1706" s="57"/>
      <c r="I1706" s="57"/>
      <c r="J1706" s="57"/>
      <c r="K1706" s="57"/>
      <c r="L1706" s="57"/>
      <c r="M1706" s="57"/>
      <c r="N1706" s="57"/>
      <c r="Q1706" s="57"/>
      <c r="R1706" s="57"/>
      <c r="S1706" s="57"/>
      <c r="T1706" s="57"/>
      <c r="W1706" s="57"/>
      <c r="X1706" s="57"/>
    </row>
    <row r="1707" spans="3:24" s="14" customFormat="1" ht="75" customHeight="1">
      <c r="C1707" s="57"/>
      <c r="E1707" s="57"/>
      <c r="F1707" s="57"/>
      <c r="G1707" s="57"/>
      <c r="H1707" s="57"/>
      <c r="I1707" s="57"/>
      <c r="J1707" s="57"/>
      <c r="K1707" s="57"/>
      <c r="L1707" s="57"/>
      <c r="M1707" s="57"/>
      <c r="N1707" s="57"/>
      <c r="Q1707" s="57"/>
      <c r="R1707" s="57"/>
      <c r="S1707" s="57"/>
      <c r="T1707" s="57"/>
      <c r="W1707" s="57"/>
      <c r="X1707" s="57"/>
    </row>
    <row r="1708" spans="3:24" s="14" customFormat="1" ht="75" customHeight="1">
      <c r="C1708" s="57"/>
      <c r="E1708" s="57"/>
      <c r="F1708" s="57"/>
      <c r="G1708" s="57"/>
      <c r="H1708" s="57"/>
      <c r="I1708" s="57"/>
      <c r="J1708" s="57"/>
      <c r="K1708" s="57"/>
      <c r="L1708" s="57"/>
      <c r="M1708" s="57"/>
      <c r="N1708" s="57"/>
      <c r="Q1708" s="57"/>
      <c r="R1708" s="57"/>
      <c r="S1708" s="57"/>
      <c r="T1708" s="57"/>
      <c r="W1708" s="57"/>
      <c r="X1708" s="57"/>
    </row>
    <row r="1709" spans="3:24" s="14" customFormat="1" ht="75" customHeight="1">
      <c r="C1709" s="57"/>
      <c r="E1709" s="57"/>
      <c r="F1709" s="57"/>
      <c r="G1709" s="57"/>
      <c r="H1709" s="57"/>
      <c r="I1709" s="57"/>
      <c r="J1709" s="57"/>
      <c r="K1709" s="57"/>
      <c r="L1709" s="57"/>
      <c r="M1709" s="57"/>
      <c r="N1709" s="57"/>
      <c r="Q1709" s="57"/>
      <c r="R1709" s="57"/>
      <c r="S1709" s="57"/>
      <c r="T1709" s="57"/>
      <c r="W1709" s="57"/>
      <c r="X1709" s="57"/>
    </row>
    <row r="1710" spans="3:24" s="14" customFormat="1" ht="75" customHeight="1">
      <c r="C1710" s="57"/>
      <c r="E1710" s="57"/>
      <c r="F1710" s="57"/>
      <c r="G1710" s="57"/>
      <c r="H1710" s="57"/>
      <c r="I1710" s="57"/>
      <c r="J1710" s="57"/>
      <c r="K1710" s="57"/>
      <c r="L1710" s="57"/>
      <c r="M1710" s="57"/>
      <c r="N1710" s="57"/>
      <c r="Q1710" s="57"/>
      <c r="R1710" s="57"/>
      <c r="S1710" s="57"/>
      <c r="T1710" s="57"/>
      <c r="W1710" s="57"/>
      <c r="X1710" s="57"/>
    </row>
    <row r="1711" spans="3:24" s="14" customFormat="1" ht="75" customHeight="1">
      <c r="C1711" s="57"/>
      <c r="E1711" s="57"/>
      <c r="F1711" s="57"/>
      <c r="G1711" s="57"/>
      <c r="H1711" s="57"/>
      <c r="I1711" s="57"/>
      <c r="J1711" s="57"/>
      <c r="K1711" s="57"/>
      <c r="L1711" s="57"/>
      <c r="M1711" s="57"/>
      <c r="N1711" s="57"/>
      <c r="Q1711" s="57"/>
      <c r="R1711" s="57"/>
      <c r="S1711" s="57"/>
      <c r="T1711" s="57"/>
      <c r="W1711" s="57"/>
      <c r="X1711" s="57"/>
    </row>
    <row r="1712" spans="3:24" s="14" customFormat="1" ht="75" customHeight="1">
      <c r="C1712" s="57"/>
      <c r="E1712" s="57"/>
      <c r="F1712" s="57"/>
      <c r="G1712" s="57"/>
      <c r="H1712" s="57"/>
      <c r="I1712" s="57"/>
      <c r="J1712" s="57"/>
      <c r="K1712" s="57"/>
      <c r="L1712" s="57"/>
      <c r="M1712" s="57"/>
      <c r="N1712" s="57"/>
      <c r="Q1712" s="57"/>
      <c r="R1712" s="57"/>
      <c r="S1712" s="57"/>
      <c r="T1712" s="57"/>
      <c r="W1712" s="57"/>
      <c r="X1712" s="57"/>
    </row>
    <row r="1713" spans="3:24" s="14" customFormat="1" ht="75" customHeight="1">
      <c r="C1713" s="57"/>
      <c r="E1713" s="57"/>
      <c r="F1713" s="57"/>
      <c r="G1713" s="57"/>
      <c r="H1713" s="57"/>
      <c r="I1713" s="57"/>
      <c r="J1713" s="57"/>
      <c r="K1713" s="57"/>
      <c r="L1713" s="57"/>
      <c r="M1713" s="57"/>
      <c r="N1713" s="57"/>
      <c r="Q1713" s="57"/>
      <c r="R1713" s="57"/>
      <c r="S1713" s="57"/>
      <c r="T1713" s="57"/>
      <c r="W1713" s="57"/>
      <c r="X1713" s="57"/>
    </row>
    <row r="1714" spans="3:24" s="14" customFormat="1" ht="75" customHeight="1">
      <c r="C1714" s="57"/>
      <c r="E1714" s="57"/>
      <c r="F1714" s="57"/>
      <c r="G1714" s="57"/>
      <c r="H1714" s="57"/>
      <c r="I1714" s="57"/>
      <c r="J1714" s="57"/>
      <c r="K1714" s="57"/>
      <c r="L1714" s="57"/>
      <c r="M1714" s="57"/>
      <c r="N1714" s="57"/>
      <c r="Q1714" s="57"/>
      <c r="R1714" s="57"/>
      <c r="S1714" s="57"/>
      <c r="T1714" s="57"/>
      <c r="W1714" s="57"/>
      <c r="X1714" s="57"/>
    </row>
    <row r="1715" spans="3:24" s="14" customFormat="1" ht="75" customHeight="1">
      <c r="C1715" s="57"/>
      <c r="E1715" s="57"/>
      <c r="F1715" s="57"/>
      <c r="G1715" s="57"/>
      <c r="H1715" s="57"/>
      <c r="I1715" s="57"/>
      <c r="J1715" s="57"/>
      <c r="K1715" s="57"/>
      <c r="L1715" s="57"/>
      <c r="M1715" s="57"/>
      <c r="N1715" s="57"/>
      <c r="Q1715" s="57"/>
      <c r="R1715" s="57"/>
      <c r="S1715" s="57"/>
      <c r="T1715" s="57"/>
      <c r="W1715" s="57"/>
      <c r="X1715" s="57"/>
    </row>
    <row r="1716" spans="3:24" s="14" customFormat="1" ht="75" customHeight="1">
      <c r="C1716" s="57"/>
      <c r="E1716" s="57"/>
      <c r="F1716" s="57"/>
      <c r="G1716" s="57"/>
      <c r="H1716" s="57"/>
      <c r="I1716" s="57"/>
      <c r="J1716" s="57"/>
      <c r="K1716" s="57"/>
      <c r="L1716" s="57"/>
      <c r="M1716" s="57"/>
      <c r="N1716" s="57"/>
      <c r="Q1716" s="57"/>
      <c r="R1716" s="57"/>
      <c r="S1716" s="57"/>
      <c r="T1716" s="57"/>
      <c r="W1716" s="57"/>
      <c r="X1716" s="57"/>
    </row>
    <row r="1717" spans="3:24" s="14" customFormat="1" ht="75" customHeight="1">
      <c r="C1717" s="57"/>
      <c r="E1717" s="57"/>
      <c r="F1717" s="57"/>
      <c r="G1717" s="57"/>
      <c r="H1717" s="57"/>
      <c r="I1717" s="57"/>
      <c r="J1717" s="57"/>
      <c r="K1717" s="57"/>
      <c r="L1717" s="57"/>
      <c r="M1717" s="57"/>
      <c r="N1717" s="57"/>
      <c r="Q1717" s="57"/>
      <c r="R1717" s="57"/>
      <c r="S1717" s="57"/>
      <c r="T1717" s="57"/>
      <c r="W1717" s="57"/>
      <c r="X1717" s="57"/>
    </row>
    <row r="1718" spans="3:24" s="14" customFormat="1" ht="75" customHeight="1">
      <c r="C1718" s="57"/>
      <c r="E1718" s="57"/>
      <c r="F1718" s="57"/>
      <c r="G1718" s="57"/>
      <c r="H1718" s="57"/>
      <c r="I1718" s="57"/>
      <c r="J1718" s="57"/>
      <c r="K1718" s="57"/>
      <c r="L1718" s="57"/>
      <c r="M1718" s="57"/>
      <c r="N1718" s="57"/>
      <c r="Q1718" s="57"/>
      <c r="R1718" s="57"/>
      <c r="S1718" s="57"/>
      <c r="T1718" s="57"/>
      <c r="W1718" s="57"/>
      <c r="X1718" s="57"/>
    </row>
    <row r="1719" spans="3:24" s="14" customFormat="1" ht="75" customHeight="1">
      <c r="C1719" s="57"/>
      <c r="E1719" s="57"/>
      <c r="F1719" s="57"/>
      <c r="G1719" s="57"/>
      <c r="H1719" s="57"/>
      <c r="I1719" s="57"/>
      <c r="J1719" s="57"/>
      <c r="K1719" s="57"/>
      <c r="L1719" s="57"/>
      <c r="M1719" s="57"/>
      <c r="N1719" s="57"/>
      <c r="Q1719" s="57"/>
      <c r="R1719" s="57"/>
      <c r="S1719" s="57"/>
      <c r="T1719" s="57"/>
      <c r="W1719" s="57"/>
      <c r="X1719" s="57"/>
    </row>
    <row r="1720" spans="3:24" s="14" customFormat="1" ht="75" customHeight="1">
      <c r="C1720" s="57"/>
      <c r="E1720" s="57"/>
      <c r="F1720" s="57"/>
      <c r="G1720" s="57"/>
      <c r="H1720" s="57"/>
      <c r="I1720" s="57"/>
      <c r="J1720" s="57"/>
      <c r="K1720" s="57"/>
      <c r="L1720" s="57"/>
      <c r="M1720" s="57"/>
      <c r="N1720" s="57"/>
      <c r="Q1720" s="57"/>
      <c r="R1720" s="57"/>
      <c r="S1720" s="57"/>
      <c r="T1720" s="57"/>
      <c r="W1720" s="57"/>
      <c r="X1720" s="57"/>
    </row>
    <row r="1721" spans="3:24" s="14" customFormat="1" ht="75" customHeight="1">
      <c r="C1721" s="57"/>
      <c r="E1721" s="57"/>
      <c r="F1721" s="57"/>
      <c r="G1721" s="57"/>
      <c r="H1721" s="57"/>
      <c r="I1721" s="57"/>
      <c r="J1721" s="57"/>
      <c r="K1721" s="57"/>
      <c r="L1721" s="57"/>
      <c r="M1721" s="57"/>
      <c r="N1721" s="57"/>
      <c r="Q1721" s="57"/>
      <c r="R1721" s="57"/>
      <c r="S1721" s="57"/>
      <c r="T1721" s="57"/>
      <c r="W1721" s="57"/>
      <c r="X1721" s="57"/>
    </row>
    <row r="1722" spans="3:24" s="14" customFormat="1" ht="75" customHeight="1">
      <c r="C1722" s="57"/>
      <c r="E1722" s="57"/>
      <c r="F1722" s="57"/>
      <c r="G1722" s="57"/>
      <c r="H1722" s="57"/>
      <c r="I1722" s="57"/>
      <c r="J1722" s="57"/>
      <c r="K1722" s="57"/>
      <c r="L1722" s="57"/>
      <c r="M1722" s="57"/>
      <c r="N1722" s="57"/>
      <c r="Q1722" s="57"/>
      <c r="R1722" s="57"/>
      <c r="S1722" s="57"/>
      <c r="T1722" s="57"/>
      <c r="W1722" s="57"/>
      <c r="X1722" s="57"/>
    </row>
    <row r="1723" spans="3:24" s="14" customFormat="1" ht="75" customHeight="1">
      <c r="C1723" s="57"/>
      <c r="E1723" s="57"/>
      <c r="F1723" s="57"/>
      <c r="G1723" s="57"/>
      <c r="H1723" s="57"/>
      <c r="I1723" s="57"/>
      <c r="J1723" s="57"/>
      <c r="K1723" s="57"/>
      <c r="L1723" s="57"/>
      <c r="M1723" s="57"/>
      <c r="N1723" s="57"/>
      <c r="Q1723" s="57"/>
      <c r="R1723" s="57"/>
      <c r="S1723" s="57"/>
      <c r="T1723" s="57"/>
      <c r="W1723" s="57"/>
      <c r="X1723" s="57"/>
    </row>
    <row r="1724" spans="3:24" s="14" customFormat="1" ht="75" customHeight="1">
      <c r="C1724" s="57"/>
      <c r="E1724" s="57"/>
      <c r="F1724" s="57"/>
      <c r="G1724" s="57"/>
      <c r="H1724" s="57"/>
      <c r="I1724" s="57"/>
      <c r="J1724" s="57"/>
      <c r="K1724" s="57"/>
      <c r="L1724" s="57"/>
      <c r="M1724" s="57"/>
      <c r="N1724" s="57"/>
      <c r="Q1724" s="57"/>
      <c r="R1724" s="57"/>
      <c r="S1724" s="57"/>
      <c r="T1724" s="57"/>
      <c r="W1724" s="57"/>
      <c r="X1724" s="57"/>
    </row>
    <row r="1725" spans="3:24" s="14" customFormat="1" ht="75" customHeight="1">
      <c r="C1725" s="57"/>
      <c r="E1725" s="57"/>
      <c r="F1725" s="57"/>
      <c r="G1725" s="57"/>
      <c r="H1725" s="57"/>
      <c r="I1725" s="57"/>
      <c r="J1725" s="57"/>
      <c r="K1725" s="57"/>
      <c r="L1725" s="57"/>
      <c r="M1725" s="57"/>
      <c r="N1725" s="57"/>
      <c r="Q1725" s="57"/>
      <c r="R1725" s="57"/>
      <c r="S1725" s="57"/>
      <c r="T1725" s="57"/>
      <c r="W1725" s="57"/>
      <c r="X1725" s="57"/>
    </row>
    <row r="1726" spans="3:24" s="14" customFormat="1" ht="75" customHeight="1">
      <c r="C1726" s="57"/>
      <c r="E1726" s="57"/>
      <c r="F1726" s="57"/>
      <c r="G1726" s="57"/>
      <c r="H1726" s="57"/>
      <c r="I1726" s="57"/>
      <c r="J1726" s="57"/>
      <c r="K1726" s="57"/>
      <c r="L1726" s="57"/>
      <c r="M1726" s="57"/>
      <c r="N1726" s="57"/>
      <c r="Q1726" s="57"/>
      <c r="R1726" s="57"/>
      <c r="S1726" s="57"/>
      <c r="T1726" s="57"/>
      <c r="W1726" s="57"/>
      <c r="X1726" s="57"/>
    </row>
    <row r="1727" spans="3:24" s="14" customFormat="1" ht="75" customHeight="1">
      <c r="C1727" s="57"/>
      <c r="E1727" s="57"/>
      <c r="F1727" s="57"/>
      <c r="G1727" s="57"/>
      <c r="H1727" s="57"/>
      <c r="I1727" s="57"/>
      <c r="J1727" s="57"/>
      <c r="K1727" s="57"/>
      <c r="L1727" s="57"/>
      <c r="M1727" s="57"/>
      <c r="N1727" s="57"/>
      <c r="Q1727" s="57"/>
      <c r="R1727" s="57"/>
      <c r="S1727" s="57"/>
      <c r="T1727" s="57"/>
      <c r="W1727" s="57"/>
      <c r="X1727" s="57"/>
    </row>
    <row r="1728" spans="3:24" s="14" customFormat="1" ht="75" customHeight="1">
      <c r="C1728" s="57"/>
      <c r="E1728" s="57"/>
      <c r="F1728" s="57"/>
      <c r="G1728" s="57"/>
      <c r="H1728" s="57"/>
      <c r="I1728" s="57"/>
      <c r="J1728" s="57"/>
      <c r="K1728" s="57"/>
      <c r="L1728" s="57"/>
      <c r="M1728" s="57"/>
      <c r="N1728" s="57"/>
      <c r="Q1728" s="57"/>
      <c r="R1728" s="57"/>
      <c r="S1728" s="57"/>
      <c r="T1728" s="57"/>
      <c r="W1728" s="57"/>
      <c r="X1728" s="57"/>
    </row>
    <row r="1729" spans="3:24" s="14" customFormat="1" ht="75" customHeight="1">
      <c r="C1729" s="57"/>
      <c r="E1729" s="57"/>
      <c r="F1729" s="57"/>
      <c r="G1729" s="57"/>
      <c r="H1729" s="57"/>
      <c r="I1729" s="57"/>
      <c r="J1729" s="57"/>
      <c r="K1729" s="57"/>
      <c r="L1729" s="57"/>
      <c r="M1729" s="57"/>
      <c r="N1729" s="57"/>
      <c r="Q1729" s="57"/>
      <c r="R1729" s="57"/>
      <c r="S1729" s="57"/>
      <c r="T1729" s="57"/>
      <c r="W1729" s="57"/>
      <c r="X1729" s="57"/>
    </row>
    <row r="1730" spans="3:24" s="14" customFormat="1" ht="75" customHeight="1">
      <c r="C1730" s="57"/>
      <c r="E1730" s="57"/>
      <c r="F1730" s="57"/>
      <c r="G1730" s="57"/>
      <c r="H1730" s="57"/>
      <c r="I1730" s="57"/>
      <c r="J1730" s="57"/>
      <c r="K1730" s="57"/>
      <c r="L1730" s="57"/>
      <c r="M1730" s="57"/>
      <c r="N1730" s="57"/>
      <c r="Q1730" s="57"/>
      <c r="R1730" s="57"/>
      <c r="S1730" s="57"/>
      <c r="T1730" s="57"/>
      <c r="W1730" s="57"/>
      <c r="X1730" s="57"/>
    </row>
    <row r="1731" spans="3:24" s="14" customFormat="1" ht="75" customHeight="1">
      <c r="C1731" s="57"/>
      <c r="E1731" s="57"/>
      <c r="F1731" s="57"/>
      <c r="G1731" s="57"/>
      <c r="H1731" s="57"/>
      <c r="I1731" s="57"/>
      <c r="J1731" s="57"/>
      <c r="K1731" s="57"/>
      <c r="L1731" s="57"/>
      <c r="M1731" s="57"/>
      <c r="N1731" s="57"/>
      <c r="Q1731" s="57"/>
      <c r="R1731" s="57"/>
      <c r="S1731" s="57"/>
      <c r="T1731" s="57"/>
      <c r="W1731" s="57"/>
      <c r="X1731" s="57"/>
    </row>
    <row r="1732" spans="3:24" s="14" customFormat="1" ht="75" customHeight="1">
      <c r="C1732" s="57"/>
      <c r="E1732" s="57"/>
      <c r="F1732" s="57"/>
      <c r="G1732" s="57"/>
      <c r="H1732" s="57"/>
      <c r="I1732" s="57"/>
      <c r="J1732" s="57"/>
      <c r="K1732" s="57"/>
      <c r="L1732" s="57"/>
      <c r="M1732" s="57"/>
      <c r="N1732" s="57"/>
      <c r="Q1732" s="57"/>
      <c r="R1732" s="57"/>
      <c r="S1732" s="57"/>
      <c r="T1732" s="57"/>
      <c r="W1732" s="57"/>
      <c r="X1732" s="57"/>
    </row>
    <row r="1733" spans="3:24" s="14" customFormat="1" ht="75" customHeight="1">
      <c r="C1733" s="57"/>
      <c r="E1733" s="57"/>
      <c r="F1733" s="57"/>
      <c r="G1733" s="57"/>
      <c r="H1733" s="57"/>
      <c r="I1733" s="57"/>
      <c r="J1733" s="57"/>
      <c r="K1733" s="57"/>
      <c r="L1733" s="57"/>
      <c r="M1733" s="57"/>
      <c r="N1733" s="57"/>
      <c r="Q1733" s="57"/>
      <c r="R1733" s="57"/>
      <c r="S1733" s="57"/>
      <c r="T1733" s="57"/>
      <c r="W1733" s="57"/>
      <c r="X1733" s="57"/>
    </row>
    <row r="1734" spans="3:24" s="14" customFormat="1" ht="75" customHeight="1">
      <c r="C1734" s="57"/>
      <c r="E1734" s="57"/>
      <c r="F1734" s="57"/>
      <c r="G1734" s="57"/>
      <c r="H1734" s="57"/>
      <c r="I1734" s="57"/>
      <c r="J1734" s="57"/>
      <c r="K1734" s="57"/>
      <c r="L1734" s="57"/>
      <c r="M1734" s="57"/>
      <c r="N1734" s="57"/>
      <c r="Q1734" s="57"/>
      <c r="R1734" s="57"/>
      <c r="S1734" s="57"/>
      <c r="T1734" s="57"/>
      <c r="W1734" s="57"/>
      <c r="X1734" s="57"/>
    </row>
    <row r="1735" spans="3:24" s="14" customFormat="1" ht="75" customHeight="1">
      <c r="C1735" s="57"/>
      <c r="E1735" s="57"/>
      <c r="F1735" s="57"/>
      <c r="G1735" s="57"/>
      <c r="H1735" s="57"/>
      <c r="I1735" s="57"/>
      <c r="J1735" s="57"/>
      <c r="K1735" s="57"/>
      <c r="L1735" s="57"/>
      <c r="M1735" s="57"/>
      <c r="N1735" s="57"/>
      <c r="Q1735" s="57"/>
      <c r="R1735" s="57"/>
      <c r="S1735" s="57"/>
      <c r="T1735" s="57"/>
      <c r="W1735" s="57"/>
      <c r="X1735" s="57"/>
    </row>
    <row r="1736" spans="3:24" s="14" customFormat="1" ht="75" customHeight="1">
      <c r="C1736" s="57"/>
      <c r="E1736" s="57"/>
      <c r="F1736" s="57"/>
      <c r="G1736" s="57"/>
      <c r="H1736" s="57"/>
      <c r="I1736" s="57"/>
      <c r="J1736" s="57"/>
      <c r="K1736" s="57"/>
      <c r="L1736" s="57"/>
      <c r="M1736" s="57"/>
      <c r="N1736" s="57"/>
      <c r="Q1736" s="57"/>
      <c r="R1736" s="57"/>
      <c r="S1736" s="57"/>
      <c r="T1736" s="57"/>
      <c r="W1736" s="57"/>
      <c r="X1736" s="57"/>
    </row>
    <row r="1737" spans="3:24" s="14" customFormat="1" ht="75" customHeight="1">
      <c r="C1737" s="57"/>
      <c r="E1737" s="57"/>
      <c r="F1737" s="57"/>
      <c r="G1737" s="57"/>
      <c r="H1737" s="57"/>
      <c r="I1737" s="57"/>
      <c r="J1737" s="57"/>
      <c r="K1737" s="57"/>
      <c r="L1737" s="57"/>
      <c r="M1737" s="57"/>
      <c r="N1737" s="57"/>
      <c r="Q1737" s="57"/>
      <c r="R1737" s="57"/>
      <c r="S1737" s="57"/>
      <c r="T1737" s="57"/>
      <c r="W1737" s="57"/>
      <c r="X1737" s="57"/>
    </row>
    <row r="1738" spans="3:24" s="14" customFormat="1" ht="75" customHeight="1">
      <c r="C1738" s="57"/>
      <c r="E1738" s="57"/>
      <c r="F1738" s="57"/>
      <c r="G1738" s="57"/>
      <c r="H1738" s="57"/>
      <c r="I1738" s="57"/>
      <c r="J1738" s="57"/>
      <c r="K1738" s="57"/>
      <c r="L1738" s="57"/>
      <c r="M1738" s="57"/>
      <c r="N1738" s="57"/>
      <c r="Q1738" s="57"/>
      <c r="R1738" s="57"/>
      <c r="S1738" s="57"/>
      <c r="T1738" s="57"/>
      <c r="W1738" s="57"/>
      <c r="X1738" s="57"/>
    </row>
    <row r="1739" spans="3:24" s="14" customFormat="1" ht="75" customHeight="1">
      <c r="C1739" s="57"/>
      <c r="E1739" s="57"/>
      <c r="F1739" s="57"/>
      <c r="G1739" s="57"/>
      <c r="H1739" s="57"/>
      <c r="I1739" s="57"/>
      <c r="J1739" s="57"/>
      <c r="K1739" s="57"/>
      <c r="L1739" s="57"/>
      <c r="M1739" s="57"/>
      <c r="N1739" s="57"/>
      <c r="Q1739" s="57"/>
      <c r="R1739" s="57"/>
      <c r="S1739" s="57"/>
      <c r="T1739" s="57"/>
      <c r="W1739" s="57"/>
      <c r="X1739" s="57"/>
    </row>
    <row r="1740" spans="3:24" s="14" customFormat="1" ht="75" customHeight="1">
      <c r="C1740" s="57"/>
      <c r="E1740" s="57"/>
      <c r="F1740" s="57"/>
      <c r="G1740" s="57"/>
      <c r="H1740" s="57"/>
      <c r="I1740" s="57"/>
      <c r="J1740" s="57"/>
      <c r="K1740" s="57"/>
      <c r="L1740" s="57"/>
      <c r="M1740" s="57"/>
      <c r="N1740" s="57"/>
      <c r="Q1740" s="57"/>
      <c r="R1740" s="57"/>
      <c r="S1740" s="57"/>
      <c r="T1740" s="57"/>
      <c r="W1740" s="57"/>
      <c r="X1740" s="57"/>
    </row>
    <row r="1741" spans="3:24" s="14" customFormat="1" ht="75" customHeight="1">
      <c r="C1741" s="57"/>
      <c r="E1741" s="57"/>
      <c r="F1741" s="57"/>
      <c r="G1741" s="57"/>
      <c r="H1741" s="57"/>
      <c r="I1741" s="57"/>
      <c r="J1741" s="57"/>
      <c r="K1741" s="57"/>
      <c r="L1741" s="57"/>
      <c r="M1741" s="57"/>
      <c r="N1741" s="57"/>
      <c r="Q1741" s="57"/>
      <c r="R1741" s="57"/>
      <c r="S1741" s="57"/>
      <c r="T1741" s="57"/>
      <c r="W1741" s="57"/>
      <c r="X1741" s="57"/>
    </row>
    <row r="1742" spans="3:24" s="14" customFormat="1" ht="75" customHeight="1">
      <c r="C1742" s="57"/>
      <c r="E1742" s="57"/>
      <c r="F1742" s="57"/>
      <c r="G1742" s="57"/>
      <c r="H1742" s="57"/>
      <c r="I1742" s="57"/>
      <c r="J1742" s="57"/>
      <c r="K1742" s="57"/>
      <c r="L1742" s="57"/>
      <c r="M1742" s="57"/>
      <c r="N1742" s="57"/>
      <c r="Q1742" s="57"/>
      <c r="R1742" s="57"/>
      <c r="S1742" s="57"/>
      <c r="T1742" s="57"/>
      <c r="W1742" s="57"/>
      <c r="X1742" s="57"/>
    </row>
    <row r="1743" spans="3:24" s="14" customFormat="1" ht="75" customHeight="1">
      <c r="C1743" s="57"/>
      <c r="E1743" s="57"/>
      <c r="F1743" s="57"/>
      <c r="G1743" s="57"/>
      <c r="H1743" s="57"/>
      <c r="I1743" s="57"/>
      <c r="J1743" s="57"/>
      <c r="K1743" s="57"/>
      <c r="L1743" s="57"/>
      <c r="M1743" s="57"/>
      <c r="N1743" s="57"/>
      <c r="Q1743" s="57"/>
      <c r="R1743" s="57"/>
      <c r="S1743" s="57"/>
      <c r="T1743" s="57"/>
      <c r="W1743" s="57"/>
      <c r="X1743" s="57"/>
    </row>
    <row r="1744" spans="3:24" s="14" customFormat="1" ht="75" customHeight="1">
      <c r="C1744" s="57"/>
      <c r="E1744" s="57"/>
      <c r="F1744" s="57"/>
      <c r="G1744" s="57"/>
      <c r="H1744" s="57"/>
      <c r="I1744" s="57"/>
      <c r="J1744" s="57"/>
      <c r="K1744" s="57"/>
      <c r="L1744" s="57"/>
      <c r="M1744" s="57"/>
      <c r="N1744" s="57"/>
      <c r="Q1744" s="57"/>
      <c r="R1744" s="57"/>
      <c r="S1744" s="57"/>
      <c r="T1744" s="57"/>
      <c r="W1744" s="57"/>
      <c r="X1744" s="57"/>
    </row>
    <row r="1745" spans="3:24" s="14" customFormat="1" ht="75" customHeight="1">
      <c r="C1745" s="57"/>
      <c r="E1745" s="57"/>
      <c r="F1745" s="57"/>
      <c r="G1745" s="57"/>
      <c r="H1745" s="57"/>
      <c r="I1745" s="57"/>
      <c r="J1745" s="57"/>
      <c r="K1745" s="57"/>
      <c r="L1745" s="57"/>
      <c r="M1745" s="57"/>
      <c r="N1745" s="57"/>
      <c r="Q1745" s="57"/>
      <c r="R1745" s="57"/>
      <c r="S1745" s="57"/>
      <c r="T1745" s="57"/>
      <c r="W1745" s="57"/>
      <c r="X1745" s="57"/>
    </row>
    <row r="1746" spans="3:24" s="14" customFormat="1" ht="75" customHeight="1">
      <c r="C1746" s="57"/>
      <c r="E1746" s="57"/>
      <c r="F1746" s="57"/>
      <c r="G1746" s="57"/>
      <c r="H1746" s="57"/>
      <c r="I1746" s="57"/>
      <c r="J1746" s="57"/>
      <c r="K1746" s="57"/>
      <c r="L1746" s="57"/>
      <c r="M1746" s="57"/>
      <c r="N1746" s="57"/>
      <c r="Q1746" s="57"/>
      <c r="R1746" s="57"/>
      <c r="S1746" s="57"/>
      <c r="T1746" s="57"/>
      <c r="W1746" s="57"/>
      <c r="X1746" s="57"/>
    </row>
    <row r="1747" spans="3:24" s="14" customFormat="1" ht="75" customHeight="1">
      <c r="C1747" s="57"/>
      <c r="E1747" s="57"/>
      <c r="F1747" s="57"/>
      <c r="G1747" s="57"/>
      <c r="H1747" s="57"/>
      <c r="I1747" s="57"/>
      <c r="J1747" s="57"/>
      <c r="K1747" s="57"/>
      <c r="L1747" s="57"/>
      <c r="M1747" s="57"/>
      <c r="N1747" s="57"/>
      <c r="Q1747" s="57"/>
      <c r="R1747" s="57"/>
      <c r="S1747" s="57"/>
      <c r="T1747" s="57"/>
      <c r="W1747" s="57"/>
      <c r="X1747" s="57"/>
    </row>
    <row r="1748" spans="3:24" s="14" customFormat="1" ht="75" customHeight="1">
      <c r="C1748" s="57"/>
      <c r="E1748" s="57"/>
      <c r="F1748" s="57"/>
      <c r="G1748" s="57"/>
      <c r="H1748" s="57"/>
      <c r="I1748" s="57"/>
      <c r="J1748" s="57"/>
      <c r="K1748" s="57"/>
      <c r="L1748" s="57"/>
      <c r="M1748" s="57"/>
      <c r="N1748" s="57"/>
      <c r="Q1748" s="57"/>
      <c r="R1748" s="57"/>
      <c r="S1748" s="57"/>
      <c r="T1748" s="57"/>
      <c r="W1748" s="57"/>
      <c r="X1748" s="57"/>
    </row>
    <row r="1749" spans="3:24" s="14" customFormat="1" ht="75" customHeight="1">
      <c r="C1749" s="57"/>
      <c r="E1749" s="57"/>
      <c r="F1749" s="57"/>
      <c r="G1749" s="57"/>
      <c r="H1749" s="57"/>
      <c r="I1749" s="57"/>
      <c r="J1749" s="57"/>
      <c r="K1749" s="57"/>
      <c r="L1749" s="57"/>
      <c r="M1749" s="57"/>
      <c r="N1749" s="57"/>
      <c r="Q1749" s="57"/>
      <c r="R1749" s="57"/>
      <c r="S1749" s="57"/>
      <c r="T1749" s="57"/>
      <c r="W1749" s="57"/>
      <c r="X1749" s="57"/>
    </row>
    <row r="1750" spans="3:24" s="14" customFormat="1" ht="75" customHeight="1">
      <c r="C1750" s="57"/>
      <c r="E1750" s="57"/>
      <c r="F1750" s="57"/>
      <c r="G1750" s="57"/>
      <c r="H1750" s="57"/>
      <c r="I1750" s="57"/>
      <c r="J1750" s="57"/>
      <c r="K1750" s="57"/>
      <c r="L1750" s="57"/>
      <c r="M1750" s="57"/>
      <c r="N1750" s="57"/>
      <c r="Q1750" s="57"/>
      <c r="R1750" s="57"/>
      <c r="S1750" s="57"/>
      <c r="T1750" s="57"/>
      <c r="W1750" s="57"/>
      <c r="X1750" s="57"/>
    </row>
    <row r="1751" spans="3:24" s="14" customFormat="1" ht="75" customHeight="1">
      <c r="C1751" s="57"/>
      <c r="E1751" s="57"/>
      <c r="F1751" s="57"/>
      <c r="G1751" s="57"/>
      <c r="H1751" s="57"/>
      <c r="I1751" s="57"/>
      <c r="J1751" s="57"/>
      <c r="K1751" s="57"/>
      <c r="L1751" s="57"/>
      <c r="M1751" s="57"/>
      <c r="N1751" s="57"/>
      <c r="Q1751" s="57"/>
      <c r="R1751" s="57"/>
      <c r="S1751" s="57"/>
      <c r="T1751" s="57"/>
      <c r="W1751" s="57"/>
      <c r="X1751" s="57"/>
    </row>
    <row r="1752" spans="3:24" s="14" customFormat="1" ht="75" customHeight="1">
      <c r="C1752" s="57"/>
      <c r="E1752" s="57"/>
      <c r="F1752" s="57"/>
      <c r="G1752" s="57"/>
      <c r="H1752" s="57"/>
      <c r="I1752" s="57"/>
      <c r="J1752" s="57"/>
      <c r="K1752" s="57"/>
      <c r="L1752" s="57"/>
      <c r="M1752" s="57"/>
      <c r="N1752" s="57"/>
      <c r="Q1752" s="57"/>
      <c r="R1752" s="57"/>
      <c r="S1752" s="57"/>
      <c r="T1752" s="57"/>
      <c r="W1752" s="57"/>
      <c r="X1752" s="57"/>
    </row>
    <row r="1753" spans="3:24" s="14" customFormat="1" ht="75" customHeight="1">
      <c r="C1753" s="57"/>
      <c r="E1753" s="57"/>
      <c r="F1753" s="57"/>
      <c r="G1753" s="57"/>
      <c r="H1753" s="57"/>
      <c r="I1753" s="57"/>
      <c r="J1753" s="57"/>
      <c r="K1753" s="57"/>
      <c r="L1753" s="57"/>
      <c r="M1753" s="57"/>
      <c r="N1753" s="57"/>
      <c r="Q1753" s="57"/>
      <c r="R1753" s="57"/>
      <c r="S1753" s="57"/>
      <c r="T1753" s="57"/>
      <c r="W1753" s="57"/>
      <c r="X1753" s="57"/>
    </row>
    <row r="1754" spans="3:24" s="14" customFormat="1" ht="75" customHeight="1">
      <c r="C1754" s="57"/>
      <c r="E1754" s="57"/>
      <c r="F1754" s="57"/>
      <c r="G1754" s="57"/>
      <c r="H1754" s="57"/>
      <c r="I1754" s="57"/>
      <c r="J1754" s="57"/>
      <c r="K1754" s="57"/>
      <c r="L1754" s="57"/>
      <c r="M1754" s="57"/>
      <c r="N1754" s="57"/>
      <c r="Q1754" s="57"/>
      <c r="R1754" s="57"/>
      <c r="S1754" s="57"/>
      <c r="T1754" s="57"/>
      <c r="W1754" s="57"/>
      <c r="X1754" s="57"/>
    </row>
    <row r="1755" spans="3:24" s="14" customFormat="1" ht="75" customHeight="1">
      <c r="C1755" s="57"/>
      <c r="E1755" s="57"/>
      <c r="F1755" s="57"/>
      <c r="G1755" s="57"/>
      <c r="H1755" s="57"/>
      <c r="I1755" s="57"/>
      <c r="J1755" s="57"/>
      <c r="K1755" s="57"/>
      <c r="L1755" s="57"/>
      <c r="M1755" s="57"/>
      <c r="N1755" s="57"/>
      <c r="Q1755" s="57"/>
      <c r="R1755" s="57"/>
      <c r="S1755" s="57"/>
      <c r="T1755" s="57"/>
      <c r="W1755" s="57"/>
      <c r="X1755" s="57"/>
    </row>
    <row r="1756" spans="3:24" s="14" customFormat="1" ht="75" customHeight="1">
      <c r="C1756" s="57"/>
      <c r="E1756" s="57"/>
      <c r="F1756" s="57"/>
      <c r="G1756" s="57"/>
      <c r="H1756" s="57"/>
      <c r="I1756" s="57"/>
      <c r="J1756" s="57"/>
      <c r="K1756" s="57"/>
      <c r="L1756" s="57"/>
      <c r="M1756" s="57"/>
      <c r="N1756" s="57"/>
      <c r="Q1756" s="57"/>
      <c r="R1756" s="57"/>
      <c r="S1756" s="57"/>
      <c r="T1756" s="57"/>
      <c r="W1756" s="57"/>
      <c r="X1756" s="57"/>
    </row>
    <row r="1757" spans="3:24" s="14" customFormat="1" ht="75" customHeight="1">
      <c r="C1757" s="57"/>
      <c r="E1757" s="57"/>
      <c r="F1757" s="57"/>
      <c r="G1757" s="57"/>
      <c r="H1757" s="57"/>
      <c r="I1757" s="57"/>
      <c r="J1757" s="57"/>
      <c r="K1757" s="57"/>
      <c r="L1757" s="57"/>
      <c r="M1757" s="57"/>
      <c r="N1757" s="57"/>
      <c r="Q1757" s="57"/>
      <c r="R1757" s="57"/>
      <c r="S1757" s="57"/>
      <c r="T1757" s="57"/>
      <c r="W1757" s="57"/>
      <c r="X1757" s="57"/>
    </row>
    <row r="1758" spans="3:24" s="14" customFormat="1" ht="75" customHeight="1">
      <c r="C1758" s="57"/>
      <c r="E1758" s="57"/>
      <c r="F1758" s="57"/>
      <c r="G1758" s="57"/>
      <c r="H1758" s="57"/>
      <c r="I1758" s="57"/>
      <c r="J1758" s="57"/>
      <c r="K1758" s="57"/>
      <c r="L1758" s="57"/>
      <c r="M1758" s="57"/>
      <c r="N1758" s="57"/>
      <c r="Q1758" s="57"/>
      <c r="R1758" s="57"/>
      <c r="S1758" s="57"/>
      <c r="T1758" s="57"/>
      <c r="W1758" s="57"/>
      <c r="X1758" s="57"/>
    </row>
    <row r="1759" spans="3:24" s="14" customFormat="1" ht="75" customHeight="1">
      <c r="C1759" s="57"/>
      <c r="E1759" s="57"/>
      <c r="F1759" s="57"/>
      <c r="G1759" s="57"/>
      <c r="H1759" s="57"/>
      <c r="I1759" s="57"/>
      <c r="J1759" s="57"/>
      <c r="K1759" s="57"/>
      <c r="L1759" s="57"/>
      <c r="M1759" s="57"/>
      <c r="N1759" s="57"/>
      <c r="Q1759" s="57"/>
      <c r="R1759" s="57"/>
      <c r="S1759" s="57"/>
      <c r="T1759" s="57"/>
      <c r="W1759" s="57"/>
      <c r="X1759" s="57"/>
    </row>
    <row r="1760" spans="3:24" s="14" customFormat="1" ht="75" customHeight="1">
      <c r="C1760" s="57"/>
      <c r="E1760" s="57"/>
      <c r="F1760" s="57"/>
      <c r="G1760" s="57"/>
      <c r="H1760" s="57"/>
      <c r="I1760" s="57"/>
      <c r="J1760" s="57"/>
      <c r="K1760" s="57"/>
      <c r="L1760" s="57"/>
      <c r="M1760" s="57"/>
      <c r="N1760" s="57"/>
      <c r="Q1760" s="57"/>
      <c r="R1760" s="57"/>
      <c r="S1760" s="57"/>
      <c r="T1760" s="57"/>
      <c r="W1760" s="57"/>
      <c r="X1760" s="57"/>
    </row>
    <row r="1761" spans="3:24" s="14" customFormat="1" ht="75" customHeight="1">
      <c r="C1761" s="57"/>
      <c r="E1761" s="57"/>
      <c r="F1761" s="57"/>
      <c r="G1761" s="57"/>
      <c r="H1761" s="57"/>
      <c r="I1761" s="57"/>
      <c r="J1761" s="57"/>
      <c r="K1761" s="57"/>
      <c r="L1761" s="57"/>
      <c r="M1761" s="57"/>
      <c r="N1761" s="57"/>
      <c r="Q1761" s="57"/>
      <c r="R1761" s="57"/>
      <c r="S1761" s="57"/>
      <c r="T1761" s="57"/>
      <c r="W1761" s="57"/>
      <c r="X1761" s="57"/>
    </row>
    <row r="1762" spans="3:24" s="14" customFormat="1" ht="75" customHeight="1">
      <c r="C1762" s="57"/>
      <c r="E1762" s="57"/>
      <c r="F1762" s="57"/>
      <c r="G1762" s="57"/>
      <c r="H1762" s="57"/>
      <c r="I1762" s="57"/>
      <c r="J1762" s="57"/>
      <c r="K1762" s="57"/>
      <c r="L1762" s="57"/>
      <c r="M1762" s="57"/>
      <c r="N1762" s="57"/>
      <c r="Q1762" s="57"/>
      <c r="R1762" s="57"/>
      <c r="S1762" s="57"/>
      <c r="T1762" s="57"/>
      <c r="W1762" s="57"/>
      <c r="X1762" s="57"/>
    </row>
    <row r="1763" spans="3:24" s="14" customFormat="1" ht="75" customHeight="1">
      <c r="C1763" s="57"/>
      <c r="E1763" s="57"/>
      <c r="F1763" s="57"/>
      <c r="G1763" s="57"/>
      <c r="H1763" s="57"/>
      <c r="I1763" s="57"/>
      <c r="J1763" s="57"/>
      <c r="K1763" s="57"/>
      <c r="L1763" s="57"/>
      <c r="M1763" s="57"/>
      <c r="N1763" s="57"/>
      <c r="Q1763" s="57"/>
      <c r="R1763" s="57"/>
      <c r="S1763" s="57"/>
      <c r="T1763" s="57"/>
      <c r="W1763" s="57"/>
      <c r="X1763" s="57"/>
    </row>
    <row r="1764" spans="3:24" s="14" customFormat="1" ht="75" customHeight="1">
      <c r="C1764" s="57"/>
      <c r="E1764" s="57"/>
      <c r="F1764" s="57"/>
      <c r="G1764" s="57"/>
      <c r="H1764" s="57"/>
      <c r="I1764" s="57"/>
      <c r="J1764" s="57"/>
      <c r="K1764" s="57"/>
      <c r="L1764" s="57"/>
      <c r="M1764" s="57"/>
      <c r="N1764" s="57"/>
      <c r="Q1764" s="57"/>
      <c r="R1764" s="57"/>
      <c r="S1764" s="57"/>
      <c r="T1764" s="57"/>
      <c r="W1764" s="57"/>
      <c r="X1764" s="57"/>
    </row>
    <row r="1765" spans="3:24" s="14" customFormat="1" ht="75" customHeight="1">
      <c r="C1765" s="57"/>
      <c r="E1765" s="57"/>
      <c r="F1765" s="57"/>
      <c r="G1765" s="57"/>
      <c r="H1765" s="57"/>
      <c r="I1765" s="57"/>
      <c r="J1765" s="57"/>
      <c r="K1765" s="57"/>
      <c r="L1765" s="57"/>
      <c r="M1765" s="57"/>
      <c r="N1765" s="57"/>
      <c r="Q1765" s="57"/>
      <c r="R1765" s="57"/>
      <c r="S1765" s="57"/>
      <c r="T1765" s="57"/>
      <c r="W1765" s="57"/>
      <c r="X1765" s="57"/>
    </row>
    <row r="1766" spans="3:24" s="14" customFormat="1" ht="75" customHeight="1">
      <c r="C1766" s="57"/>
      <c r="E1766" s="57"/>
      <c r="F1766" s="57"/>
      <c r="G1766" s="57"/>
      <c r="H1766" s="57"/>
      <c r="I1766" s="57"/>
      <c r="J1766" s="57"/>
      <c r="K1766" s="57"/>
      <c r="L1766" s="57"/>
      <c r="M1766" s="57"/>
      <c r="N1766" s="57"/>
      <c r="Q1766" s="57"/>
      <c r="R1766" s="57"/>
      <c r="S1766" s="57"/>
      <c r="T1766" s="57"/>
      <c r="W1766" s="57"/>
      <c r="X1766" s="57"/>
    </row>
    <row r="1767" spans="3:24" s="14" customFormat="1" ht="75" customHeight="1">
      <c r="C1767" s="57"/>
      <c r="E1767" s="57"/>
      <c r="F1767" s="57"/>
      <c r="G1767" s="57"/>
      <c r="H1767" s="57"/>
      <c r="I1767" s="57"/>
      <c r="J1767" s="57"/>
      <c r="K1767" s="57"/>
      <c r="L1767" s="57"/>
      <c r="M1767" s="57"/>
      <c r="N1767" s="57"/>
      <c r="Q1767" s="57"/>
      <c r="R1767" s="57"/>
      <c r="S1767" s="57"/>
      <c r="T1767" s="57"/>
      <c r="W1767" s="57"/>
      <c r="X1767" s="57"/>
    </row>
    <row r="1768" spans="3:24" s="14" customFormat="1" ht="75" customHeight="1">
      <c r="C1768" s="57"/>
      <c r="E1768" s="57"/>
      <c r="F1768" s="57"/>
      <c r="G1768" s="57"/>
      <c r="H1768" s="57"/>
      <c r="I1768" s="57"/>
      <c r="J1768" s="57"/>
      <c r="K1768" s="57"/>
      <c r="L1768" s="57"/>
      <c r="M1768" s="57"/>
      <c r="N1768" s="57"/>
      <c r="Q1768" s="57"/>
      <c r="R1768" s="57"/>
      <c r="S1768" s="57"/>
      <c r="T1768" s="57"/>
      <c r="W1768" s="57"/>
      <c r="X1768" s="57"/>
    </row>
    <row r="1769" spans="3:24" s="14" customFormat="1" ht="75" customHeight="1">
      <c r="C1769" s="57"/>
      <c r="E1769" s="57"/>
      <c r="F1769" s="57"/>
      <c r="G1769" s="57"/>
      <c r="H1769" s="57"/>
      <c r="I1769" s="57"/>
      <c r="J1769" s="57"/>
      <c r="K1769" s="57"/>
      <c r="L1769" s="57"/>
      <c r="M1769" s="57"/>
      <c r="N1769" s="57"/>
      <c r="Q1769" s="57"/>
      <c r="R1769" s="57"/>
      <c r="S1769" s="57"/>
      <c r="T1769" s="57"/>
      <c r="W1769" s="57"/>
      <c r="X1769" s="57"/>
    </row>
    <row r="1770" spans="3:24" s="14" customFormat="1" ht="75" customHeight="1">
      <c r="C1770" s="57"/>
      <c r="E1770" s="57"/>
      <c r="F1770" s="57"/>
      <c r="G1770" s="57"/>
      <c r="H1770" s="57"/>
      <c r="I1770" s="57"/>
      <c r="J1770" s="57"/>
      <c r="K1770" s="57"/>
      <c r="L1770" s="57"/>
      <c r="M1770" s="57"/>
      <c r="N1770" s="57"/>
      <c r="Q1770" s="57"/>
      <c r="R1770" s="57"/>
      <c r="S1770" s="57"/>
      <c r="T1770" s="57"/>
      <c r="W1770" s="57"/>
      <c r="X1770" s="57"/>
    </row>
    <row r="1771" spans="3:24" s="14" customFormat="1" ht="75" customHeight="1">
      <c r="C1771" s="57"/>
      <c r="E1771" s="57"/>
      <c r="F1771" s="57"/>
      <c r="G1771" s="57"/>
      <c r="H1771" s="57"/>
      <c r="I1771" s="57"/>
      <c r="J1771" s="57"/>
      <c r="K1771" s="57"/>
      <c r="L1771" s="57"/>
      <c r="M1771" s="57"/>
      <c r="N1771" s="57"/>
      <c r="Q1771" s="57"/>
      <c r="R1771" s="57"/>
      <c r="S1771" s="57"/>
      <c r="T1771" s="57"/>
      <c r="W1771" s="57"/>
      <c r="X1771" s="57"/>
    </row>
    <row r="1772" spans="3:24" s="14" customFormat="1" ht="75" customHeight="1">
      <c r="C1772" s="57"/>
      <c r="E1772" s="57"/>
      <c r="F1772" s="57"/>
      <c r="G1772" s="57"/>
      <c r="H1772" s="57"/>
      <c r="I1772" s="57"/>
      <c r="J1772" s="57"/>
      <c r="K1772" s="57"/>
      <c r="L1772" s="57"/>
      <c r="M1772" s="57"/>
      <c r="N1772" s="57"/>
      <c r="Q1772" s="57"/>
      <c r="R1772" s="57"/>
      <c r="S1772" s="57"/>
      <c r="T1772" s="57"/>
      <c r="W1772" s="57"/>
      <c r="X1772" s="57"/>
    </row>
    <row r="1773" spans="3:24" s="14" customFormat="1" ht="75" customHeight="1">
      <c r="C1773" s="57"/>
      <c r="E1773" s="57"/>
      <c r="F1773" s="57"/>
      <c r="G1773" s="57"/>
      <c r="H1773" s="57"/>
      <c r="I1773" s="57"/>
      <c r="J1773" s="57"/>
      <c r="K1773" s="57"/>
      <c r="L1773" s="57"/>
      <c r="M1773" s="57"/>
      <c r="N1773" s="57"/>
      <c r="Q1773" s="57"/>
      <c r="R1773" s="57"/>
      <c r="S1773" s="57"/>
      <c r="T1773" s="57"/>
      <c r="W1773" s="57"/>
      <c r="X1773" s="57"/>
    </row>
    <row r="1774" spans="3:24" s="14" customFormat="1" ht="75" customHeight="1">
      <c r="C1774" s="57"/>
      <c r="E1774" s="57"/>
      <c r="F1774" s="57"/>
      <c r="G1774" s="57"/>
      <c r="H1774" s="57"/>
      <c r="I1774" s="57"/>
      <c r="J1774" s="57"/>
      <c r="K1774" s="57"/>
      <c r="L1774" s="57"/>
      <c r="M1774" s="57"/>
      <c r="N1774" s="57"/>
      <c r="Q1774" s="57"/>
      <c r="R1774" s="57"/>
      <c r="S1774" s="57"/>
      <c r="T1774" s="57"/>
      <c r="W1774" s="57"/>
      <c r="X1774" s="57"/>
    </row>
    <row r="1775" spans="3:24" s="14" customFormat="1" ht="75" customHeight="1">
      <c r="C1775" s="57"/>
      <c r="E1775" s="57"/>
      <c r="F1775" s="57"/>
      <c r="G1775" s="57"/>
      <c r="H1775" s="57"/>
      <c r="I1775" s="57"/>
      <c r="J1775" s="57"/>
      <c r="K1775" s="57"/>
      <c r="L1775" s="57"/>
      <c r="M1775" s="57"/>
      <c r="N1775" s="57"/>
      <c r="Q1775" s="57"/>
      <c r="R1775" s="57"/>
      <c r="S1775" s="57"/>
      <c r="T1775" s="57"/>
      <c r="W1775" s="57"/>
      <c r="X1775" s="57"/>
    </row>
    <row r="1776" spans="3:24" s="14" customFormat="1" ht="75" customHeight="1">
      <c r="C1776" s="57"/>
      <c r="E1776" s="57"/>
      <c r="F1776" s="57"/>
      <c r="G1776" s="57"/>
      <c r="H1776" s="57"/>
      <c r="I1776" s="57"/>
      <c r="J1776" s="57"/>
      <c r="K1776" s="57"/>
      <c r="L1776" s="57"/>
      <c r="M1776" s="57"/>
      <c r="N1776" s="57"/>
      <c r="Q1776" s="57"/>
      <c r="R1776" s="57"/>
      <c r="S1776" s="57"/>
      <c r="T1776" s="57"/>
      <c r="W1776" s="57"/>
      <c r="X1776" s="57"/>
    </row>
    <row r="1777" spans="3:24" s="14" customFormat="1" ht="75" customHeight="1">
      <c r="C1777" s="57"/>
      <c r="E1777" s="57"/>
      <c r="F1777" s="57"/>
      <c r="G1777" s="57"/>
      <c r="H1777" s="57"/>
      <c r="I1777" s="57"/>
      <c r="J1777" s="57"/>
      <c r="K1777" s="57"/>
      <c r="L1777" s="57"/>
      <c r="M1777" s="57"/>
      <c r="N1777" s="57"/>
      <c r="Q1777" s="57"/>
      <c r="R1777" s="57"/>
      <c r="S1777" s="57"/>
      <c r="T1777" s="57"/>
      <c r="W1777" s="57"/>
      <c r="X1777" s="57"/>
    </row>
    <row r="1778" spans="3:24" s="14" customFormat="1" ht="75" customHeight="1">
      <c r="C1778" s="57"/>
      <c r="E1778" s="57"/>
      <c r="F1778" s="57"/>
      <c r="G1778" s="57"/>
      <c r="H1778" s="57"/>
      <c r="I1778" s="57"/>
      <c r="J1778" s="57"/>
      <c r="K1778" s="57"/>
      <c r="L1778" s="57"/>
      <c r="M1778" s="57"/>
      <c r="N1778" s="57"/>
      <c r="Q1778" s="57"/>
      <c r="R1778" s="57"/>
      <c r="S1778" s="57"/>
      <c r="T1778" s="57"/>
      <c r="W1778" s="57"/>
      <c r="X1778" s="57"/>
    </row>
    <row r="1779" spans="3:24" s="14" customFormat="1" ht="75" customHeight="1">
      <c r="C1779" s="57"/>
      <c r="E1779" s="57"/>
      <c r="F1779" s="57"/>
      <c r="G1779" s="57"/>
      <c r="H1779" s="57"/>
      <c r="I1779" s="57"/>
      <c r="J1779" s="57"/>
      <c r="K1779" s="57"/>
      <c r="L1779" s="57"/>
      <c r="M1779" s="57"/>
      <c r="N1779" s="57"/>
      <c r="Q1779" s="57"/>
      <c r="R1779" s="57"/>
      <c r="S1779" s="57"/>
      <c r="T1779" s="57"/>
      <c r="W1779" s="57"/>
      <c r="X1779" s="57"/>
    </row>
    <row r="1780" spans="3:24" s="14" customFormat="1" ht="75" customHeight="1">
      <c r="C1780" s="57"/>
      <c r="E1780" s="57"/>
      <c r="F1780" s="57"/>
      <c r="G1780" s="57"/>
      <c r="H1780" s="57"/>
      <c r="I1780" s="57"/>
      <c r="J1780" s="57"/>
      <c r="K1780" s="57"/>
      <c r="L1780" s="57"/>
      <c r="M1780" s="57"/>
      <c r="N1780" s="57"/>
      <c r="Q1780" s="57"/>
      <c r="R1780" s="57"/>
      <c r="S1780" s="57"/>
      <c r="T1780" s="57"/>
      <c r="W1780" s="57"/>
      <c r="X1780" s="57"/>
    </row>
    <row r="1781" spans="3:24" s="14" customFormat="1" ht="75" customHeight="1">
      <c r="C1781" s="57"/>
      <c r="E1781" s="57"/>
      <c r="F1781" s="57"/>
      <c r="G1781" s="57"/>
      <c r="H1781" s="57"/>
      <c r="I1781" s="57"/>
      <c r="J1781" s="57"/>
      <c r="K1781" s="57"/>
      <c r="L1781" s="57"/>
      <c r="M1781" s="57"/>
      <c r="N1781" s="57"/>
      <c r="Q1781" s="57"/>
      <c r="R1781" s="57"/>
      <c r="S1781" s="57"/>
      <c r="T1781" s="57"/>
      <c r="W1781" s="57"/>
      <c r="X1781" s="57"/>
    </row>
    <row r="1782" spans="3:24" s="14" customFormat="1" ht="75" customHeight="1">
      <c r="C1782" s="57"/>
      <c r="E1782" s="57"/>
      <c r="F1782" s="57"/>
      <c r="G1782" s="57"/>
      <c r="H1782" s="57"/>
      <c r="I1782" s="57"/>
      <c r="J1782" s="57"/>
      <c r="K1782" s="57"/>
      <c r="L1782" s="57"/>
      <c r="M1782" s="57"/>
      <c r="N1782" s="57"/>
      <c r="Q1782" s="57"/>
      <c r="R1782" s="57"/>
      <c r="S1782" s="57"/>
      <c r="T1782" s="57"/>
      <c r="W1782" s="57"/>
      <c r="X1782" s="57"/>
    </row>
    <row r="1783" spans="3:24" s="14" customFormat="1" ht="75" customHeight="1">
      <c r="C1783" s="57"/>
      <c r="E1783" s="57"/>
      <c r="F1783" s="57"/>
      <c r="G1783" s="57"/>
      <c r="H1783" s="57"/>
      <c r="I1783" s="57"/>
      <c r="J1783" s="57"/>
      <c r="K1783" s="57"/>
      <c r="L1783" s="57"/>
      <c r="M1783" s="57"/>
      <c r="N1783" s="57"/>
      <c r="Q1783" s="57"/>
      <c r="R1783" s="57"/>
      <c r="S1783" s="57"/>
      <c r="T1783" s="57"/>
      <c r="W1783" s="57"/>
      <c r="X1783" s="57"/>
    </row>
    <row r="1784" spans="3:24" s="14" customFormat="1" ht="75" customHeight="1">
      <c r="C1784" s="57"/>
      <c r="E1784" s="57"/>
      <c r="F1784" s="57"/>
      <c r="G1784" s="57"/>
      <c r="H1784" s="57"/>
      <c r="I1784" s="57"/>
      <c r="J1784" s="57"/>
      <c r="K1784" s="57"/>
      <c r="L1784" s="57"/>
      <c r="M1784" s="57"/>
      <c r="N1784" s="57"/>
      <c r="Q1784" s="57"/>
      <c r="R1784" s="57"/>
      <c r="S1784" s="57"/>
      <c r="T1784" s="57"/>
      <c r="W1784" s="57"/>
      <c r="X1784" s="57"/>
    </row>
    <row r="1785" spans="3:24" s="14" customFormat="1" ht="75" customHeight="1">
      <c r="C1785" s="57"/>
      <c r="E1785" s="57"/>
      <c r="F1785" s="57"/>
      <c r="G1785" s="57"/>
      <c r="H1785" s="57"/>
      <c r="I1785" s="57"/>
      <c r="J1785" s="57"/>
      <c r="K1785" s="57"/>
      <c r="L1785" s="57"/>
      <c r="M1785" s="57"/>
      <c r="N1785" s="57"/>
      <c r="Q1785" s="57"/>
      <c r="R1785" s="57"/>
      <c r="S1785" s="57"/>
      <c r="T1785" s="57"/>
      <c r="W1785" s="57"/>
      <c r="X1785" s="57"/>
    </row>
    <row r="1786" spans="3:24" s="14" customFormat="1" ht="75" customHeight="1">
      <c r="C1786" s="57"/>
      <c r="E1786" s="57"/>
      <c r="F1786" s="57"/>
      <c r="G1786" s="57"/>
      <c r="H1786" s="57"/>
      <c r="I1786" s="57"/>
      <c r="J1786" s="57"/>
      <c r="K1786" s="57"/>
      <c r="L1786" s="57"/>
      <c r="M1786" s="57"/>
      <c r="N1786" s="57"/>
      <c r="Q1786" s="57"/>
      <c r="R1786" s="57"/>
      <c r="S1786" s="57"/>
      <c r="T1786" s="57"/>
      <c r="W1786" s="57"/>
      <c r="X1786" s="57"/>
    </row>
    <row r="1787" spans="3:24" s="14" customFormat="1" ht="75" customHeight="1">
      <c r="C1787" s="57"/>
      <c r="E1787" s="57"/>
      <c r="F1787" s="57"/>
      <c r="G1787" s="57"/>
      <c r="H1787" s="57"/>
      <c r="I1787" s="57"/>
      <c r="J1787" s="57"/>
      <c r="K1787" s="57"/>
      <c r="L1787" s="57"/>
      <c r="M1787" s="57"/>
      <c r="N1787" s="57"/>
      <c r="Q1787" s="57"/>
      <c r="R1787" s="57"/>
      <c r="S1787" s="57"/>
      <c r="T1787" s="57"/>
      <c r="W1787" s="57"/>
      <c r="X1787" s="57"/>
    </row>
    <row r="1788" spans="3:24" s="14" customFormat="1" ht="75" customHeight="1">
      <c r="C1788" s="57"/>
      <c r="E1788" s="57"/>
      <c r="F1788" s="57"/>
      <c r="G1788" s="57"/>
      <c r="H1788" s="57"/>
      <c r="I1788" s="57"/>
      <c r="J1788" s="57"/>
      <c r="K1788" s="57"/>
      <c r="L1788" s="57"/>
      <c r="M1788" s="57"/>
      <c r="N1788" s="57"/>
      <c r="Q1788" s="57"/>
      <c r="R1788" s="57"/>
      <c r="S1788" s="57"/>
      <c r="T1788" s="57"/>
      <c r="W1788" s="57"/>
      <c r="X1788" s="57"/>
    </row>
    <row r="1789" spans="3:24" s="14" customFormat="1" ht="75" customHeight="1">
      <c r="C1789" s="57"/>
      <c r="E1789" s="57"/>
      <c r="F1789" s="57"/>
      <c r="G1789" s="57"/>
      <c r="H1789" s="57"/>
      <c r="I1789" s="57"/>
      <c r="J1789" s="57"/>
      <c r="K1789" s="57"/>
      <c r="L1789" s="57"/>
      <c r="M1789" s="57"/>
      <c r="N1789" s="57"/>
      <c r="Q1789" s="57"/>
      <c r="R1789" s="57"/>
      <c r="S1789" s="57"/>
      <c r="T1789" s="57"/>
      <c r="W1789" s="57"/>
      <c r="X1789" s="57"/>
    </row>
    <row r="1790" spans="3:24" s="14" customFormat="1" ht="75" customHeight="1">
      <c r="C1790" s="57"/>
      <c r="E1790" s="57"/>
      <c r="F1790" s="57"/>
      <c r="G1790" s="57"/>
      <c r="H1790" s="57"/>
      <c r="I1790" s="57"/>
      <c r="J1790" s="57"/>
      <c r="K1790" s="57"/>
      <c r="L1790" s="57"/>
      <c r="M1790" s="57"/>
      <c r="N1790" s="57"/>
      <c r="Q1790" s="57"/>
      <c r="R1790" s="57"/>
      <c r="S1790" s="57"/>
      <c r="T1790" s="57"/>
      <c r="W1790" s="57"/>
      <c r="X1790" s="57"/>
    </row>
    <row r="1791" spans="3:24" s="14" customFormat="1" ht="75" customHeight="1">
      <c r="C1791" s="57"/>
      <c r="E1791" s="57"/>
      <c r="F1791" s="57"/>
      <c r="G1791" s="57"/>
      <c r="H1791" s="57"/>
      <c r="I1791" s="57"/>
      <c r="J1791" s="57"/>
      <c r="K1791" s="57"/>
      <c r="L1791" s="57"/>
      <c r="M1791" s="57"/>
      <c r="N1791" s="57"/>
      <c r="Q1791" s="57"/>
      <c r="R1791" s="57"/>
      <c r="S1791" s="57"/>
      <c r="T1791" s="57"/>
      <c r="W1791" s="57"/>
      <c r="X1791" s="57"/>
    </row>
    <row r="1792" spans="3:24" s="14" customFormat="1" ht="75" customHeight="1">
      <c r="C1792" s="57"/>
      <c r="E1792" s="57"/>
      <c r="F1792" s="57"/>
      <c r="G1792" s="57"/>
      <c r="H1792" s="57"/>
      <c r="I1792" s="57"/>
      <c r="J1792" s="57"/>
      <c r="K1792" s="57"/>
      <c r="L1792" s="57"/>
      <c r="M1792" s="57"/>
      <c r="N1792" s="57"/>
      <c r="Q1792" s="57"/>
      <c r="R1792" s="57"/>
      <c r="S1792" s="57"/>
      <c r="T1792" s="57"/>
      <c r="W1792" s="57"/>
      <c r="X1792" s="57"/>
    </row>
    <row r="1793" spans="3:24" s="14" customFormat="1" ht="75" customHeight="1">
      <c r="C1793" s="57"/>
      <c r="E1793" s="57"/>
      <c r="F1793" s="57"/>
      <c r="G1793" s="57"/>
      <c r="H1793" s="57"/>
      <c r="I1793" s="57"/>
      <c r="J1793" s="57"/>
      <c r="K1793" s="57"/>
      <c r="L1793" s="57"/>
      <c r="M1793" s="57"/>
      <c r="N1793" s="57"/>
      <c r="Q1793" s="57"/>
      <c r="R1793" s="57"/>
      <c r="S1793" s="57"/>
      <c r="T1793" s="57"/>
      <c r="W1793" s="57"/>
      <c r="X1793" s="57"/>
    </row>
    <row r="1794" spans="3:24" s="14" customFormat="1" ht="75" customHeight="1">
      <c r="C1794" s="57"/>
      <c r="E1794" s="57"/>
      <c r="F1794" s="57"/>
      <c r="G1794" s="57"/>
      <c r="H1794" s="57"/>
      <c r="I1794" s="57"/>
      <c r="J1794" s="57"/>
      <c r="K1794" s="57"/>
      <c r="L1794" s="57"/>
      <c r="M1794" s="57"/>
      <c r="N1794" s="57"/>
      <c r="Q1794" s="57"/>
      <c r="R1794" s="57"/>
      <c r="S1794" s="57"/>
      <c r="T1794" s="57"/>
      <c r="W1794" s="57"/>
      <c r="X1794" s="57"/>
    </row>
    <row r="1795" spans="3:24" s="14" customFormat="1" ht="75" customHeight="1">
      <c r="C1795" s="57"/>
      <c r="E1795" s="57"/>
      <c r="F1795" s="57"/>
      <c r="G1795" s="57"/>
      <c r="H1795" s="57"/>
      <c r="I1795" s="57"/>
      <c r="J1795" s="57"/>
      <c r="K1795" s="57"/>
      <c r="L1795" s="57"/>
      <c r="M1795" s="57"/>
      <c r="N1795" s="57"/>
      <c r="Q1795" s="57"/>
      <c r="R1795" s="57"/>
      <c r="S1795" s="57"/>
      <c r="T1795" s="57"/>
      <c r="W1795" s="57"/>
      <c r="X1795" s="57"/>
    </row>
    <row r="1796" spans="3:24" s="14" customFormat="1" ht="75" customHeight="1">
      <c r="C1796" s="57"/>
      <c r="E1796" s="57"/>
      <c r="F1796" s="57"/>
      <c r="G1796" s="57"/>
      <c r="H1796" s="57"/>
      <c r="I1796" s="57"/>
      <c r="J1796" s="57"/>
      <c r="K1796" s="57"/>
      <c r="L1796" s="57"/>
      <c r="M1796" s="57"/>
      <c r="N1796" s="57"/>
      <c r="Q1796" s="57"/>
      <c r="R1796" s="57"/>
      <c r="S1796" s="57"/>
      <c r="T1796" s="57"/>
      <c r="W1796" s="57"/>
      <c r="X1796" s="57"/>
    </row>
    <row r="1797" spans="3:24" s="14" customFormat="1" ht="75" customHeight="1">
      <c r="C1797" s="57"/>
      <c r="E1797" s="57"/>
      <c r="F1797" s="57"/>
      <c r="G1797" s="57"/>
      <c r="H1797" s="57"/>
      <c r="I1797" s="57"/>
      <c r="J1797" s="57"/>
      <c r="K1797" s="57"/>
      <c r="L1797" s="57"/>
      <c r="M1797" s="57"/>
      <c r="N1797" s="57"/>
      <c r="Q1797" s="57"/>
      <c r="R1797" s="57"/>
      <c r="S1797" s="57"/>
      <c r="T1797" s="57"/>
      <c r="W1797" s="57"/>
      <c r="X1797" s="57"/>
    </row>
    <row r="1798" spans="3:24" s="14" customFormat="1" ht="75" customHeight="1">
      <c r="C1798" s="57"/>
      <c r="E1798" s="57"/>
      <c r="F1798" s="57"/>
      <c r="G1798" s="57"/>
      <c r="H1798" s="57"/>
      <c r="I1798" s="57"/>
      <c r="J1798" s="57"/>
      <c r="K1798" s="57"/>
      <c r="L1798" s="57"/>
      <c r="M1798" s="57"/>
      <c r="N1798" s="57"/>
      <c r="Q1798" s="57"/>
      <c r="R1798" s="57"/>
      <c r="S1798" s="57"/>
      <c r="T1798" s="57"/>
      <c r="W1798" s="57"/>
      <c r="X1798" s="57"/>
    </row>
    <row r="1799" spans="3:24" s="14" customFormat="1" ht="75" customHeight="1">
      <c r="C1799" s="57"/>
      <c r="E1799" s="57"/>
      <c r="F1799" s="57"/>
      <c r="G1799" s="57"/>
      <c r="H1799" s="57"/>
      <c r="I1799" s="57"/>
      <c r="J1799" s="57"/>
      <c r="K1799" s="57"/>
      <c r="L1799" s="57"/>
      <c r="M1799" s="57"/>
      <c r="N1799" s="57"/>
      <c r="Q1799" s="57"/>
      <c r="R1799" s="57"/>
      <c r="S1799" s="57"/>
      <c r="T1799" s="57"/>
      <c r="W1799" s="57"/>
      <c r="X1799" s="57"/>
    </row>
    <row r="1800" spans="3:24" s="14" customFormat="1" ht="75" customHeight="1">
      <c r="C1800" s="57"/>
      <c r="E1800" s="57"/>
      <c r="F1800" s="57"/>
      <c r="G1800" s="57"/>
      <c r="H1800" s="57"/>
      <c r="I1800" s="57"/>
      <c r="J1800" s="57"/>
      <c r="K1800" s="57"/>
      <c r="L1800" s="57"/>
      <c r="M1800" s="57"/>
      <c r="N1800" s="57"/>
      <c r="Q1800" s="57"/>
      <c r="R1800" s="57"/>
      <c r="S1800" s="57"/>
      <c r="T1800" s="57"/>
      <c r="W1800" s="57"/>
      <c r="X1800" s="57"/>
    </row>
    <row r="1801" spans="3:24" s="14" customFormat="1" ht="75" customHeight="1">
      <c r="C1801" s="57"/>
      <c r="E1801" s="57"/>
      <c r="F1801" s="57"/>
      <c r="G1801" s="57"/>
      <c r="H1801" s="57"/>
      <c r="I1801" s="57"/>
      <c r="J1801" s="57"/>
      <c r="K1801" s="57"/>
      <c r="L1801" s="57"/>
      <c r="M1801" s="57"/>
      <c r="N1801" s="57"/>
      <c r="Q1801" s="57"/>
      <c r="R1801" s="57"/>
      <c r="S1801" s="57"/>
      <c r="T1801" s="57"/>
      <c r="W1801" s="57"/>
      <c r="X1801" s="57"/>
    </row>
    <row r="1802" spans="3:24" s="14" customFormat="1" ht="75" customHeight="1">
      <c r="C1802" s="57"/>
      <c r="E1802" s="57"/>
      <c r="F1802" s="57"/>
      <c r="G1802" s="57"/>
      <c r="H1802" s="57"/>
      <c r="I1802" s="57"/>
      <c r="J1802" s="57"/>
      <c r="K1802" s="57"/>
      <c r="L1802" s="57"/>
      <c r="M1802" s="57"/>
      <c r="N1802" s="57"/>
      <c r="Q1802" s="57"/>
      <c r="R1802" s="57"/>
      <c r="S1802" s="57"/>
      <c r="T1802" s="57"/>
      <c r="W1802" s="57"/>
      <c r="X1802" s="57"/>
    </row>
    <row r="1803" spans="3:24" s="14" customFormat="1" ht="75" customHeight="1">
      <c r="C1803" s="57"/>
      <c r="E1803" s="57"/>
      <c r="F1803" s="57"/>
      <c r="G1803" s="57"/>
      <c r="H1803" s="57"/>
      <c r="I1803" s="57"/>
      <c r="J1803" s="57"/>
      <c r="K1803" s="57"/>
      <c r="L1803" s="57"/>
      <c r="M1803" s="57"/>
      <c r="N1803" s="57"/>
      <c r="Q1803" s="57"/>
      <c r="R1803" s="57"/>
      <c r="S1803" s="57"/>
      <c r="T1803" s="57"/>
      <c r="W1803" s="57"/>
      <c r="X1803" s="57"/>
    </row>
    <row r="1804" spans="3:24" s="14" customFormat="1" ht="75" customHeight="1">
      <c r="C1804" s="57"/>
      <c r="E1804" s="57"/>
      <c r="F1804" s="57"/>
      <c r="G1804" s="57"/>
      <c r="H1804" s="57"/>
      <c r="I1804" s="57"/>
      <c r="J1804" s="57"/>
      <c r="K1804" s="57"/>
      <c r="L1804" s="57"/>
      <c r="M1804" s="57"/>
      <c r="N1804" s="57"/>
      <c r="Q1804" s="57"/>
      <c r="R1804" s="57"/>
      <c r="S1804" s="57"/>
      <c r="T1804" s="57"/>
      <c r="W1804" s="57"/>
      <c r="X1804" s="57"/>
    </row>
    <row r="1805" spans="3:24" s="14" customFormat="1" ht="75" customHeight="1">
      <c r="C1805" s="57"/>
      <c r="E1805" s="57"/>
      <c r="F1805" s="57"/>
      <c r="G1805" s="57"/>
      <c r="H1805" s="57"/>
      <c r="I1805" s="57"/>
      <c r="J1805" s="57"/>
      <c r="K1805" s="57"/>
      <c r="L1805" s="57"/>
      <c r="M1805" s="57"/>
      <c r="N1805" s="57"/>
      <c r="Q1805" s="57"/>
      <c r="R1805" s="57"/>
      <c r="S1805" s="57"/>
      <c r="T1805" s="57"/>
      <c r="W1805" s="57"/>
      <c r="X1805" s="57"/>
    </row>
    <row r="1806" spans="3:24" s="14" customFormat="1" ht="75" customHeight="1">
      <c r="C1806" s="57"/>
      <c r="E1806" s="57"/>
      <c r="F1806" s="57"/>
      <c r="G1806" s="57"/>
      <c r="H1806" s="57"/>
      <c r="I1806" s="57"/>
      <c r="J1806" s="57"/>
      <c r="K1806" s="57"/>
      <c r="L1806" s="57"/>
      <c r="M1806" s="57"/>
      <c r="N1806" s="57"/>
      <c r="Q1806" s="57"/>
      <c r="R1806" s="57"/>
      <c r="S1806" s="57"/>
      <c r="T1806" s="57"/>
      <c r="W1806" s="57"/>
      <c r="X1806" s="57"/>
    </row>
    <row r="1807" spans="3:24" s="14" customFormat="1" ht="75" customHeight="1">
      <c r="C1807" s="57"/>
      <c r="E1807" s="57"/>
      <c r="F1807" s="57"/>
      <c r="G1807" s="57"/>
      <c r="H1807" s="57"/>
      <c r="I1807" s="57"/>
      <c r="J1807" s="57"/>
      <c r="K1807" s="57"/>
      <c r="L1807" s="57"/>
      <c r="M1807" s="57"/>
      <c r="N1807" s="57"/>
      <c r="Q1807" s="57"/>
      <c r="R1807" s="57"/>
      <c r="S1807" s="57"/>
      <c r="T1807" s="57"/>
      <c r="W1807" s="57"/>
      <c r="X1807" s="57"/>
    </row>
    <row r="1808" spans="3:24" s="14" customFormat="1" ht="75" customHeight="1">
      <c r="C1808" s="57"/>
      <c r="E1808" s="57"/>
      <c r="F1808" s="57"/>
      <c r="G1808" s="57"/>
      <c r="H1808" s="57"/>
      <c r="I1808" s="57"/>
      <c r="J1808" s="57"/>
      <c r="K1808" s="57"/>
      <c r="L1808" s="57"/>
      <c r="M1808" s="57"/>
      <c r="N1808" s="57"/>
      <c r="Q1808" s="57"/>
      <c r="R1808" s="57"/>
      <c r="S1808" s="57"/>
      <c r="T1808" s="57"/>
      <c r="W1808" s="57"/>
      <c r="X1808" s="57"/>
    </row>
    <row r="1809" spans="3:24" s="14" customFormat="1" ht="75" customHeight="1">
      <c r="C1809" s="57"/>
      <c r="E1809" s="57"/>
      <c r="F1809" s="57"/>
      <c r="G1809" s="57"/>
      <c r="H1809" s="57"/>
      <c r="I1809" s="57"/>
      <c r="J1809" s="57"/>
      <c r="K1809" s="57"/>
      <c r="L1809" s="57"/>
      <c r="M1809" s="57"/>
      <c r="N1809" s="57"/>
      <c r="Q1809" s="57"/>
      <c r="R1809" s="57"/>
      <c r="S1809" s="57"/>
      <c r="T1809" s="57"/>
      <c r="W1809" s="57"/>
      <c r="X1809" s="57"/>
    </row>
    <row r="1810" spans="3:24" s="14" customFormat="1" ht="75" customHeight="1">
      <c r="C1810" s="57"/>
      <c r="E1810" s="57"/>
      <c r="F1810" s="57"/>
      <c r="G1810" s="57"/>
      <c r="H1810" s="57"/>
      <c r="I1810" s="57"/>
      <c r="J1810" s="57"/>
      <c r="K1810" s="57"/>
      <c r="L1810" s="57"/>
      <c r="M1810" s="57"/>
      <c r="N1810" s="57"/>
      <c r="Q1810" s="57"/>
      <c r="R1810" s="57"/>
      <c r="S1810" s="57"/>
      <c r="T1810" s="57"/>
      <c r="W1810" s="57"/>
      <c r="X1810" s="57"/>
    </row>
    <row r="1811" spans="3:24" s="14" customFormat="1" ht="75" customHeight="1">
      <c r="C1811" s="57"/>
      <c r="E1811" s="57"/>
      <c r="F1811" s="57"/>
      <c r="G1811" s="57"/>
      <c r="H1811" s="57"/>
      <c r="I1811" s="57"/>
      <c r="J1811" s="57"/>
      <c r="K1811" s="57"/>
      <c r="L1811" s="57"/>
      <c r="M1811" s="57"/>
      <c r="N1811" s="57"/>
      <c r="Q1811" s="57"/>
      <c r="R1811" s="57"/>
      <c r="S1811" s="57"/>
      <c r="T1811" s="57"/>
      <c r="W1811" s="57"/>
      <c r="X1811" s="57"/>
    </row>
    <row r="1812" spans="3:24" s="14" customFormat="1" ht="75" customHeight="1">
      <c r="C1812" s="57"/>
      <c r="E1812" s="57"/>
      <c r="F1812" s="57"/>
      <c r="G1812" s="57"/>
      <c r="H1812" s="57"/>
      <c r="I1812" s="57"/>
      <c r="J1812" s="57"/>
      <c r="K1812" s="57"/>
      <c r="L1812" s="57"/>
      <c r="M1812" s="57"/>
      <c r="N1812" s="57"/>
      <c r="Q1812" s="57"/>
      <c r="R1812" s="57"/>
      <c r="S1812" s="57"/>
      <c r="T1812" s="57"/>
      <c r="W1812" s="57"/>
      <c r="X1812" s="57"/>
    </row>
    <row r="1813" spans="3:24" s="14" customFormat="1" ht="75" customHeight="1">
      <c r="C1813" s="57"/>
      <c r="E1813" s="57"/>
      <c r="F1813" s="57"/>
      <c r="G1813" s="57"/>
      <c r="H1813" s="57"/>
      <c r="I1813" s="57"/>
      <c r="J1813" s="57"/>
      <c r="K1813" s="57"/>
      <c r="L1813" s="57"/>
      <c r="M1813" s="57"/>
      <c r="N1813" s="57"/>
      <c r="Q1813" s="57"/>
      <c r="R1813" s="57"/>
      <c r="S1813" s="57"/>
      <c r="T1813" s="57"/>
      <c r="W1813" s="57"/>
      <c r="X1813" s="57"/>
    </row>
    <row r="1814" spans="3:24" s="14" customFormat="1" ht="75" customHeight="1">
      <c r="C1814" s="57"/>
      <c r="E1814" s="57"/>
      <c r="F1814" s="57"/>
      <c r="G1814" s="57"/>
      <c r="H1814" s="57"/>
      <c r="I1814" s="57"/>
      <c r="J1814" s="57"/>
      <c r="K1814" s="57"/>
      <c r="L1814" s="57"/>
      <c r="M1814" s="57"/>
      <c r="N1814" s="57"/>
      <c r="Q1814" s="57"/>
      <c r="R1814" s="57"/>
      <c r="S1814" s="57"/>
      <c r="T1814" s="57"/>
      <c r="W1814" s="57"/>
      <c r="X1814" s="57"/>
    </row>
    <row r="1815" spans="3:24" s="14" customFormat="1" ht="75" customHeight="1">
      <c r="C1815" s="57"/>
      <c r="E1815" s="57"/>
      <c r="F1815" s="57"/>
      <c r="G1815" s="57"/>
      <c r="H1815" s="57"/>
      <c r="I1815" s="57"/>
      <c r="J1815" s="57"/>
      <c r="K1815" s="57"/>
      <c r="L1815" s="57"/>
      <c r="M1815" s="57"/>
      <c r="N1815" s="57"/>
      <c r="Q1815" s="57"/>
      <c r="R1815" s="57"/>
      <c r="S1815" s="57"/>
      <c r="T1815" s="57"/>
      <c r="W1815" s="57"/>
      <c r="X1815" s="57"/>
    </row>
    <row r="1816" spans="3:24" s="14" customFormat="1" ht="75" customHeight="1">
      <c r="C1816" s="57"/>
      <c r="E1816" s="57"/>
      <c r="F1816" s="57"/>
      <c r="G1816" s="57"/>
      <c r="H1816" s="57"/>
      <c r="I1816" s="57"/>
      <c r="J1816" s="57"/>
      <c r="K1816" s="57"/>
      <c r="L1816" s="57"/>
      <c r="M1816" s="57"/>
      <c r="N1816" s="57"/>
      <c r="Q1816" s="57"/>
      <c r="R1816" s="57"/>
      <c r="S1816" s="57"/>
      <c r="T1816" s="57"/>
      <c r="W1816" s="57"/>
      <c r="X1816" s="57"/>
    </row>
    <row r="1817" spans="3:24" s="14" customFormat="1" ht="75" customHeight="1">
      <c r="C1817" s="57"/>
      <c r="E1817" s="57"/>
      <c r="F1817" s="57"/>
      <c r="G1817" s="57"/>
      <c r="H1817" s="57"/>
      <c r="I1817" s="57"/>
      <c r="J1817" s="57"/>
      <c r="K1817" s="57"/>
      <c r="L1817" s="57"/>
      <c r="M1817" s="57"/>
      <c r="N1817" s="57"/>
      <c r="Q1817" s="57"/>
      <c r="R1817" s="57"/>
      <c r="S1817" s="57"/>
      <c r="T1817" s="57"/>
      <c r="W1817" s="57"/>
      <c r="X1817" s="57"/>
    </row>
    <row r="1818" spans="3:24" s="14" customFormat="1" ht="75" customHeight="1">
      <c r="C1818" s="57"/>
      <c r="E1818" s="57"/>
      <c r="F1818" s="57"/>
      <c r="G1818" s="57"/>
      <c r="H1818" s="57"/>
      <c r="I1818" s="57"/>
      <c r="J1818" s="57"/>
      <c r="K1818" s="57"/>
      <c r="L1818" s="57"/>
      <c r="M1818" s="57"/>
      <c r="N1818" s="57"/>
      <c r="Q1818" s="57"/>
      <c r="R1818" s="57"/>
      <c r="S1818" s="57"/>
      <c r="T1818" s="57"/>
      <c r="W1818" s="57"/>
      <c r="X1818" s="57"/>
    </row>
    <row r="1819" spans="3:24" s="14" customFormat="1" ht="75" customHeight="1">
      <c r="C1819" s="57"/>
      <c r="E1819" s="57"/>
      <c r="F1819" s="57"/>
      <c r="G1819" s="57"/>
      <c r="H1819" s="57"/>
      <c r="I1819" s="57"/>
      <c r="J1819" s="57"/>
      <c r="K1819" s="57"/>
      <c r="L1819" s="57"/>
      <c r="M1819" s="57"/>
      <c r="N1819" s="57"/>
      <c r="Q1819" s="57"/>
      <c r="R1819" s="57"/>
      <c r="S1819" s="57"/>
      <c r="T1819" s="57"/>
      <c r="W1819" s="57"/>
      <c r="X1819" s="57"/>
    </row>
    <row r="1820" spans="3:24" s="14" customFormat="1" ht="75" customHeight="1">
      <c r="C1820" s="57"/>
      <c r="E1820" s="57"/>
      <c r="F1820" s="57"/>
      <c r="G1820" s="57"/>
      <c r="H1820" s="57"/>
      <c r="I1820" s="57"/>
      <c r="J1820" s="57"/>
      <c r="K1820" s="57"/>
      <c r="L1820" s="57"/>
      <c r="M1820" s="57"/>
      <c r="N1820" s="57"/>
      <c r="Q1820" s="57"/>
      <c r="R1820" s="57"/>
      <c r="S1820" s="57"/>
      <c r="T1820" s="57"/>
      <c r="W1820" s="57"/>
      <c r="X1820" s="57"/>
    </row>
    <row r="1821" spans="3:24" s="14" customFormat="1" ht="75" customHeight="1">
      <c r="C1821" s="57"/>
      <c r="E1821" s="57"/>
      <c r="F1821" s="57"/>
      <c r="G1821" s="57"/>
      <c r="H1821" s="57"/>
      <c r="I1821" s="57"/>
      <c r="J1821" s="57"/>
      <c r="K1821" s="57"/>
      <c r="L1821" s="57"/>
      <c r="M1821" s="57"/>
      <c r="N1821" s="57"/>
      <c r="Q1821" s="57"/>
      <c r="R1821" s="57"/>
      <c r="S1821" s="57"/>
      <c r="T1821" s="57"/>
      <c r="W1821" s="57"/>
      <c r="X1821" s="57"/>
    </row>
    <row r="1822" spans="3:24" s="14" customFormat="1" ht="75" customHeight="1">
      <c r="C1822" s="57"/>
      <c r="E1822" s="57"/>
      <c r="F1822" s="57"/>
      <c r="G1822" s="57"/>
      <c r="H1822" s="57"/>
      <c r="I1822" s="57"/>
      <c r="J1822" s="57"/>
      <c r="K1822" s="57"/>
      <c r="L1822" s="57"/>
      <c r="M1822" s="57"/>
      <c r="N1822" s="57"/>
      <c r="Q1822" s="57"/>
      <c r="R1822" s="57"/>
      <c r="S1822" s="57"/>
      <c r="T1822" s="57"/>
      <c r="W1822" s="57"/>
      <c r="X1822" s="57"/>
    </row>
    <row r="1823" spans="3:24" s="14" customFormat="1" ht="75" customHeight="1">
      <c r="C1823" s="57"/>
      <c r="E1823" s="57"/>
      <c r="F1823" s="57"/>
      <c r="G1823" s="57"/>
      <c r="H1823" s="57"/>
      <c r="I1823" s="57"/>
      <c r="J1823" s="57"/>
      <c r="K1823" s="57"/>
      <c r="L1823" s="57"/>
      <c r="M1823" s="57"/>
      <c r="N1823" s="57"/>
      <c r="Q1823" s="57"/>
      <c r="R1823" s="57"/>
      <c r="S1823" s="57"/>
      <c r="T1823" s="57"/>
      <c r="W1823" s="57"/>
      <c r="X1823" s="57"/>
    </row>
    <row r="1824" spans="3:24" s="14" customFormat="1" ht="75" customHeight="1">
      <c r="C1824" s="57"/>
      <c r="E1824" s="57"/>
      <c r="F1824" s="57"/>
      <c r="G1824" s="57"/>
      <c r="H1824" s="57"/>
      <c r="I1824" s="57"/>
      <c r="J1824" s="57"/>
      <c r="K1824" s="57"/>
      <c r="L1824" s="57"/>
      <c r="M1824" s="57"/>
      <c r="N1824" s="57"/>
      <c r="Q1824" s="57"/>
      <c r="R1824" s="57"/>
      <c r="S1824" s="57"/>
      <c r="T1824" s="57"/>
      <c r="W1824" s="57"/>
      <c r="X1824" s="57"/>
    </row>
    <row r="1825" spans="3:24" s="14" customFormat="1" ht="75" customHeight="1">
      <c r="C1825" s="57"/>
      <c r="E1825" s="57"/>
      <c r="F1825" s="57"/>
      <c r="G1825" s="57"/>
      <c r="H1825" s="57"/>
      <c r="I1825" s="57"/>
      <c r="J1825" s="57"/>
      <c r="K1825" s="57"/>
      <c r="L1825" s="57"/>
      <c r="M1825" s="57"/>
      <c r="N1825" s="57"/>
      <c r="Q1825" s="57"/>
      <c r="R1825" s="57"/>
      <c r="S1825" s="57"/>
      <c r="T1825" s="57"/>
      <c r="W1825" s="57"/>
      <c r="X1825" s="57"/>
    </row>
    <row r="1826" spans="3:24" s="14" customFormat="1" ht="75" customHeight="1">
      <c r="C1826" s="57"/>
      <c r="E1826" s="57"/>
      <c r="F1826" s="57"/>
      <c r="G1826" s="57"/>
      <c r="H1826" s="57"/>
      <c r="I1826" s="57"/>
      <c r="J1826" s="57"/>
      <c r="K1826" s="57"/>
      <c r="L1826" s="57"/>
      <c r="M1826" s="57"/>
      <c r="N1826" s="57"/>
      <c r="Q1826" s="57"/>
      <c r="R1826" s="57"/>
      <c r="S1826" s="57"/>
      <c r="T1826" s="57"/>
      <c r="W1826" s="57"/>
      <c r="X1826" s="57"/>
    </row>
    <row r="1827" spans="3:24" s="14" customFormat="1" ht="75" customHeight="1">
      <c r="C1827" s="57"/>
      <c r="E1827" s="57"/>
      <c r="F1827" s="57"/>
      <c r="G1827" s="57"/>
      <c r="H1827" s="57"/>
      <c r="I1827" s="57"/>
      <c r="J1827" s="57"/>
      <c r="K1827" s="57"/>
      <c r="L1827" s="57"/>
      <c r="M1827" s="57"/>
      <c r="N1827" s="57"/>
      <c r="Q1827" s="57"/>
      <c r="R1827" s="57"/>
      <c r="S1827" s="57"/>
      <c r="T1827" s="57"/>
      <c r="W1827" s="57"/>
      <c r="X1827" s="57"/>
    </row>
    <row r="1828" spans="3:24" s="14" customFormat="1" ht="75" customHeight="1">
      <c r="C1828" s="57"/>
      <c r="E1828" s="57"/>
      <c r="F1828" s="57"/>
      <c r="G1828" s="57"/>
      <c r="H1828" s="57"/>
      <c r="I1828" s="57"/>
      <c r="J1828" s="57"/>
      <c r="K1828" s="57"/>
      <c r="L1828" s="57"/>
      <c r="M1828" s="57"/>
      <c r="N1828" s="57"/>
      <c r="Q1828" s="57"/>
      <c r="R1828" s="57"/>
      <c r="S1828" s="57"/>
      <c r="T1828" s="57"/>
      <c r="W1828" s="57"/>
      <c r="X1828" s="57"/>
    </row>
    <row r="1829" spans="3:24" s="14" customFormat="1" ht="75" customHeight="1">
      <c r="C1829" s="57"/>
      <c r="E1829" s="57"/>
      <c r="F1829" s="57"/>
      <c r="G1829" s="57"/>
      <c r="H1829" s="57"/>
      <c r="I1829" s="57"/>
      <c r="J1829" s="57"/>
      <c r="K1829" s="57"/>
      <c r="L1829" s="57"/>
      <c r="M1829" s="57"/>
      <c r="N1829" s="57"/>
      <c r="Q1829" s="57"/>
      <c r="R1829" s="57"/>
      <c r="S1829" s="57"/>
      <c r="T1829" s="57"/>
      <c r="W1829" s="57"/>
      <c r="X1829" s="57"/>
    </row>
    <row r="1830" spans="3:24" s="14" customFormat="1" ht="75" customHeight="1">
      <c r="C1830" s="57"/>
      <c r="E1830" s="57"/>
      <c r="F1830" s="57"/>
      <c r="G1830" s="57"/>
      <c r="H1830" s="57"/>
      <c r="I1830" s="57"/>
      <c r="J1830" s="57"/>
      <c r="K1830" s="57"/>
      <c r="L1830" s="57"/>
      <c r="M1830" s="57"/>
      <c r="N1830" s="57"/>
      <c r="Q1830" s="57"/>
      <c r="R1830" s="57"/>
      <c r="S1830" s="57"/>
      <c r="T1830" s="57"/>
      <c r="W1830" s="57"/>
      <c r="X1830" s="57"/>
    </row>
    <row r="1831" spans="3:24" s="14" customFormat="1" ht="75" customHeight="1">
      <c r="C1831" s="57"/>
      <c r="E1831" s="57"/>
      <c r="F1831" s="57"/>
      <c r="G1831" s="57"/>
      <c r="H1831" s="57"/>
      <c r="I1831" s="57"/>
      <c r="J1831" s="57"/>
      <c r="K1831" s="57"/>
      <c r="L1831" s="57"/>
      <c r="M1831" s="57"/>
      <c r="N1831" s="57"/>
      <c r="Q1831" s="57"/>
      <c r="R1831" s="57"/>
      <c r="S1831" s="57"/>
      <c r="T1831" s="57"/>
      <c r="W1831" s="57"/>
      <c r="X1831" s="57"/>
    </row>
    <row r="1832" spans="3:24" s="14" customFormat="1" ht="75" customHeight="1">
      <c r="C1832" s="57"/>
      <c r="E1832" s="57"/>
      <c r="F1832" s="57"/>
      <c r="G1832" s="57"/>
      <c r="H1832" s="57"/>
      <c r="I1832" s="57"/>
      <c r="J1832" s="57"/>
      <c r="K1832" s="57"/>
      <c r="L1832" s="57"/>
      <c r="M1832" s="57"/>
      <c r="N1832" s="57"/>
      <c r="Q1832" s="57"/>
      <c r="R1832" s="57"/>
      <c r="S1832" s="57"/>
      <c r="T1832" s="57"/>
      <c r="W1832" s="57"/>
      <c r="X1832" s="57"/>
    </row>
    <row r="1833" spans="3:24" s="14" customFormat="1" ht="75" customHeight="1">
      <c r="C1833" s="57"/>
      <c r="E1833" s="57"/>
      <c r="F1833" s="57"/>
      <c r="G1833" s="57"/>
      <c r="H1833" s="57"/>
      <c r="I1833" s="57"/>
      <c r="J1833" s="57"/>
      <c r="K1833" s="57"/>
      <c r="L1833" s="57"/>
      <c r="M1833" s="57"/>
      <c r="N1833" s="57"/>
      <c r="Q1833" s="57"/>
      <c r="R1833" s="57"/>
      <c r="S1833" s="57"/>
      <c r="T1833" s="57"/>
      <c r="W1833" s="57"/>
      <c r="X1833" s="57"/>
    </row>
    <row r="1834" spans="3:24" s="14" customFormat="1" ht="75" customHeight="1">
      <c r="C1834" s="57"/>
      <c r="E1834" s="57"/>
      <c r="F1834" s="57"/>
      <c r="G1834" s="57"/>
      <c r="H1834" s="57"/>
      <c r="I1834" s="57"/>
      <c r="J1834" s="57"/>
      <c r="K1834" s="57"/>
      <c r="L1834" s="57"/>
      <c r="M1834" s="57"/>
      <c r="N1834" s="57"/>
      <c r="Q1834" s="57"/>
      <c r="R1834" s="57"/>
      <c r="S1834" s="57"/>
      <c r="T1834" s="57"/>
      <c r="W1834" s="57"/>
      <c r="X1834" s="57"/>
    </row>
    <row r="1835" spans="3:24" s="14" customFormat="1" ht="75" customHeight="1">
      <c r="C1835" s="57"/>
      <c r="E1835" s="57"/>
      <c r="F1835" s="57"/>
      <c r="G1835" s="57"/>
      <c r="H1835" s="57"/>
      <c r="I1835" s="57"/>
      <c r="J1835" s="57"/>
      <c r="K1835" s="57"/>
      <c r="L1835" s="57"/>
      <c r="M1835" s="57"/>
      <c r="N1835" s="57"/>
      <c r="Q1835" s="57"/>
      <c r="R1835" s="57"/>
      <c r="S1835" s="57"/>
      <c r="T1835" s="57"/>
      <c r="W1835" s="57"/>
      <c r="X1835" s="57"/>
    </row>
    <row r="1836" spans="3:24" s="14" customFormat="1" ht="75" customHeight="1">
      <c r="C1836" s="57"/>
      <c r="E1836" s="57"/>
      <c r="F1836" s="57"/>
      <c r="G1836" s="57"/>
      <c r="H1836" s="57"/>
      <c r="I1836" s="57"/>
      <c r="J1836" s="57"/>
      <c r="K1836" s="57"/>
      <c r="L1836" s="57"/>
      <c r="M1836" s="57"/>
      <c r="N1836" s="57"/>
      <c r="Q1836" s="57"/>
      <c r="R1836" s="57"/>
      <c r="S1836" s="57"/>
      <c r="T1836" s="57"/>
      <c r="W1836" s="57"/>
      <c r="X1836" s="57"/>
    </row>
    <row r="1837" spans="3:24" s="14" customFormat="1" ht="75" customHeight="1">
      <c r="C1837" s="57"/>
      <c r="E1837" s="57"/>
      <c r="F1837" s="57"/>
      <c r="G1837" s="57"/>
      <c r="H1837" s="57"/>
      <c r="I1837" s="57"/>
      <c r="J1837" s="57"/>
      <c r="K1837" s="57"/>
      <c r="L1837" s="57"/>
      <c r="M1837" s="57"/>
      <c r="N1837" s="57"/>
      <c r="Q1837" s="57"/>
      <c r="R1837" s="57"/>
      <c r="S1837" s="57"/>
      <c r="T1837" s="57"/>
      <c r="W1837" s="57"/>
      <c r="X1837" s="57"/>
    </row>
    <row r="1838" spans="3:24" s="14" customFormat="1" ht="75" customHeight="1">
      <c r="C1838" s="57"/>
      <c r="E1838" s="57"/>
      <c r="F1838" s="57"/>
      <c r="G1838" s="57"/>
      <c r="H1838" s="57"/>
      <c r="I1838" s="57"/>
      <c r="J1838" s="57"/>
      <c r="K1838" s="57"/>
      <c r="L1838" s="57"/>
      <c r="M1838" s="57"/>
      <c r="N1838" s="57"/>
      <c r="Q1838" s="57"/>
      <c r="R1838" s="57"/>
      <c r="S1838" s="57"/>
      <c r="T1838" s="57"/>
      <c r="W1838" s="57"/>
      <c r="X1838" s="57"/>
    </row>
    <row r="1839" spans="3:24" s="14" customFormat="1" ht="75" customHeight="1">
      <c r="C1839" s="57"/>
      <c r="E1839" s="57"/>
      <c r="F1839" s="57"/>
      <c r="G1839" s="57"/>
      <c r="H1839" s="57"/>
      <c r="I1839" s="57"/>
      <c r="J1839" s="57"/>
      <c r="K1839" s="57"/>
      <c r="L1839" s="57"/>
      <c r="M1839" s="57"/>
      <c r="N1839" s="57"/>
      <c r="Q1839" s="57"/>
      <c r="R1839" s="57"/>
      <c r="S1839" s="57"/>
      <c r="T1839" s="57"/>
      <c r="W1839" s="57"/>
      <c r="X1839" s="57"/>
    </row>
    <row r="1840" spans="3:24" s="14" customFormat="1" ht="75" customHeight="1">
      <c r="C1840" s="57"/>
      <c r="E1840" s="57"/>
      <c r="F1840" s="57"/>
      <c r="G1840" s="57"/>
      <c r="H1840" s="57"/>
      <c r="I1840" s="57"/>
      <c r="J1840" s="57"/>
      <c r="K1840" s="57"/>
      <c r="L1840" s="57"/>
      <c r="M1840" s="57"/>
      <c r="N1840" s="57"/>
      <c r="Q1840" s="57"/>
      <c r="R1840" s="57"/>
      <c r="S1840" s="57"/>
      <c r="T1840" s="57"/>
      <c r="W1840" s="57"/>
      <c r="X1840" s="57"/>
    </row>
    <row r="1841" spans="3:24" s="14" customFormat="1" ht="75" customHeight="1">
      <c r="C1841" s="57"/>
      <c r="E1841" s="57"/>
      <c r="F1841" s="57"/>
      <c r="G1841" s="57"/>
      <c r="H1841" s="57"/>
      <c r="I1841" s="57"/>
      <c r="J1841" s="57"/>
      <c r="K1841" s="57"/>
      <c r="L1841" s="57"/>
      <c r="M1841" s="57"/>
      <c r="N1841" s="57"/>
      <c r="Q1841" s="57"/>
      <c r="R1841" s="57"/>
      <c r="S1841" s="57"/>
      <c r="T1841" s="57"/>
      <c r="W1841" s="57"/>
      <c r="X1841" s="57"/>
    </row>
    <row r="1842" spans="3:24" s="14" customFormat="1" ht="75" customHeight="1">
      <c r="C1842" s="57"/>
      <c r="E1842" s="57"/>
      <c r="F1842" s="57"/>
      <c r="G1842" s="57"/>
      <c r="H1842" s="57"/>
      <c r="I1842" s="57"/>
      <c r="J1842" s="57"/>
      <c r="K1842" s="57"/>
      <c r="L1842" s="57"/>
      <c r="M1842" s="57"/>
      <c r="N1842" s="57"/>
      <c r="Q1842" s="57"/>
      <c r="R1842" s="57"/>
      <c r="S1842" s="57"/>
      <c r="T1842" s="57"/>
      <c r="W1842" s="57"/>
      <c r="X1842" s="57"/>
    </row>
    <row r="1843" spans="3:24" s="14" customFormat="1" ht="75" customHeight="1">
      <c r="C1843" s="57"/>
      <c r="E1843" s="57"/>
      <c r="F1843" s="57"/>
      <c r="G1843" s="57"/>
      <c r="H1843" s="57"/>
      <c r="I1843" s="57"/>
      <c r="J1843" s="57"/>
      <c r="K1843" s="57"/>
      <c r="L1843" s="57"/>
      <c r="M1843" s="57"/>
      <c r="N1843" s="57"/>
      <c r="Q1843" s="57"/>
      <c r="R1843" s="57"/>
      <c r="S1843" s="57"/>
      <c r="T1843" s="57"/>
      <c r="W1843" s="57"/>
      <c r="X1843" s="57"/>
    </row>
    <row r="1844" spans="3:24" s="14" customFormat="1" ht="75" customHeight="1">
      <c r="C1844" s="57"/>
      <c r="E1844" s="57"/>
      <c r="F1844" s="57"/>
      <c r="G1844" s="57"/>
      <c r="H1844" s="57"/>
      <c r="I1844" s="57"/>
      <c r="J1844" s="57"/>
      <c r="K1844" s="57"/>
      <c r="L1844" s="57"/>
      <c r="M1844" s="57"/>
      <c r="N1844" s="57"/>
      <c r="Q1844" s="57"/>
      <c r="R1844" s="57"/>
      <c r="S1844" s="57"/>
      <c r="T1844" s="57"/>
      <c r="W1844" s="57"/>
      <c r="X1844" s="57"/>
    </row>
    <row r="1845" spans="3:24" s="14" customFormat="1" ht="75" customHeight="1">
      <c r="C1845" s="57"/>
      <c r="E1845" s="57"/>
      <c r="F1845" s="57"/>
      <c r="G1845" s="57"/>
      <c r="H1845" s="57"/>
      <c r="I1845" s="57"/>
      <c r="J1845" s="57"/>
      <c r="K1845" s="57"/>
      <c r="L1845" s="57"/>
      <c r="M1845" s="57"/>
      <c r="N1845" s="57"/>
      <c r="Q1845" s="57"/>
      <c r="R1845" s="57"/>
      <c r="S1845" s="57"/>
      <c r="T1845" s="57"/>
      <c r="W1845" s="57"/>
      <c r="X1845" s="57"/>
    </row>
    <row r="1846" spans="3:24" s="14" customFormat="1" ht="75" customHeight="1">
      <c r="C1846" s="57"/>
      <c r="E1846" s="57"/>
      <c r="F1846" s="57"/>
      <c r="G1846" s="57"/>
      <c r="H1846" s="57"/>
      <c r="I1846" s="57"/>
      <c r="J1846" s="57"/>
      <c r="K1846" s="57"/>
      <c r="L1846" s="57"/>
      <c r="M1846" s="57"/>
      <c r="N1846" s="57"/>
      <c r="Q1846" s="57"/>
      <c r="R1846" s="57"/>
      <c r="S1846" s="57"/>
      <c r="T1846" s="57"/>
      <c r="W1846" s="57"/>
      <c r="X1846" s="57"/>
    </row>
    <row r="1847" spans="3:24" s="14" customFormat="1" ht="75" customHeight="1">
      <c r="C1847" s="57"/>
      <c r="E1847" s="57"/>
      <c r="F1847" s="57"/>
      <c r="G1847" s="57"/>
      <c r="H1847" s="57"/>
      <c r="I1847" s="57"/>
      <c r="J1847" s="57"/>
      <c r="K1847" s="57"/>
      <c r="L1847" s="57"/>
      <c r="M1847" s="57"/>
      <c r="N1847" s="57"/>
      <c r="Q1847" s="57"/>
      <c r="R1847" s="57"/>
      <c r="S1847" s="57"/>
      <c r="T1847" s="57"/>
      <c r="W1847" s="57"/>
      <c r="X1847" s="57"/>
    </row>
    <row r="1848" spans="3:24" s="14" customFormat="1" ht="75" customHeight="1">
      <c r="C1848" s="57"/>
      <c r="E1848" s="57"/>
      <c r="F1848" s="57"/>
      <c r="G1848" s="57"/>
      <c r="H1848" s="57"/>
      <c r="I1848" s="57"/>
      <c r="J1848" s="57"/>
      <c r="K1848" s="57"/>
      <c r="L1848" s="57"/>
      <c r="M1848" s="57"/>
      <c r="N1848" s="57"/>
      <c r="Q1848" s="57"/>
      <c r="R1848" s="57"/>
      <c r="S1848" s="57"/>
      <c r="T1848" s="57"/>
      <c r="W1848" s="57"/>
      <c r="X1848" s="57"/>
    </row>
    <row r="1849" spans="3:24" s="14" customFormat="1" ht="75" customHeight="1">
      <c r="C1849" s="57"/>
      <c r="E1849" s="57"/>
      <c r="F1849" s="57"/>
      <c r="G1849" s="57"/>
      <c r="H1849" s="57"/>
      <c r="I1849" s="57"/>
      <c r="J1849" s="57"/>
      <c r="K1849" s="57"/>
      <c r="L1849" s="57"/>
      <c r="M1849" s="57"/>
      <c r="N1849" s="57"/>
      <c r="Q1849" s="57"/>
      <c r="R1849" s="57"/>
      <c r="S1849" s="57"/>
      <c r="T1849" s="57"/>
      <c r="W1849" s="57"/>
      <c r="X1849" s="57"/>
    </row>
    <row r="1850" spans="3:24" s="14" customFormat="1" ht="75" customHeight="1">
      <c r="C1850" s="57"/>
      <c r="E1850" s="57"/>
      <c r="F1850" s="57"/>
      <c r="G1850" s="57"/>
      <c r="H1850" s="57"/>
      <c r="I1850" s="57"/>
      <c r="J1850" s="57"/>
      <c r="K1850" s="57"/>
      <c r="L1850" s="57"/>
      <c r="M1850" s="57"/>
      <c r="N1850" s="57"/>
      <c r="Q1850" s="57"/>
      <c r="R1850" s="57"/>
      <c r="S1850" s="57"/>
      <c r="T1850" s="57"/>
      <c r="W1850" s="57"/>
      <c r="X1850" s="57"/>
    </row>
    <row r="1851" spans="3:24" s="14" customFormat="1" ht="75" customHeight="1">
      <c r="C1851" s="57"/>
      <c r="E1851" s="57"/>
      <c r="F1851" s="57"/>
      <c r="G1851" s="57"/>
      <c r="H1851" s="57"/>
      <c r="I1851" s="57"/>
      <c r="J1851" s="57"/>
      <c r="K1851" s="57"/>
      <c r="L1851" s="57"/>
      <c r="M1851" s="57"/>
      <c r="N1851" s="57"/>
      <c r="Q1851" s="57"/>
      <c r="R1851" s="57"/>
      <c r="S1851" s="57"/>
      <c r="T1851" s="57"/>
      <c r="W1851" s="57"/>
      <c r="X1851" s="57"/>
    </row>
    <row r="1852" spans="3:24" s="14" customFormat="1" ht="75" customHeight="1">
      <c r="C1852" s="57"/>
      <c r="E1852" s="57"/>
      <c r="F1852" s="57"/>
      <c r="G1852" s="57"/>
      <c r="H1852" s="57"/>
      <c r="I1852" s="57"/>
      <c r="J1852" s="57"/>
      <c r="K1852" s="57"/>
      <c r="L1852" s="57"/>
      <c r="M1852" s="57"/>
      <c r="N1852" s="57"/>
      <c r="Q1852" s="57"/>
      <c r="R1852" s="57"/>
      <c r="S1852" s="57"/>
      <c r="T1852" s="57"/>
      <c r="W1852" s="57"/>
      <c r="X1852" s="57"/>
    </row>
    <row r="1853" spans="3:24" s="14" customFormat="1" ht="75" customHeight="1">
      <c r="C1853" s="57"/>
      <c r="E1853" s="57"/>
      <c r="F1853" s="57"/>
      <c r="G1853" s="57"/>
      <c r="H1853" s="57"/>
      <c r="I1853" s="57"/>
      <c r="J1853" s="57"/>
      <c r="K1853" s="57"/>
      <c r="L1853" s="57"/>
      <c r="M1853" s="57"/>
      <c r="N1853" s="57"/>
      <c r="Q1853" s="57"/>
      <c r="R1853" s="57"/>
      <c r="S1853" s="57"/>
      <c r="T1853" s="57"/>
      <c r="W1853" s="57"/>
      <c r="X1853" s="57"/>
    </row>
    <row r="1854" spans="3:24" s="14" customFormat="1" ht="75" customHeight="1">
      <c r="C1854" s="57"/>
      <c r="E1854" s="57"/>
      <c r="F1854" s="57"/>
      <c r="G1854" s="57"/>
      <c r="H1854" s="57"/>
      <c r="I1854" s="57"/>
      <c r="J1854" s="57"/>
      <c r="K1854" s="57"/>
      <c r="L1854" s="57"/>
      <c r="M1854" s="57"/>
      <c r="N1854" s="57"/>
      <c r="Q1854" s="57"/>
      <c r="R1854" s="57"/>
      <c r="S1854" s="57"/>
      <c r="T1854" s="57"/>
      <c r="W1854" s="57"/>
      <c r="X1854" s="57"/>
    </row>
    <row r="1855" spans="3:24" s="14" customFormat="1" ht="75" customHeight="1">
      <c r="C1855" s="57"/>
      <c r="E1855" s="57"/>
      <c r="F1855" s="57"/>
      <c r="G1855" s="57"/>
      <c r="H1855" s="57"/>
      <c r="I1855" s="57"/>
      <c r="J1855" s="57"/>
      <c r="K1855" s="57"/>
      <c r="L1855" s="57"/>
      <c r="M1855" s="57"/>
      <c r="N1855" s="57"/>
      <c r="Q1855" s="57"/>
      <c r="R1855" s="57"/>
      <c r="S1855" s="57"/>
      <c r="T1855" s="57"/>
      <c r="W1855" s="57"/>
      <c r="X1855" s="57"/>
    </row>
    <row r="1856" spans="3:24" s="14" customFormat="1" ht="75" customHeight="1">
      <c r="C1856" s="57"/>
      <c r="E1856" s="57"/>
      <c r="F1856" s="57"/>
      <c r="G1856" s="57"/>
      <c r="H1856" s="57"/>
      <c r="I1856" s="57"/>
      <c r="J1856" s="57"/>
      <c r="K1856" s="57"/>
      <c r="L1856" s="57"/>
      <c r="M1856" s="57"/>
      <c r="N1856" s="57"/>
      <c r="Q1856" s="57"/>
      <c r="R1856" s="57"/>
      <c r="S1856" s="57"/>
      <c r="T1856" s="57"/>
      <c r="W1856" s="57"/>
      <c r="X1856" s="57"/>
    </row>
    <row r="1857" spans="3:24" s="14" customFormat="1" ht="75" customHeight="1">
      <c r="C1857" s="57"/>
      <c r="E1857" s="57"/>
      <c r="F1857" s="57"/>
      <c r="G1857" s="57"/>
      <c r="H1857" s="57"/>
      <c r="I1857" s="57"/>
      <c r="J1857" s="57"/>
      <c r="K1857" s="57"/>
      <c r="L1857" s="57"/>
      <c r="M1857" s="57"/>
      <c r="N1857" s="57"/>
      <c r="Q1857" s="57"/>
      <c r="R1857" s="57"/>
      <c r="S1857" s="57"/>
      <c r="T1857" s="57"/>
      <c r="W1857" s="57"/>
      <c r="X1857" s="57"/>
    </row>
    <row r="1858" spans="3:24" s="14" customFormat="1" ht="75" customHeight="1">
      <c r="C1858" s="57"/>
      <c r="E1858" s="57"/>
      <c r="F1858" s="57"/>
      <c r="G1858" s="57"/>
      <c r="H1858" s="57"/>
      <c r="I1858" s="57"/>
      <c r="J1858" s="57"/>
      <c r="K1858" s="57"/>
      <c r="L1858" s="57"/>
      <c r="M1858" s="57"/>
      <c r="N1858" s="57"/>
      <c r="Q1858" s="57"/>
      <c r="R1858" s="57"/>
      <c r="S1858" s="57"/>
      <c r="T1858" s="57"/>
      <c r="W1858" s="57"/>
      <c r="X1858" s="57"/>
    </row>
    <row r="1859" spans="3:24" s="14" customFormat="1" ht="75" customHeight="1">
      <c r="C1859" s="57"/>
      <c r="E1859" s="57"/>
      <c r="F1859" s="57"/>
      <c r="G1859" s="57"/>
      <c r="H1859" s="57"/>
      <c r="I1859" s="57"/>
      <c r="J1859" s="57"/>
      <c r="K1859" s="57"/>
      <c r="L1859" s="57"/>
      <c r="M1859" s="57"/>
      <c r="N1859" s="57"/>
      <c r="Q1859" s="57"/>
      <c r="R1859" s="57"/>
      <c r="S1859" s="57"/>
      <c r="T1859" s="57"/>
      <c r="W1859" s="57"/>
      <c r="X1859" s="57"/>
    </row>
    <row r="1860" spans="3:24" s="14" customFormat="1" ht="75" customHeight="1">
      <c r="C1860" s="57"/>
      <c r="E1860" s="57"/>
      <c r="F1860" s="57"/>
      <c r="G1860" s="57"/>
      <c r="H1860" s="57"/>
      <c r="I1860" s="57"/>
      <c r="J1860" s="57"/>
      <c r="K1860" s="57"/>
      <c r="L1860" s="57"/>
      <c r="M1860" s="57"/>
      <c r="N1860" s="57"/>
      <c r="Q1860" s="57"/>
      <c r="R1860" s="57"/>
      <c r="S1860" s="57"/>
      <c r="T1860" s="57"/>
      <c r="W1860" s="57"/>
      <c r="X1860" s="57"/>
    </row>
    <row r="1861" spans="3:24" s="14" customFormat="1" ht="75" customHeight="1">
      <c r="C1861" s="57"/>
      <c r="E1861" s="57"/>
      <c r="F1861" s="57"/>
      <c r="G1861" s="57"/>
      <c r="H1861" s="57"/>
      <c r="I1861" s="57"/>
      <c r="J1861" s="57"/>
      <c r="K1861" s="57"/>
      <c r="L1861" s="57"/>
      <c r="M1861" s="57"/>
      <c r="N1861" s="57"/>
      <c r="Q1861" s="57"/>
      <c r="R1861" s="57"/>
      <c r="S1861" s="57"/>
      <c r="T1861" s="57"/>
      <c r="W1861" s="57"/>
      <c r="X1861" s="57"/>
    </row>
    <row r="1862" spans="3:24" s="14" customFormat="1" ht="75" customHeight="1">
      <c r="C1862" s="57"/>
      <c r="E1862" s="57"/>
      <c r="F1862" s="57"/>
      <c r="G1862" s="57"/>
      <c r="H1862" s="57"/>
      <c r="I1862" s="57"/>
      <c r="J1862" s="57"/>
      <c r="K1862" s="57"/>
      <c r="L1862" s="57"/>
      <c r="M1862" s="57"/>
      <c r="N1862" s="57"/>
      <c r="Q1862" s="57"/>
      <c r="R1862" s="57"/>
      <c r="S1862" s="57"/>
      <c r="T1862" s="57"/>
      <c r="W1862" s="57"/>
      <c r="X1862" s="57"/>
    </row>
    <row r="1863" spans="3:24" s="14" customFormat="1" ht="75" customHeight="1">
      <c r="C1863" s="57"/>
      <c r="E1863" s="57"/>
      <c r="F1863" s="57"/>
      <c r="G1863" s="57"/>
      <c r="H1863" s="57"/>
      <c r="I1863" s="57"/>
      <c r="J1863" s="57"/>
      <c r="K1863" s="57"/>
      <c r="L1863" s="57"/>
      <c r="M1863" s="57"/>
      <c r="N1863" s="57"/>
      <c r="Q1863" s="57"/>
      <c r="R1863" s="57"/>
      <c r="S1863" s="57"/>
      <c r="T1863" s="57"/>
      <c r="W1863" s="57"/>
      <c r="X1863" s="57"/>
    </row>
    <row r="1864" spans="3:24" s="14" customFormat="1" ht="75" customHeight="1">
      <c r="C1864" s="57"/>
      <c r="E1864" s="57"/>
      <c r="F1864" s="57"/>
      <c r="G1864" s="57"/>
      <c r="H1864" s="57"/>
      <c r="I1864" s="57"/>
      <c r="J1864" s="57"/>
      <c r="K1864" s="57"/>
      <c r="L1864" s="57"/>
      <c r="M1864" s="57"/>
      <c r="N1864" s="57"/>
      <c r="Q1864" s="57"/>
      <c r="R1864" s="57"/>
      <c r="S1864" s="57"/>
      <c r="T1864" s="57"/>
      <c r="W1864" s="57"/>
      <c r="X1864" s="57"/>
    </row>
    <row r="1865" spans="3:24" s="14" customFormat="1" ht="75" customHeight="1">
      <c r="C1865" s="57"/>
      <c r="E1865" s="57"/>
      <c r="F1865" s="57"/>
      <c r="G1865" s="57"/>
      <c r="H1865" s="57"/>
      <c r="I1865" s="57"/>
      <c r="J1865" s="57"/>
      <c r="K1865" s="57"/>
      <c r="L1865" s="57"/>
      <c r="M1865" s="57"/>
      <c r="N1865" s="57"/>
      <c r="Q1865" s="57"/>
      <c r="R1865" s="57"/>
      <c r="S1865" s="57"/>
      <c r="T1865" s="57"/>
      <c r="W1865" s="57"/>
      <c r="X1865" s="57"/>
    </row>
    <row r="1866" spans="3:24" s="14" customFormat="1" ht="75" customHeight="1">
      <c r="C1866" s="57"/>
      <c r="E1866" s="57"/>
      <c r="F1866" s="57"/>
      <c r="G1866" s="57"/>
      <c r="H1866" s="57"/>
      <c r="I1866" s="57"/>
      <c r="J1866" s="57"/>
      <c r="K1866" s="57"/>
      <c r="L1866" s="57"/>
      <c r="M1866" s="57"/>
      <c r="N1866" s="57"/>
      <c r="Q1866" s="57"/>
      <c r="R1866" s="57"/>
      <c r="S1866" s="57"/>
      <c r="T1866" s="57"/>
      <c r="W1866" s="57"/>
      <c r="X1866" s="57"/>
    </row>
    <row r="1867" spans="3:24" s="14" customFormat="1" ht="75" customHeight="1">
      <c r="C1867" s="57"/>
      <c r="E1867" s="57"/>
      <c r="F1867" s="57"/>
      <c r="G1867" s="57"/>
      <c r="H1867" s="57"/>
      <c r="I1867" s="57"/>
      <c r="J1867" s="57"/>
      <c r="K1867" s="57"/>
      <c r="L1867" s="57"/>
      <c r="M1867" s="57"/>
      <c r="N1867" s="57"/>
      <c r="Q1867" s="57"/>
      <c r="R1867" s="57"/>
      <c r="S1867" s="57"/>
      <c r="T1867" s="57"/>
      <c r="W1867" s="57"/>
      <c r="X1867" s="57"/>
    </row>
    <row r="1868" spans="3:24" s="14" customFormat="1" ht="75" customHeight="1">
      <c r="C1868" s="57"/>
      <c r="E1868" s="57"/>
      <c r="F1868" s="57"/>
      <c r="G1868" s="57"/>
      <c r="H1868" s="57"/>
      <c r="I1868" s="57"/>
      <c r="J1868" s="57"/>
      <c r="K1868" s="57"/>
      <c r="L1868" s="57"/>
      <c r="M1868" s="57"/>
      <c r="N1868" s="57"/>
      <c r="Q1868" s="57"/>
      <c r="R1868" s="57"/>
      <c r="S1868" s="57"/>
      <c r="T1868" s="57"/>
      <c r="W1868" s="57"/>
      <c r="X1868" s="57"/>
    </row>
    <row r="1869" spans="3:24" s="14" customFormat="1" ht="75" customHeight="1">
      <c r="C1869" s="57"/>
      <c r="E1869" s="57"/>
      <c r="F1869" s="57"/>
      <c r="G1869" s="57"/>
      <c r="H1869" s="57"/>
      <c r="I1869" s="57"/>
      <c r="J1869" s="57"/>
      <c r="K1869" s="57"/>
      <c r="L1869" s="57"/>
      <c r="M1869" s="57"/>
      <c r="N1869" s="57"/>
      <c r="Q1869" s="57"/>
      <c r="R1869" s="57"/>
      <c r="S1869" s="57"/>
      <c r="T1869" s="57"/>
      <c r="W1869" s="57"/>
      <c r="X1869" s="57"/>
    </row>
    <row r="1870" spans="3:24" s="14" customFormat="1" ht="75" customHeight="1">
      <c r="C1870" s="57"/>
      <c r="E1870" s="57"/>
      <c r="F1870" s="57"/>
      <c r="G1870" s="57"/>
      <c r="H1870" s="57"/>
      <c r="I1870" s="57"/>
      <c r="J1870" s="57"/>
      <c r="K1870" s="57"/>
      <c r="L1870" s="57"/>
      <c r="M1870" s="57"/>
      <c r="N1870" s="57"/>
      <c r="Q1870" s="57"/>
      <c r="R1870" s="57"/>
      <c r="S1870" s="57"/>
      <c r="T1870" s="57"/>
      <c r="W1870" s="57"/>
      <c r="X1870" s="57"/>
    </row>
    <row r="1871" spans="3:24" s="14" customFormat="1" ht="75" customHeight="1">
      <c r="C1871" s="57"/>
      <c r="E1871" s="57"/>
      <c r="F1871" s="57"/>
      <c r="G1871" s="57"/>
      <c r="H1871" s="57"/>
      <c r="I1871" s="57"/>
      <c r="J1871" s="57"/>
      <c r="K1871" s="57"/>
      <c r="L1871" s="57"/>
      <c r="M1871" s="57"/>
      <c r="N1871" s="57"/>
      <c r="Q1871" s="57"/>
      <c r="R1871" s="57"/>
      <c r="S1871" s="57"/>
      <c r="T1871" s="57"/>
      <c r="W1871" s="57"/>
      <c r="X1871" s="57"/>
    </row>
    <row r="1872" spans="3:24" s="14" customFormat="1" ht="75" customHeight="1">
      <c r="C1872" s="57"/>
      <c r="E1872" s="57"/>
      <c r="F1872" s="57"/>
      <c r="G1872" s="57"/>
      <c r="H1872" s="57"/>
      <c r="I1872" s="57"/>
      <c r="J1872" s="57"/>
      <c r="K1872" s="57"/>
      <c r="L1872" s="57"/>
      <c r="M1872" s="57"/>
      <c r="N1872" s="57"/>
      <c r="Q1872" s="57"/>
      <c r="R1872" s="57"/>
      <c r="S1872" s="57"/>
      <c r="T1872" s="57"/>
      <c r="W1872" s="57"/>
      <c r="X1872" s="57"/>
    </row>
    <row r="1873" spans="3:24" s="14" customFormat="1" ht="75" customHeight="1">
      <c r="C1873" s="57"/>
      <c r="E1873" s="57"/>
      <c r="F1873" s="57"/>
      <c r="G1873" s="57"/>
      <c r="H1873" s="57"/>
      <c r="I1873" s="57"/>
      <c r="J1873" s="57"/>
      <c r="K1873" s="57"/>
      <c r="L1873" s="57"/>
      <c r="M1873" s="57"/>
      <c r="N1873" s="57"/>
      <c r="Q1873" s="57"/>
      <c r="R1873" s="57"/>
      <c r="S1873" s="57"/>
      <c r="T1873" s="57"/>
      <c r="W1873" s="57"/>
      <c r="X1873" s="57"/>
    </row>
    <row r="1874" spans="3:24" s="14" customFormat="1" ht="75" customHeight="1">
      <c r="C1874" s="57"/>
      <c r="E1874" s="57"/>
      <c r="F1874" s="57"/>
      <c r="G1874" s="57"/>
      <c r="H1874" s="57"/>
      <c r="I1874" s="57"/>
      <c r="J1874" s="57"/>
      <c r="K1874" s="57"/>
      <c r="L1874" s="57"/>
      <c r="M1874" s="57"/>
      <c r="N1874" s="57"/>
      <c r="Q1874" s="57"/>
      <c r="R1874" s="57"/>
      <c r="S1874" s="57"/>
      <c r="T1874" s="57"/>
      <c r="W1874" s="57"/>
      <c r="X1874" s="57"/>
    </row>
    <row r="1875" spans="3:24" s="14" customFormat="1" ht="75" customHeight="1">
      <c r="C1875" s="57"/>
      <c r="E1875" s="57"/>
      <c r="F1875" s="57"/>
      <c r="G1875" s="57"/>
      <c r="H1875" s="57"/>
      <c r="I1875" s="57"/>
      <c r="J1875" s="57"/>
      <c r="K1875" s="57"/>
      <c r="L1875" s="57"/>
      <c r="M1875" s="57"/>
      <c r="N1875" s="57"/>
      <c r="Q1875" s="57"/>
      <c r="R1875" s="57"/>
      <c r="S1875" s="57"/>
      <c r="T1875" s="57"/>
      <c r="W1875" s="57"/>
      <c r="X1875" s="57"/>
    </row>
    <row r="1876" spans="3:24" s="14" customFormat="1" ht="75" customHeight="1">
      <c r="C1876" s="57"/>
      <c r="E1876" s="57"/>
      <c r="F1876" s="57"/>
      <c r="G1876" s="57"/>
      <c r="H1876" s="57"/>
      <c r="I1876" s="57"/>
      <c r="J1876" s="57"/>
      <c r="K1876" s="57"/>
      <c r="L1876" s="57"/>
      <c r="M1876" s="57"/>
      <c r="N1876" s="57"/>
      <c r="Q1876" s="57"/>
      <c r="R1876" s="57"/>
      <c r="S1876" s="57"/>
      <c r="T1876" s="57"/>
      <c r="W1876" s="57"/>
      <c r="X1876" s="57"/>
    </row>
    <row r="1877" spans="3:24" s="14" customFormat="1" ht="75" customHeight="1">
      <c r="C1877" s="57"/>
      <c r="E1877" s="57"/>
      <c r="F1877" s="57"/>
      <c r="G1877" s="57"/>
      <c r="H1877" s="57"/>
      <c r="I1877" s="57"/>
      <c r="J1877" s="57"/>
      <c r="K1877" s="57"/>
      <c r="L1877" s="57"/>
      <c r="M1877" s="57"/>
      <c r="N1877" s="57"/>
      <c r="Q1877" s="57"/>
      <c r="R1877" s="57"/>
      <c r="S1877" s="57"/>
      <c r="T1877" s="57"/>
      <c r="W1877" s="57"/>
      <c r="X1877" s="57"/>
    </row>
    <row r="1878" spans="3:24" s="14" customFormat="1" ht="75" customHeight="1">
      <c r="C1878" s="57"/>
      <c r="E1878" s="57"/>
      <c r="F1878" s="57"/>
      <c r="G1878" s="57"/>
      <c r="H1878" s="57"/>
      <c r="I1878" s="57"/>
      <c r="J1878" s="57"/>
      <c r="K1878" s="57"/>
      <c r="L1878" s="57"/>
      <c r="M1878" s="57"/>
      <c r="N1878" s="57"/>
      <c r="Q1878" s="57"/>
      <c r="R1878" s="57"/>
      <c r="S1878" s="57"/>
      <c r="T1878" s="57"/>
      <c r="W1878" s="57"/>
      <c r="X1878" s="57"/>
    </row>
    <row r="1879" spans="3:24" s="14" customFormat="1" ht="75" customHeight="1">
      <c r="C1879" s="57"/>
      <c r="E1879" s="57"/>
      <c r="F1879" s="57"/>
      <c r="G1879" s="57"/>
      <c r="H1879" s="57"/>
      <c r="I1879" s="57"/>
      <c r="J1879" s="57"/>
      <c r="K1879" s="57"/>
      <c r="L1879" s="57"/>
      <c r="M1879" s="57"/>
      <c r="N1879" s="57"/>
      <c r="Q1879" s="57"/>
      <c r="R1879" s="57"/>
      <c r="S1879" s="57"/>
      <c r="T1879" s="57"/>
      <c r="W1879" s="57"/>
      <c r="X1879" s="57"/>
    </row>
    <row r="1880" spans="3:24" s="14" customFormat="1" ht="75" customHeight="1">
      <c r="C1880" s="57"/>
      <c r="E1880" s="57"/>
      <c r="F1880" s="57"/>
      <c r="G1880" s="57"/>
      <c r="H1880" s="57"/>
      <c r="I1880" s="57"/>
      <c r="J1880" s="57"/>
      <c r="K1880" s="57"/>
      <c r="L1880" s="57"/>
      <c r="M1880" s="57"/>
      <c r="N1880" s="57"/>
      <c r="Q1880" s="57"/>
      <c r="R1880" s="57"/>
      <c r="S1880" s="57"/>
      <c r="T1880" s="57"/>
      <c r="W1880" s="57"/>
      <c r="X1880" s="57"/>
    </row>
    <row r="1881" spans="3:24" s="14" customFormat="1" ht="75" customHeight="1">
      <c r="C1881" s="57"/>
      <c r="E1881" s="57"/>
      <c r="F1881" s="57"/>
      <c r="G1881" s="57"/>
      <c r="H1881" s="57"/>
      <c r="I1881" s="57"/>
      <c r="J1881" s="57"/>
      <c r="K1881" s="57"/>
      <c r="L1881" s="57"/>
      <c r="M1881" s="57"/>
      <c r="N1881" s="57"/>
      <c r="Q1881" s="57"/>
      <c r="R1881" s="57"/>
      <c r="S1881" s="57"/>
      <c r="T1881" s="57"/>
      <c r="W1881" s="57"/>
      <c r="X1881" s="57"/>
    </row>
    <row r="1882" spans="3:24" s="14" customFormat="1" ht="75" customHeight="1">
      <c r="C1882" s="57"/>
      <c r="E1882" s="57"/>
      <c r="F1882" s="57"/>
      <c r="G1882" s="57"/>
      <c r="H1882" s="57"/>
      <c r="I1882" s="57"/>
      <c r="J1882" s="57"/>
      <c r="K1882" s="57"/>
      <c r="L1882" s="57"/>
      <c r="M1882" s="57"/>
      <c r="N1882" s="57"/>
      <c r="Q1882" s="57"/>
      <c r="R1882" s="57"/>
      <c r="S1882" s="57"/>
      <c r="T1882" s="57"/>
      <c r="W1882" s="57"/>
      <c r="X1882" s="57"/>
    </row>
    <row r="1883" spans="3:24" s="14" customFormat="1" ht="75" customHeight="1">
      <c r="C1883" s="57"/>
      <c r="E1883" s="57"/>
      <c r="F1883" s="57"/>
      <c r="G1883" s="57"/>
      <c r="H1883" s="57"/>
      <c r="I1883" s="57"/>
      <c r="J1883" s="57"/>
      <c r="K1883" s="57"/>
      <c r="L1883" s="57"/>
      <c r="M1883" s="57"/>
      <c r="N1883" s="57"/>
      <c r="Q1883" s="57"/>
      <c r="R1883" s="57"/>
      <c r="S1883" s="57"/>
      <c r="T1883" s="57"/>
      <c r="W1883" s="57"/>
      <c r="X1883" s="57"/>
    </row>
    <row r="1884" spans="3:24" s="14" customFormat="1" ht="75" customHeight="1">
      <c r="C1884" s="57"/>
      <c r="E1884" s="57"/>
      <c r="F1884" s="57"/>
      <c r="G1884" s="57"/>
      <c r="H1884" s="57"/>
      <c r="I1884" s="57"/>
      <c r="J1884" s="57"/>
      <c r="K1884" s="57"/>
      <c r="L1884" s="57"/>
      <c r="M1884" s="57"/>
      <c r="N1884" s="57"/>
      <c r="Q1884" s="57"/>
      <c r="R1884" s="57"/>
      <c r="S1884" s="57"/>
      <c r="T1884" s="57"/>
      <c r="W1884" s="57"/>
      <c r="X1884" s="57"/>
    </row>
    <row r="1885" spans="3:24" s="14" customFormat="1" ht="75" customHeight="1">
      <c r="C1885" s="57"/>
      <c r="E1885" s="57"/>
      <c r="F1885" s="57"/>
      <c r="G1885" s="57"/>
      <c r="H1885" s="57"/>
      <c r="I1885" s="57"/>
      <c r="J1885" s="57"/>
      <c r="K1885" s="57"/>
      <c r="L1885" s="57"/>
      <c r="M1885" s="57"/>
      <c r="N1885" s="57"/>
      <c r="Q1885" s="57"/>
      <c r="R1885" s="57"/>
      <c r="S1885" s="57"/>
      <c r="T1885" s="57"/>
      <c r="W1885" s="57"/>
      <c r="X1885" s="57"/>
    </row>
    <row r="1886" spans="3:24" s="14" customFormat="1" ht="75" customHeight="1">
      <c r="C1886" s="57"/>
      <c r="E1886" s="57"/>
      <c r="F1886" s="57"/>
      <c r="G1886" s="57"/>
      <c r="H1886" s="57"/>
      <c r="I1886" s="57"/>
      <c r="J1886" s="57"/>
      <c r="K1886" s="57"/>
      <c r="L1886" s="57"/>
      <c r="M1886" s="57"/>
      <c r="N1886" s="57"/>
      <c r="Q1886" s="57"/>
      <c r="R1886" s="57"/>
      <c r="S1886" s="57"/>
      <c r="T1886" s="57"/>
      <c r="W1886" s="57"/>
      <c r="X1886" s="57"/>
    </row>
    <row r="1887" spans="3:24" s="14" customFormat="1" ht="75" customHeight="1">
      <c r="C1887" s="57"/>
      <c r="E1887" s="57"/>
      <c r="F1887" s="57"/>
      <c r="G1887" s="57"/>
      <c r="H1887" s="57"/>
      <c r="I1887" s="57"/>
      <c r="J1887" s="57"/>
      <c r="K1887" s="57"/>
      <c r="L1887" s="57"/>
      <c r="M1887" s="57"/>
      <c r="N1887" s="57"/>
      <c r="Q1887" s="57"/>
      <c r="R1887" s="57"/>
      <c r="S1887" s="57"/>
      <c r="T1887" s="57"/>
      <c r="W1887" s="57"/>
      <c r="X1887" s="57"/>
    </row>
    <row r="1888" spans="3:24" s="14" customFormat="1" ht="75" customHeight="1">
      <c r="C1888" s="57"/>
      <c r="E1888" s="57"/>
      <c r="F1888" s="57"/>
      <c r="G1888" s="57"/>
      <c r="H1888" s="57"/>
      <c r="I1888" s="57"/>
      <c r="J1888" s="57"/>
      <c r="K1888" s="57"/>
      <c r="L1888" s="57"/>
      <c r="M1888" s="57"/>
      <c r="N1888" s="57"/>
      <c r="Q1888" s="57"/>
      <c r="R1888" s="57"/>
      <c r="S1888" s="57"/>
      <c r="T1888" s="57"/>
      <c r="W1888" s="57"/>
      <c r="X1888" s="57"/>
    </row>
    <row r="1889" spans="3:24" s="14" customFormat="1" ht="75" customHeight="1">
      <c r="C1889" s="57"/>
      <c r="E1889" s="57"/>
      <c r="F1889" s="57"/>
      <c r="G1889" s="57"/>
      <c r="H1889" s="57"/>
      <c r="I1889" s="57"/>
      <c r="J1889" s="57"/>
      <c r="K1889" s="57"/>
      <c r="L1889" s="57"/>
      <c r="M1889" s="57"/>
      <c r="N1889" s="57"/>
      <c r="Q1889" s="57"/>
      <c r="R1889" s="57"/>
      <c r="S1889" s="57"/>
      <c r="T1889" s="57"/>
      <c r="W1889" s="57"/>
      <c r="X1889" s="57"/>
    </row>
    <row r="1890" spans="3:24" s="14" customFormat="1" ht="75" customHeight="1">
      <c r="C1890" s="57"/>
      <c r="E1890" s="57"/>
      <c r="F1890" s="57"/>
      <c r="G1890" s="57"/>
      <c r="H1890" s="57"/>
      <c r="I1890" s="57"/>
      <c r="J1890" s="57"/>
      <c r="K1890" s="57"/>
      <c r="L1890" s="57"/>
      <c r="M1890" s="57"/>
      <c r="N1890" s="57"/>
      <c r="Q1890" s="57"/>
      <c r="R1890" s="57"/>
      <c r="S1890" s="57"/>
      <c r="T1890" s="57"/>
      <c r="W1890" s="57"/>
      <c r="X1890" s="57"/>
    </row>
    <row r="1891" spans="3:24" s="14" customFormat="1" ht="75" customHeight="1">
      <c r="C1891" s="57"/>
      <c r="E1891" s="57"/>
      <c r="F1891" s="57"/>
      <c r="G1891" s="57"/>
      <c r="H1891" s="57"/>
      <c r="I1891" s="57"/>
      <c r="J1891" s="57"/>
      <c r="K1891" s="57"/>
      <c r="L1891" s="57"/>
      <c r="M1891" s="57"/>
      <c r="N1891" s="57"/>
      <c r="Q1891" s="57"/>
      <c r="R1891" s="57"/>
      <c r="S1891" s="57"/>
      <c r="T1891" s="57"/>
      <c r="W1891" s="57"/>
      <c r="X1891" s="57"/>
    </row>
    <row r="1892" spans="3:24" s="14" customFormat="1" ht="75" customHeight="1">
      <c r="C1892" s="57"/>
      <c r="E1892" s="57"/>
      <c r="F1892" s="57"/>
      <c r="G1892" s="57"/>
      <c r="H1892" s="57"/>
      <c r="I1892" s="57"/>
      <c r="J1892" s="57"/>
      <c r="K1892" s="57"/>
      <c r="L1892" s="57"/>
      <c r="M1892" s="57"/>
      <c r="N1892" s="57"/>
      <c r="Q1892" s="57"/>
      <c r="R1892" s="57"/>
      <c r="S1892" s="57"/>
      <c r="T1892" s="57"/>
      <c r="W1892" s="57"/>
      <c r="X1892" s="57"/>
    </row>
    <row r="1893" spans="3:24" s="14" customFormat="1" ht="75" customHeight="1">
      <c r="C1893" s="57"/>
      <c r="E1893" s="57"/>
      <c r="F1893" s="57"/>
      <c r="G1893" s="57"/>
      <c r="H1893" s="57"/>
      <c r="I1893" s="57"/>
      <c r="J1893" s="57"/>
      <c r="K1893" s="57"/>
      <c r="L1893" s="57"/>
      <c r="M1893" s="57"/>
      <c r="N1893" s="57"/>
      <c r="Q1893" s="57"/>
      <c r="R1893" s="57"/>
      <c r="S1893" s="57"/>
      <c r="T1893" s="57"/>
      <c r="W1893" s="57"/>
      <c r="X1893" s="57"/>
    </row>
    <row r="1894" spans="3:24" s="14" customFormat="1" ht="75" customHeight="1">
      <c r="C1894" s="57"/>
      <c r="E1894" s="57"/>
      <c r="F1894" s="57"/>
      <c r="G1894" s="57"/>
      <c r="H1894" s="57"/>
      <c r="I1894" s="57"/>
      <c r="J1894" s="57"/>
      <c r="K1894" s="57"/>
      <c r="L1894" s="57"/>
      <c r="M1894" s="57"/>
      <c r="N1894" s="57"/>
      <c r="Q1894" s="57"/>
      <c r="R1894" s="57"/>
      <c r="S1894" s="57"/>
      <c r="T1894" s="57"/>
      <c r="W1894" s="57"/>
      <c r="X1894" s="57"/>
    </row>
    <row r="1895" spans="3:24" s="14" customFormat="1" ht="75" customHeight="1">
      <c r="C1895" s="57"/>
      <c r="E1895" s="57"/>
      <c r="F1895" s="57"/>
      <c r="G1895" s="57"/>
      <c r="H1895" s="57"/>
      <c r="I1895" s="57"/>
      <c r="J1895" s="57"/>
      <c r="K1895" s="57"/>
      <c r="L1895" s="57"/>
      <c r="M1895" s="57"/>
      <c r="N1895" s="57"/>
      <c r="Q1895" s="57"/>
      <c r="R1895" s="57"/>
      <c r="S1895" s="57"/>
      <c r="T1895" s="57"/>
      <c r="W1895" s="57"/>
      <c r="X1895" s="57"/>
    </row>
    <row r="1896" spans="3:24" s="14" customFormat="1" ht="75" customHeight="1">
      <c r="C1896" s="57"/>
      <c r="E1896" s="57"/>
      <c r="F1896" s="57"/>
      <c r="G1896" s="57"/>
      <c r="H1896" s="57"/>
      <c r="I1896" s="57"/>
      <c r="J1896" s="57"/>
      <c r="K1896" s="57"/>
      <c r="L1896" s="57"/>
      <c r="M1896" s="57"/>
      <c r="N1896" s="57"/>
      <c r="Q1896" s="57"/>
      <c r="R1896" s="57"/>
      <c r="S1896" s="57"/>
      <c r="T1896" s="57"/>
      <c r="W1896" s="57"/>
      <c r="X1896" s="57"/>
    </row>
    <row r="1897" spans="3:24" s="14" customFormat="1" ht="75" customHeight="1">
      <c r="C1897" s="57"/>
      <c r="E1897" s="57"/>
      <c r="F1897" s="57"/>
      <c r="G1897" s="57"/>
      <c r="H1897" s="57"/>
      <c r="I1897" s="57"/>
      <c r="J1897" s="57"/>
      <c r="K1897" s="57"/>
      <c r="L1897" s="57"/>
      <c r="M1897" s="57"/>
      <c r="N1897" s="57"/>
      <c r="Q1897" s="57"/>
      <c r="R1897" s="57"/>
      <c r="S1897" s="57"/>
      <c r="T1897" s="57"/>
      <c r="W1897" s="57"/>
      <c r="X1897" s="57"/>
    </row>
    <row r="1898" spans="3:24" s="14" customFormat="1" ht="75" customHeight="1">
      <c r="C1898" s="57"/>
      <c r="E1898" s="57"/>
      <c r="F1898" s="57"/>
      <c r="G1898" s="57"/>
      <c r="H1898" s="57"/>
      <c r="I1898" s="57"/>
      <c r="J1898" s="57"/>
      <c r="K1898" s="57"/>
      <c r="L1898" s="57"/>
      <c r="M1898" s="57"/>
      <c r="N1898" s="57"/>
      <c r="Q1898" s="57"/>
      <c r="R1898" s="57"/>
      <c r="S1898" s="57"/>
      <c r="T1898" s="57"/>
      <c r="W1898" s="57"/>
      <c r="X1898" s="57"/>
    </row>
    <row r="1899" spans="3:24" s="14" customFormat="1" ht="75" customHeight="1">
      <c r="C1899" s="57"/>
      <c r="E1899" s="57"/>
      <c r="F1899" s="57"/>
      <c r="G1899" s="57"/>
      <c r="H1899" s="57"/>
      <c r="I1899" s="57"/>
      <c r="J1899" s="57"/>
      <c r="K1899" s="57"/>
      <c r="L1899" s="57"/>
      <c r="M1899" s="57"/>
      <c r="N1899" s="57"/>
      <c r="Q1899" s="57"/>
      <c r="R1899" s="57"/>
      <c r="S1899" s="57"/>
      <c r="T1899" s="57"/>
      <c r="W1899" s="57"/>
      <c r="X1899" s="57"/>
    </row>
    <row r="1900" spans="3:24" s="14" customFormat="1" ht="75" customHeight="1">
      <c r="C1900" s="57"/>
      <c r="E1900" s="57"/>
      <c r="F1900" s="57"/>
      <c r="G1900" s="57"/>
      <c r="H1900" s="57"/>
      <c r="I1900" s="57"/>
      <c r="J1900" s="57"/>
      <c r="K1900" s="57"/>
      <c r="L1900" s="57"/>
      <c r="M1900" s="57"/>
      <c r="N1900" s="57"/>
      <c r="Q1900" s="57"/>
      <c r="R1900" s="57"/>
      <c r="S1900" s="57"/>
      <c r="T1900" s="57"/>
      <c r="W1900" s="57"/>
      <c r="X1900" s="57"/>
    </row>
    <row r="1901" spans="3:24" s="14" customFormat="1" ht="75" customHeight="1">
      <c r="C1901" s="57"/>
      <c r="E1901" s="57"/>
      <c r="F1901" s="57"/>
      <c r="G1901" s="57"/>
      <c r="H1901" s="57"/>
      <c r="I1901" s="57"/>
      <c r="J1901" s="57"/>
      <c r="K1901" s="57"/>
      <c r="L1901" s="57"/>
      <c r="M1901" s="57"/>
      <c r="N1901" s="57"/>
      <c r="Q1901" s="57"/>
      <c r="R1901" s="57"/>
      <c r="S1901" s="57"/>
      <c r="T1901" s="57"/>
      <c r="W1901" s="57"/>
      <c r="X1901" s="57"/>
    </row>
    <row r="1902" spans="3:24" s="14" customFormat="1" ht="75" customHeight="1">
      <c r="C1902" s="57"/>
      <c r="E1902" s="57"/>
      <c r="F1902" s="57"/>
      <c r="G1902" s="57"/>
      <c r="H1902" s="57"/>
      <c r="I1902" s="57"/>
      <c r="J1902" s="57"/>
      <c r="K1902" s="57"/>
      <c r="L1902" s="57"/>
      <c r="M1902" s="57"/>
      <c r="N1902" s="57"/>
      <c r="Q1902" s="57"/>
      <c r="R1902" s="57"/>
      <c r="S1902" s="57"/>
      <c r="T1902" s="57"/>
      <c r="W1902" s="57"/>
      <c r="X1902" s="57"/>
    </row>
    <row r="1903" spans="3:24" s="14" customFormat="1" ht="75" customHeight="1">
      <c r="C1903" s="57"/>
      <c r="E1903" s="57"/>
      <c r="F1903" s="57"/>
      <c r="G1903" s="57"/>
      <c r="H1903" s="57"/>
      <c r="I1903" s="57"/>
      <c r="J1903" s="57"/>
      <c r="K1903" s="57"/>
      <c r="L1903" s="57"/>
      <c r="M1903" s="57"/>
      <c r="N1903" s="57"/>
      <c r="Q1903" s="57"/>
      <c r="R1903" s="57"/>
      <c r="S1903" s="57"/>
      <c r="T1903" s="57"/>
      <c r="W1903" s="57"/>
      <c r="X1903" s="57"/>
    </row>
    <row r="1904" spans="3:24" s="14" customFormat="1" ht="75" customHeight="1">
      <c r="C1904" s="57"/>
      <c r="E1904" s="57"/>
      <c r="F1904" s="57"/>
      <c r="G1904" s="57"/>
      <c r="H1904" s="57"/>
      <c r="I1904" s="57"/>
      <c r="J1904" s="57"/>
      <c r="K1904" s="57"/>
      <c r="L1904" s="57"/>
      <c r="M1904" s="57"/>
      <c r="N1904" s="57"/>
      <c r="Q1904" s="57"/>
      <c r="R1904" s="57"/>
      <c r="S1904" s="57"/>
      <c r="T1904" s="57"/>
      <c r="W1904" s="57"/>
      <c r="X1904" s="57"/>
    </row>
    <row r="1905" spans="3:24" s="14" customFormat="1" ht="75" customHeight="1">
      <c r="C1905" s="57"/>
      <c r="E1905" s="57"/>
      <c r="F1905" s="57"/>
      <c r="G1905" s="57"/>
      <c r="H1905" s="57"/>
      <c r="I1905" s="57"/>
      <c r="J1905" s="57"/>
      <c r="K1905" s="57"/>
      <c r="L1905" s="57"/>
      <c r="M1905" s="57"/>
      <c r="N1905" s="57"/>
      <c r="Q1905" s="57"/>
      <c r="R1905" s="57"/>
      <c r="S1905" s="57"/>
      <c r="T1905" s="57"/>
      <c r="W1905" s="57"/>
      <c r="X1905" s="57"/>
    </row>
    <row r="1906" spans="3:24" s="14" customFormat="1" ht="75" customHeight="1">
      <c r="C1906" s="57"/>
      <c r="E1906" s="57"/>
      <c r="F1906" s="57"/>
      <c r="G1906" s="57"/>
      <c r="H1906" s="57"/>
      <c r="I1906" s="57"/>
      <c r="J1906" s="57"/>
      <c r="K1906" s="57"/>
      <c r="L1906" s="57"/>
      <c r="M1906" s="57"/>
      <c r="N1906" s="57"/>
      <c r="Q1906" s="57"/>
      <c r="R1906" s="57"/>
      <c r="S1906" s="57"/>
      <c r="T1906" s="57"/>
      <c r="W1906" s="57"/>
      <c r="X1906" s="57"/>
    </row>
    <row r="1907" spans="3:24" s="14" customFormat="1" ht="75" customHeight="1">
      <c r="C1907" s="57"/>
      <c r="E1907" s="57"/>
      <c r="F1907" s="57"/>
      <c r="G1907" s="57"/>
      <c r="H1907" s="57"/>
      <c r="I1907" s="57"/>
      <c r="J1907" s="57"/>
      <c r="K1907" s="57"/>
      <c r="L1907" s="57"/>
      <c r="M1907" s="57"/>
      <c r="N1907" s="57"/>
      <c r="Q1907" s="57"/>
      <c r="R1907" s="57"/>
      <c r="S1907" s="57"/>
      <c r="T1907" s="57"/>
      <c r="W1907" s="57"/>
      <c r="X1907" s="57"/>
    </row>
    <row r="1908" spans="3:24" s="14" customFormat="1" ht="75" customHeight="1">
      <c r="C1908" s="57"/>
      <c r="E1908" s="57"/>
      <c r="F1908" s="57"/>
      <c r="G1908" s="57"/>
      <c r="H1908" s="57"/>
      <c r="I1908" s="57"/>
      <c r="J1908" s="57"/>
      <c r="K1908" s="57"/>
      <c r="L1908" s="57"/>
      <c r="M1908" s="57"/>
      <c r="N1908" s="57"/>
      <c r="Q1908" s="57"/>
      <c r="R1908" s="57"/>
      <c r="S1908" s="57"/>
      <c r="T1908" s="57"/>
      <c r="W1908" s="57"/>
      <c r="X1908" s="57"/>
    </row>
    <row r="1909" spans="3:24" s="14" customFormat="1" ht="75" customHeight="1">
      <c r="C1909" s="57"/>
      <c r="E1909" s="57"/>
      <c r="F1909" s="57"/>
      <c r="G1909" s="57"/>
      <c r="H1909" s="57"/>
      <c r="I1909" s="57"/>
      <c r="J1909" s="57"/>
      <c r="K1909" s="57"/>
      <c r="L1909" s="57"/>
      <c r="M1909" s="57"/>
      <c r="N1909" s="57"/>
      <c r="Q1909" s="57"/>
      <c r="R1909" s="57"/>
      <c r="S1909" s="57"/>
      <c r="T1909" s="57"/>
      <c r="W1909" s="57"/>
      <c r="X1909" s="57"/>
    </row>
    <row r="1910" spans="3:24" s="14" customFormat="1" ht="75" customHeight="1">
      <c r="C1910" s="57"/>
      <c r="E1910" s="57"/>
      <c r="F1910" s="57"/>
      <c r="G1910" s="57"/>
      <c r="H1910" s="57"/>
      <c r="I1910" s="57"/>
      <c r="J1910" s="57"/>
      <c r="K1910" s="57"/>
      <c r="L1910" s="57"/>
      <c r="M1910" s="57"/>
      <c r="N1910" s="57"/>
      <c r="Q1910" s="57"/>
      <c r="R1910" s="57"/>
      <c r="S1910" s="57"/>
      <c r="T1910" s="57"/>
      <c r="W1910" s="57"/>
      <c r="X1910" s="57"/>
    </row>
    <row r="1911" spans="3:24" s="14" customFormat="1" ht="75" customHeight="1">
      <c r="C1911" s="57"/>
      <c r="E1911" s="57"/>
      <c r="F1911" s="57"/>
      <c r="G1911" s="57"/>
      <c r="H1911" s="57"/>
      <c r="I1911" s="57"/>
      <c r="J1911" s="57"/>
      <c r="K1911" s="57"/>
      <c r="L1911" s="57"/>
      <c r="M1911" s="57"/>
      <c r="N1911" s="57"/>
      <c r="Q1911" s="57"/>
      <c r="R1911" s="57"/>
      <c r="S1911" s="57"/>
      <c r="T1911" s="57"/>
      <c r="W1911" s="57"/>
      <c r="X1911" s="57"/>
    </row>
    <row r="1912" spans="3:24" s="14" customFormat="1" ht="75" customHeight="1">
      <c r="C1912" s="57"/>
      <c r="E1912" s="57"/>
      <c r="F1912" s="57"/>
      <c r="G1912" s="57"/>
      <c r="H1912" s="57"/>
      <c r="I1912" s="57"/>
      <c r="J1912" s="57"/>
      <c r="K1912" s="57"/>
      <c r="L1912" s="57"/>
      <c r="M1912" s="57"/>
      <c r="N1912" s="57"/>
      <c r="Q1912" s="57"/>
      <c r="R1912" s="57"/>
      <c r="S1912" s="57"/>
      <c r="T1912" s="57"/>
      <c r="W1912" s="57"/>
      <c r="X1912" s="57"/>
    </row>
    <row r="1913" spans="3:24" s="14" customFormat="1" ht="75" customHeight="1">
      <c r="C1913" s="57"/>
      <c r="E1913" s="57"/>
      <c r="F1913" s="57"/>
      <c r="G1913" s="57"/>
      <c r="H1913" s="57"/>
      <c r="I1913" s="57"/>
      <c r="J1913" s="57"/>
      <c r="K1913" s="57"/>
      <c r="L1913" s="57"/>
      <c r="M1913" s="57"/>
      <c r="N1913" s="57"/>
      <c r="Q1913" s="57"/>
      <c r="R1913" s="57"/>
      <c r="S1913" s="57"/>
      <c r="T1913" s="57"/>
      <c r="W1913" s="57"/>
      <c r="X1913" s="57"/>
    </row>
    <row r="1914" spans="3:24" s="14" customFormat="1" ht="75" customHeight="1">
      <c r="C1914" s="57"/>
      <c r="E1914" s="57"/>
      <c r="F1914" s="57"/>
      <c r="G1914" s="57"/>
      <c r="H1914" s="57"/>
      <c r="I1914" s="57"/>
      <c r="J1914" s="57"/>
      <c r="K1914" s="57"/>
      <c r="L1914" s="57"/>
      <c r="M1914" s="57"/>
      <c r="N1914" s="57"/>
      <c r="Q1914" s="57"/>
      <c r="R1914" s="57"/>
      <c r="S1914" s="57"/>
      <c r="T1914" s="57"/>
      <c r="W1914" s="57"/>
      <c r="X1914" s="57"/>
    </row>
    <row r="1915" spans="3:24" s="14" customFormat="1" ht="75" customHeight="1">
      <c r="C1915" s="57"/>
      <c r="E1915" s="57"/>
      <c r="F1915" s="57"/>
      <c r="G1915" s="57"/>
      <c r="H1915" s="57"/>
      <c r="I1915" s="57"/>
      <c r="J1915" s="57"/>
      <c r="K1915" s="57"/>
      <c r="L1915" s="57"/>
      <c r="M1915" s="57"/>
      <c r="N1915" s="57"/>
      <c r="Q1915" s="57"/>
      <c r="R1915" s="57"/>
      <c r="S1915" s="57"/>
      <c r="T1915" s="57"/>
      <c r="W1915" s="57"/>
      <c r="X1915" s="57"/>
    </row>
    <row r="1916" spans="3:24" s="14" customFormat="1" ht="75" customHeight="1">
      <c r="C1916" s="57"/>
      <c r="E1916" s="57"/>
      <c r="F1916" s="57"/>
      <c r="G1916" s="57"/>
      <c r="H1916" s="57"/>
      <c r="I1916" s="57"/>
      <c r="J1916" s="57"/>
      <c r="K1916" s="57"/>
      <c r="L1916" s="57"/>
      <c r="M1916" s="57"/>
      <c r="N1916" s="57"/>
      <c r="Q1916" s="57"/>
      <c r="R1916" s="57"/>
      <c r="S1916" s="57"/>
      <c r="T1916" s="57"/>
      <c r="W1916" s="57"/>
      <c r="X1916" s="57"/>
    </row>
    <row r="1917" spans="3:24" s="14" customFormat="1" ht="75" customHeight="1">
      <c r="C1917" s="57"/>
      <c r="E1917" s="57"/>
      <c r="F1917" s="57"/>
      <c r="G1917" s="57"/>
      <c r="H1917" s="57"/>
      <c r="I1917" s="57"/>
      <c r="J1917" s="57"/>
      <c r="K1917" s="57"/>
      <c r="L1917" s="57"/>
      <c r="M1917" s="57"/>
      <c r="N1917" s="57"/>
      <c r="Q1917" s="57"/>
      <c r="R1917" s="57"/>
      <c r="S1917" s="57"/>
      <c r="T1917" s="57"/>
      <c r="W1917" s="57"/>
      <c r="X1917" s="57"/>
    </row>
    <row r="1918" spans="3:24" s="14" customFormat="1" ht="75" customHeight="1">
      <c r="C1918" s="57"/>
      <c r="E1918" s="57"/>
      <c r="F1918" s="57"/>
      <c r="G1918" s="57"/>
      <c r="H1918" s="57"/>
      <c r="I1918" s="57"/>
      <c r="J1918" s="57"/>
      <c r="K1918" s="57"/>
      <c r="L1918" s="57"/>
      <c r="M1918" s="57"/>
      <c r="N1918" s="57"/>
      <c r="Q1918" s="57"/>
      <c r="R1918" s="57"/>
      <c r="S1918" s="57"/>
      <c r="T1918" s="57"/>
      <c r="W1918" s="57"/>
      <c r="X1918" s="57"/>
    </row>
    <row r="1919" spans="3:24" s="14" customFormat="1" ht="75" customHeight="1">
      <c r="C1919" s="57"/>
      <c r="E1919" s="57"/>
      <c r="F1919" s="57"/>
      <c r="G1919" s="57"/>
      <c r="H1919" s="57"/>
      <c r="I1919" s="57"/>
      <c r="J1919" s="57"/>
      <c r="K1919" s="57"/>
      <c r="L1919" s="57"/>
      <c r="M1919" s="57"/>
      <c r="N1919" s="57"/>
      <c r="Q1919" s="57"/>
      <c r="R1919" s="57"/>
      <c r="S1919" s="57"/>
      <c r="T1919" s="57"/>
      <c r="W1919" s="57"/>
      <c r="X1919" s="57"/>
    </row>
    <row r="1920" spans="3:24" s="14" customFormat="1" ht="75" customHeight="1">
      <c r="C1920" s="57"/>
      <c r="E1920" s="57"/>
      <c r="F1920" s="57"/>
      <c r="G1920" s="57"/>
      <c r="H1920" s="57"/>
      <c r="I1920" s="57"/>
      <c r="J1920" s="57"/>
      <c r="K1920" s="57"/>
      <c r="L1920" s="57"/>
      <c r="M1920" s="57"/>
      <c r="N1920" s="57"/>
      <c r="Q1920" s="57"/>
      <c r="R1920" s="57"/>
      <c r="S1920" s="57"/>
      <c r="T1920" s="57"/>
      <c r="W1920" s="57"/>
      <c r="X1920" s="57"/>
    </row>
    <row r="1921" spans="3:24" s="14" customFormat="1" ht="75" customHeight="1">
      <c r="C1921" s="57"/>
      <c r="E1921" s="57"/>
      <c r="F1921" s="57"/>
      <c r="G1921" s="57"/>
      <c r="H1921" s="57"/>
      <c r="I1921" s="57"/>
      <c r="J1921" s="57"/>
      <c r="K1921" s="57"/>
      <c r="L1921" s="57"/>
      <c r="M1921" s="57"/>
      <c r="N1921" s="57"/>
      <c r="Q1921" s="57"/>
      <c r="R1921" s="57"/>
      <c r="S1921" s="57"/>
      <c r="T1921" s="57"/>
      <c r="W1921" s="57"/>
      <c r="X1921" s="57"/>
    </row>
    <row r="1922" spans="3:24" s="14" customFormat="1" ht="75" customHeight="1">
      <c r="C1922" s="57"/>
      <c r="E1922" s="57"/>
      <c r="F1922" s="57"/>
      <c r="G1922" s="57"/>
      <c r="H1922" s="57"/>
      <c r="I1922" s="57"/>
      <c r="J1922" s="57"/>
      <c r="K1922" s="57"/>
      <c r="L1922" s="57"/>
      <c r="M1922" s="57"/>
      <c r="N1922" s="57"/>
      <c r="Q1922" s="57"/>
      <c r="R1922" s="57"/>
      <c r="S1922" s="57"/>
      <c r="T1922" s="57"/>
      <c r="W1922" s="57"/>
      <c r="X1922" s="57"/>
    </row>
    <row r="1923" spans="3:24" s="14" customFormat="1" ht="75" customHeight="1">
      <c r="C1923" s="57"/>
      <c r="E1923" s="57"/>
      <c r="F1923" s="57"/>
      <c r="G1923" s="57"/>
      <c r="H1923" s="57"/>
      <c r="I1923" s="57"/>
      <c r="J1923" s="57"/>
      <c r="K1923" s="57"/>
      <c r="L1923" s="57"/>
      <c r="M1923" s="57"/>
      <c r="N1923" s="57"/>
      <c r="Q1923" s="57"/>
      <c r="R1923" s="57"/>
      <c r="S1923" s="57"/>
      <c r="T1923" s="57"/>
      <c r="W1923" s="57"/>
      <c r="X1923" s="57"/>
    </row>
    <row r="1924" spans="3:24" s="14" customFormat="1" ht="75" customHeight="1">
      <c r="C1924" s="57"/>
      <c r="E1924" s="57"/>
      <c r="F1924" s="57"/>
      <c r="G1924" s="57"/>
      <c r="H1924" s="57"/>
      <c r="I1924" s="57"/>
      <c r="J1924" s="57"/>
      <c r="K1924" s="57"/>
      <c r="L1924" s="57"/>
      <c r="M1924" s="57"/>
      <c r="N1924" s="57"/>
      <c r="Q1924" s="57"/>
      <c r="R1924" s="57"/>
      <c r="S1924" s="57"/>
      <c r="T1924" s="57"/>
      <c r="W1924" s="57"/>
      <c r="X1924" s="57"/>
    </row>
    <row r="1925" spans="3:24" s="14" customFormat="1" ht="75" customHeight="1">
      <c r="C1925" s="57"/>
      <c r="E1925" s="57"/>
      <c r="F1925" s="57"/>
      <c r="G1925" s="57"/>
      <c r="H1925" s="57"/>
      <c r="I1925" s="57"/>
      <c r="J1925" s="57"/>
      <c r="K1925" s="57"/>
      <c r="L1925" s="57"/>
      <c r="M1925" s="57"/>
      <c r="N1925" s="57"/>
      <c r="Q1925" s="57"/>
      <c r="R1925" s="57"/>
      <c r="S1925" s="57"/>
      <c r="T1925" s="57"/>
      <c r="W1925" s="57"/>
      <c r="X1925" s="57"/>
    </row>
    <row r="1926" spans="3:24" s="14" customFormat="1" ht="75" customHeight="1">
      <c r="C1926" s="57"/>
      <c r="E1926" s="57"/>
      <c r="F1926" s="57"/>
      <c r="G1926" s="57"/>
      <c r="H1926" s="57"/>
      <c r="I1926" s="57"/>
      <c r="J1926" s="57"/>
      <c r="K1926" s="57"/>
      <c r="L1926" s="57"/>
      <c r="M1926" s="57"/>
      <c r="N1926" s="57"/>
      <c r="Q1926" s="57"/>
      <c r="R1926" s="57"/>
      <c r="S1926" s="57"/>
      <c r="T1926" s="57"/>
      <c r="W1926" s="57"/>
      <c r="X1926" s="57"/>
    </row>
    <row r="1927" spans="3:24" s="14" customFormat="1" ht="75" customHeight="1">
      <c r="C1927" s="57"/>
      <c r="E1927" s="57"/>
      <c r="F1927" s="57"/>
      <c r="G1927" s="57"/>
      <c r="H1927" s="57"/>
      <c r="I1927" s="57"/>
      <c r="J1927" s="57"/>
      <c r="K1927" s="57"/>
      <c r="L1927" s="57"/>
      <c r="M1927" s="57"/>
      <c r="N1927" s="57"/>
      <c r="Q1927" s="57"/>
      <c r="R1927" s="57"/>
      <c r="S1927" s="57"/>
      <c r="T1927" s="57"/>
      <c r="W1927" s="57"/>
      <c r="X1927" s="57"/>
    </row>
    <row r="1928" spans="3:24" s="14" customFormat="1" ht="75" customHeight="1">
      <c r="C1928" s="57"/>
      <c r="E1928" s="57"/>
      <c r="F1928" s="57"/>
      <c r="G1928" s="57"/>
      <c r="H1928" s="57"/>
      <c r="I1928" s="57"/>
      <c r="J1928" s="57"/>
      <c r="K1928" s="57"/>
      <c r="L1928" s="57"/>
      <c r="M1928" s="57"/>
      <c r="N1928" s="57"/>
      <c r="Q1928" s="57"/>
      <c r="R1928" s="57"/>
      <c r="S1928" s="57"/>
      <c r="T1928" s="57"/>
      <c r="W1928" s="57"/>
      <c r="X1928" s="57"/>
    </row>
    <row r="1929" spans="3:24" s="14" customFormat="1" ht="75" customHeight="1">
      <c r="C1929" s="57"/>
      <c r="E1929" s="57"/>
      <c r="F1929" s="57"/>
      <c r="G1929" s="57"/>
      <c r="H1929" s="57"/>
      <c r="I1929" s="57"/>
      <c r="J1929" s="57"/>
      <c r="K1929" s="57"/>
      <c r="L1929" s="57"/>
      <c r="M1929" s="57"/>
      <c r="N1929" s="57"/>
      <c r="Q1929" s="57"/>
      <c r="R1929" s="57"/>
      <c r="S1929" s="57"/>
      <c r="T1929" s="57"/>
      <c r="W1929" s="57"/>
      <c r="X1929" s="57"/>
    </row>
    <row r="1930" spans="3:24" s="14" customFormat="1" ht="75" customHeight="1">
      <c r="C1930" s="57"/>
      <c r="E1930" s="57"/>
      <c r="F1930" s="57"/>
      <c r="G1930" s="57"/>
      <c r="H1930" s="57"/>
      <c r="I1930" s="57"/>
      <c r="J1930" s="57"/>
      <c r="K1930" s="57"/>
      <c r="L1930" s="57"/>
      <c r="M1930" s="57"/>
      <c r="N1930" s="57"/>
      <c r="Q1930" s="57"/>
      <c r="R1930" s="57"/>
      <c r="S1930" s="57"/>
      <c r="T1930" s="57"/>
      <c r="W1930" s="57"/>
      <c r="X1930" s="57"/>
    </row>
    <row r="1931" spans="3:24" s="14" customFormat="1" ht="75" customHeight="1">
      <c r="C1931" s="57"/>
      <c r="E1931" s="57"/>
      <c r="F1931" s="57"/>
      <c r="G1931" s="57"/>
      <c r="H1931" s="57"/>
      <c r="I1931" s="57"/>
      <c r="J1931" s="57"/>
      <c r="K1931" s="57"/>
      <c r="L1931" s="57"/>
      <c r="M1931" s="57"/>
      <c r="N1931" s="57"/>
      <c r="Q1931" s="57"/>
      <c r="R1931" s="57"/>
      <c r="S1931" s="57"/>
      <c r="T1931" s="57"/>
      <c r="W1931" s="57"/>
      <c r="X1931" s="57"/>
    </row>
    <row r="1932" spans="3:24" s="14" customFormat="1" ht="75" customHeight="1">
      <c r="C1932" s="57"/>
      <c r="E1932" s="57"/>
      <c r="F1932" s="57"/>
      <c r="G1932" s="57"/>
      <c r="H1932" s="57"/>
      <c r="I1932" s="57"/>
      <c r="J1932" s="57"/>
      <c r="K1932" s="57"/>
      <c r="L1932" s="57"/>
      <c r="M1932" s="57"/>
      <c r="N1932" s="57"/>
      <c r="Q1932" s="57"/>
      <c r="R1932" s="57"/>
      <c r="S1932" s="57"/>
      <c r="T1932" s="57"/>
      <c r="W1932" s="57"/>
      <c r="X1932" s="57"/>
    </row>
    <row r="1933" spans="3:24" s="14" customFormat="1" ht="75" customHeight="1">
      <c r="C1933" s="57"/>
      <c r="E1933" s="57"/>
      <c r="F1933" s="57"/>
      <c r="G1933" s="57"/>
      <c r="H1933" s="57"/>
      <c r="I1933" s="57"/>
      <c r="J1933" s="57"/>
      <c r="K1933" s="57"/>
      <c r="L1933" s="57"/>
      <c r="M1933" s="57"/>
      <c r="N1933" s="57"/>
      <c r="Q1933" s="57"/>
      <c r="R1933" s="57"/>
      <c r="S1933" s="57"/>
      <c r="T1933" s="57"/>
      <c r="W1933" s="57"/>
      <c r="X1933" s="57"/>
    </row>
    <row r="1934" spans="3:24" s="14" customFormat="1" ht="75" customHeight="1">
      <c r="C1934" s="57"/>
      <c r="E1934" s="57"/>
      <c r="F1934" s="57"/>
      <c r="G1934" s="57"/>
      <c r="H1934" s="57"/>
      <c r="I1934" s="57"/>
      <c r="J1934" s="57"/>
      <c r="K1934" s="57"/>
      <c r="L1934" s="57"/>
      <c r="M1934" s="57"/>
      <c r="N1934" s="57"/>
      <c r="Q1934" s="57"/>
      <c r="R1934" s="57"/>
      <c r="S1934" s="57"/>
      <c r="T1934" s="57"/>
      <c r="W1934" s="57"/>
      <c r="X1934" s="57"/>
    </row>
    <row r="1935" spans="3:24" s="14" customFormat="1" ht="75" customHeight="1">
      <c r="C1935" s="57"/>
      <c r="E1935" s="57"/>
      <c r="F1935" s="57"/>
      <c r="G1935" s="57"/>
      <c r="H1935" s="57"/>
      <c r="I1935" s="57"/>
      <c r="J1935" s="57"/>
      <c r="K1935" s="57"/>
      <c r="L1935" s="57"/>
      <c r="M1935" s="57"/>
      <c r="N1935" s="57"/>
      <c r="Q1935" s="57"/>
      <c r="R1935" s="57"/>
      <c r="S1935" s="57"/>
      <c r="T1935" s="57"/>
      <c r="W1935" s="57"/>
      <c r="X1935" s="57"/>
    </row>
    <row r="1936" spans="3:24" s="14" customFormat="1" ht="75" customHeight="1">
      <c r="C1936" s="57"/>
      <c r="E1936" s="57"/>
      <c r="F1936" s="57"/>
      <c r="G1936" s="57"/>
      <c r="H1936" s="57"/>
      <c r="I1936" s="57"/>
      <c r="J1936" s="57"/>
      <c r="K1936" s="57"/>
      <c r="L1936" s="57"/>
      <c r="M1936" s="57"/>
      <c r="N1936" s="57"/>
      <c r="Q1936" s="57"/>
      <c r="R1936" s="57"/>
      <c r="S1936" s="57"/>
      <c r="T1936" s="57"/>
      <c r="W1936" s="57"/>
      <c r="X1936" s="57"/>
    </row>
    <row r="1937" spans="3:24" s="14" customFormat="1" ht="75" customHeight="1">
      <c r="C1937" s="57"/>
      <c r="E1937" s="57"/>
      <c r="F1937" s="57"/>
      <c r="G1937" s="57"/>
      <c r="H1937" s="57"/>
      <c r="I1937" s="57"/>
      <c r="J1937" s="57"/>
      <c r="K1937" s="57"/>
      <c r="L1937" s="57"/>
      <c r="M1937" s="57"/>
      <c r="N1937" s="57"/>
      <c r="Q1937" s="57"/>
      <c r="R1937" s="57"/>
      <c r="S1937" s="57"/>
      <c r="T1937" s="57"/>
      <c r="W1937" s="57"/>
      <c r="X1937" s="57"/>
    </row>
    <row r="1938" spans="3:24" s="14" customFormat="1" ht="75" customHeight="1">
      <c r="C1938" s="57"/>
      <c r="E1938" s="57"/>
      <c r="F1938" s="57"/>
      <c r="G1938" s="57"/>
      <c r="H1938" s="57"/>
      <c r="I1938" s="57"/>
      <c r="J1938" s="57"/>
      <c r="K1938" s="57"/>
      <c r="L1938" s="57"/>
      <c r="M1938" s="57"/>
      <c r="N1938" s="57"/>
      <c r="Q1938" s="57"/>
      <c r="R1938" s="57"/>
      <c r="S1938" s="57"/>
      <c r="T1938" s="57"/>
      <c r="W1938" s="57"/>
      <c r="X1938" s="57"/>
    </row>
    <row r="1939" spans="3:24" s="14" customFormat="1" ht="75" customHeight="1">
      <c r="C1939" s="57"/>
      <c r="E1939" s="57"/>
      <c r="F1939" s="57"/>
      <c r="G1939" s="57"/>
      <c r="H1939" s="57"/>
      <c r="I1939" s="57"/>
      <c r="J1939" s="57"/>
      <c r="K1939" s="57"/>
      <c r="L1939" s="57"/>
      <c r="M1939" s="57"/>
      <c r="N1939" s="57"/>
      <c r="Q1939" s="57"/>
      <c r="R1939" s="57"/>
      <c r="S1939" s="57"/>
      <c r="T1939" s="57"/>
      <c r="W1939" s="57"/>
      <c r="X1939" s="57"/>
    </row>
    <row r="1940" spans="3:24" s="14" customFormat="1" ht="75" customHeight="1">
      <c r="C1940" s="57"/>
      <c r="E1940" s="57"/>
      <c r="F1940" s="57"/>
      <c r="G1940" s="57"/>
      <c r="H1940" s="57"/>
      <c r="I1940" s="57"/>
      <c r="J1940" s="57"/>
      <c r="K1940" s="57"/>
      <c r="L1940" s="57"/>
      <c r="M1940" s="57"/>
      <c r="N1940" s="57"/>
      <c r="Q1940" s="57"/>
      <c r="R1940" s="57"/>
      <c r="S1940" s="57"/>
      <c r="T1940" s="57"/>
      <c r="W1940" s="57"/>
      <c r="X1940" s="57"/>
    </row>
    <row r="1941" spans="3:24" s="14" customFormat="1" ht="75" customHeight="1">
      <c r="C1941" s="57"/>
      <c r="E1941" s="57"/>
      <c r="F1941" s="57"/>
      <c r="G1941" s="57"/>
      <c r="H1941" s="57"/>
      <c r="I1941" s="57"/>
      <c r="J1941" s="57"/>
      <c r="K1941" s="57"/>
      <c r="L1941" s="57"/>
      <c r="M1941" s="57"/>
      <c r="N1941" s="57"/>
      <c r="Q1941" s="57"/>
      <c r="R1941" s="57"/>
      <c r="S1941" s="57"/>
      <c r="T1941" s="57"/>
      <c r="W1941" s="57"/>
      <c r="X1941" s="57"/>
    </row>
    <row r="1942" spans="3:24" s="14" customFormat="1" ht="75" customHeight="1">
      <c r="C1942" s="57"/>
      <c r="E1942" s="57"/>
      <c r="F1942" s="57"/>
      <c r="G1942" s="57"/>
      <c r="H1942" s="57"/>
      <c r="I1942" s="57"/>
      <c r="J1942" s="57"/>
      <c r="K1942" s="57"/>
      <c r="L1942" s="57"/>
      <c r="M1942" s="57"/>
      <c r="N1942" s="57"/>
      <c r="Q1942" s="57"/>
      <c r="R1942" s="57"/>
      <c r="S1942" s="57"/>
      <c r="T1942" s="57"/>
      <c r="W1942" s="57"/>
      <c r="X1942" s="57"/>
    </row>
    <row r="1943" spans="3:24" s="14" customFormat="1" ht="75" customHeight="1">
      <c r="C1943" s="57"/>
      <c r="E1943" s="57"/>
      <c r="F1943" s="57"/>
      <c r="G1943" s="57"/>
      <c r="H1943" s="57"/>
      <c r="I1943" s="57"/>
      <c r="J1943" s="57"/>
      <c r="K1943" s="57"/>
      <c r="L1943" s="57"/>
      <c r="M1943" s="57"/>
      <c r="N1943" s="57"/>
      <c r="Q1943" s="57"/>
      <c r="R1943" s="57"/>
      <c r="S1943" s="57"/>
      <c r="T1943" s="57"/>
      <c r="W1943" s="57"/>
      <c r="X1943" s="57"/>
    </row>
    <row r="1944" spans="3:24" s="14" customFormat="1" ht="75" customHeight="1">
      <c r="C1944" s="57"/>
      <c r="E1944" s="57"/>
      <c r="F1944" s="57"/>
      <c r="G1944" s="57"/>
      <c r="H1944" s="57"/>
      <c r="I1944" s="57"/>
      <c r="J1944" s="57"/>
      <c r="K1944" s="57"/>
      <c r="L1944" s="57"/>
      <c r="M1944" s="57"/>
      <c r="N1944" s="57"/>
      <c r="Q1944" s="57"/>
      <c r="R1944" s="57"/>
      <c r="S1944" s="57"/>
      <c r="T1944" s="57"/>
      <c r="W1944" s="57"/>
      <c r="X1944" s="57"/>
    </row>
    <row r="1945" spans="3:24" s="14" customFormat="1" ht="75" customHeight="1">
      <c r="C1945" s="57"/>
      <c r="E1945" s="57"/>
      <c r="F1945" s="57"/>
      <c r="G1945" s="57"/>
      <c r="H1945" s="57"/>
      <c r="I1945" s="57"/>
      <c r="J1945" s="57"/>
      <c r="K1945" s="57"/>
      <c r="L1945" s="57"/>
      <c r="M1945" s="57"/>
      <c r="N1945" s="57"/>
      <c r="Q1945" s="57"/>
      <c r="R1945" s="57"/>
      <c r="S1945" s="57"/>
      <c r="T1945" s="57"/>
      <c r="W1945" s="57"/>
      <c r="X1945" s="57"/>
    </row>
    <row r="1946" spans="3:24" s="14" customFormat="1" ht="75" customHeight="1">
      <c r="C1946" s="57"/>
      <c r="E1946" s="57"/>
      <c r="F1946" s="57"/>
      <c r="G1946" s="57"/>
      <c r="H1946" s="57"/>
      <c r="I1946" s="57"/>
      <c r="J1946" s="57"/>
      <c r="K1946" s="57"/>
      <c r="L1946" s="57"/>
      <c r="M1946" s="57"/>
      <c r="N1946" s="57"/>
      <c r="Q1946" s="57"/>
      <c r="R1946" s="57"/>
      <c r="S1946" s="57"/>
      <c r="T1946" s="57"/>
      <c r="W1946" s="57"/>
      <c r="X1946" s="57"/>
    </row>
    <row r="1947" spans="3:24" s="14" customFormat="1" ht="75" customHeight="1">
      <c r="C1947" s="57"/>
      <c r="E1947" s="57"/>
      <c r="F1947" s="57"/>
      <c r="G1947" s="57"/>
      <c r="H1947" s="57"/>
      <c r="I1947" s="57"/>
      <c r="J1947" s="57"/>
      <c r="K1947" s="57"/>
      <c r="L1947" s="57"/>
      <c r="M1947" s="57"/>
      <c r="N1947" s="57"/>
      <c r="Q1947" s="57"/>
      <c r="R1947" s="57"/>
      <c r="S1947" s="57"/>
      <c r="T1947" s="57"/>
      <c r="W1947" s="57"/>
      <c r="X1947" s="57"/>
    </row>
    <row r="1948" spans="3:24" s="14" customFormat="1" ht="75" customHeight="1">
      <c r="C1948" s="57"/>
      <c r="E1948" s="57"/>
      <c r="F1948" s="57"/>
      <c r="G1948" s="57"/>
      <c r="H1948" s="57"/>
      <c r="I1948" s="57"/>
      <c r="J1948" s="57"/>
      <c r="K1948" s="57"/>
      <c r="L1948" s="57"/>
      <c r="M1948" s="57"/>
      <c r="N1948" s="57"/>
      <c r="Q1948" s="57"/>
      <c r="R1948" s="57"/>
      <c r="S1948" s="57"/>
      <c r="T1948" s="57"/>
      <c r="W1948" s="57"/>
      <c r="X1948" s="57"/>
    </row>
    <row r="1949" spans="3:24" s="14" customFormat="1" ht="75" customHeight="1">
      <c r="C1949" s="57"/>
      <c r="E1949" s="57"/>
      <c r="F1949" s="57"/>
      <c r="G1949" s="57"/>
      <c r="H1949" s="57"/>
      <c r="I1949" s="57"/>
      <c r="J1949" s="57"/>
      <c r="K1949" s="57"/>
      <c r="L1949" s="57"/>
      <c r="M1949" s="57"/>
      <c r="N1949" s="57"/>
      <c r="Q1949" s="57"/>
      <c r="R1949" s="57"/>
      <c r="S1949" s="57"/>
      <c r="T1949" s="57"/>
      <c r="W1949" s="57"/>
      <c r="X1949" s="57"/>
    </row>
    <row r="1950" spans="3:24" s="14" customFormat="1" ht="75" customHeight="1">
      <c r="C1950" s="57"/>
      <c r="E1950" s="57"/>
      <c r="F1950" s="57"/>
      <c r="G1950" s="57"/>
      <c r="H1950" s="57"/>
      <c r="I1950" s="57"/>
      <c r="J1950" s="57"/>
      <c r="K1950" s="57"/>
      <c r="L1950" s="57"/>
      <c r="M1950" s="57"/>
      <c r="N1950" s="57"/>
      <c r="Q1950" s="57"/>
      <c r="R1950" s="57"/>
      <c r="S1950" s="57"/>
      <c r="T1950" s="57"/>
      <c r="W1950" s="57"/>
      <c r="X1950" s="57"/>
    </row>
    <row r="1951" spans="3:24" s="14" customFormat="1" ht="75" customHeight="1">
      <c r="C1951" s="57"/>
      <c r="E1951" s="57"/>
      <c r="F1951" s="57"/>
      <c r="G1951" s="57"/>
      <c r="H1951" s="57"/>
      <c r="I1951" s="57"/>
      <c r="J1951" s="57"/>
      <c r="K1951" s="57"/>
      <c r="L1951" s="57"/>
      <c r="M1951" s="57"/>
      <c r="N1951" s="57"/>
      <c r="Q1951" s="57"/>
      <c r="R1951" s="57"/>
      <c r="S1951" s="57"/>
      <c r="T1951" s="57"/>
      <c r="W1951" s="57"/>
      <c r="X1951" s="57"/>
    </row>
    <row r="1952" spans="3:24" s="14" customFormat="1" ht="75" customHeight="1">
      <c r="C1952" s="57"/>
      <c r="E1952" s="57"/>
      <c r="F1952" s="57"/>
      <c r="G1952" s="57"/>
      <c r="H1952" s="57"/>
      <c r="I1952" s="57"/>
      <c r="J1952" s="57"/>
      <c r="K1952" s="57"/>
      <c r="L1952" s="57"/>
      <c r="M1952" s="57"/>
      <c r="N1952" s="57"/>
      <c r="Q1952" s="57"/>
      <c r="R1952" s="57"/>
      <c r="S1952" s="57"/>
      <c r="T1952" s="57"/>
      <c r="W1952" s="57"/>
      <c r="X1952" s="57"/>
    </row>
    <row r="1953" spans="3:24" s="14" customFormat="1" ht="75" customHeight="1">
      <c r="C1953" s="57"/>
      <c r="E1953" s="57"/>
      <c r="F1953" s="57"/>
      <c r="G1953" s="57"/>
      <c r="H1953" s="57"/>
      <c r="I1953" s="57"/>
      <c r="J1953" s="57"/>
      <c r="K1953" s="57"/>
      <c r="L1953" s="57"/>
      <c r="M1953" s="57"/>
      <c r="N1953" s="57"/>
      <c r="Q1953" s="57"/>
      <c r="R1953" s="57"/>
      <c r="S1953" s="57"/>
      <c r="T1953" s="57"/>
      <c r="W1953" s="57"/>
      <c r="X1953" s="57"/>
    </row>
    <row r="1954" spans="3:24" s="14" customFormat="1" ht="75" customHeight="1">
      <c r="C1954" s="57"/>
      <c r="E1954" s="57"/>
      <c r="F1954" s="57"/>
      <c r="G1954" s="57"/>
      <c r="H1954" s="57"/>
      <c r="I1954" s="57"/>
      <c r="J1954" s="57"/>
      <c r="K1954" s="57"/>
      <c r="L1954" s="57"/>
      <c r="M1954" s="57"/>
      <c r="N1954" s="57"/>
      <c r="Q1954" s="57"/>
      <c r="R1954" s="57"/>
      <c r="S1954" s="57"/>
      <c r="T1954" s="57"/>
      <c r="W1954" s="57"/>
      <c r="X1954" s="57"/>
    </row>
    <row r="1955" spans="3:24" s="14" customFormat="1" ht="75" customHeight="1">
      <c r="C1955" s="57"/>
      <c r="E1955" s="57"/>
      <c r="F1955" s="57"/>
      <c r="G1955" s="57"/>
      <c r="H1955" s="57"/>
      <c r="I1955" s="57"/>
      <c r="J1955" s="57"/>
      <c r="K1955" s="57"/>
      <c r="L1955" s="57"/>
      <c r="M1955" s="57"/>
      <c r="N1955" s="57"/>
      <c r="Q1955" s="57"/>
      <c r="R1955" s="57"/>
      <c r="S1955" s="57"/>
      <c r="T1955" s="57"/>
      <c r="W1955" s="57"/>
      <c r="X1955" s="57"/>
    </row>
    <row r="1956" spans="3:24" s="14" customFormat="1" ht="75" customHeight="1">
      <c r="C1956" s="57"/>
      <c r="E1956" s="57"/>
      <c r="F1956" s="57"/>
      <c r="G1956" s="57"/>
      <c r="H1956" s="57"/>
      <c r="I1956" s="57"/>
      <c r="J1956" s="57"/>
      <c r="K1956" s="57"/>
      <c r="L1956" s="57"/>
      <c r="M1956" s="57"/>
      <c r="N1956" s="57"/>
      <c r="Q1956" s="57"/>
      <c r="R1956" s="57"/>
      <c r="S1956" s="57"/>
      <c r="T1956" s="57"/>
      <c r="W1956" s="57"/>
      <c r="X1956" s="57"/>
    </row>
    <row r="1957" spans="3:24" s="14" customFormat="1" ht="75" customHeight="1">
      <c r="C1957" s="57"/>
      <c r="E1957" s="57"/>
      <c r="F1957" s="57"/>
      <c r="G1957" s="57"/>
      <c r="H1957" s="57"/>
      <c r="I1957" s="57"/>
      <c r="J1957" s="57"/>
      <c r="K1957" s="57"/>
      <c r="L1957" s="57"/>
      <c r="M1957" s="57"/>
      <c r="N1957" s="57"/>
      <c r="Q1957" s="57"/>
      <c r="R1957" s="57"/>
      <c r="S1957" s="57"/>
      <c r="T1957" s="57"/>
      <c r="W1957" s="57"/>
      <c r="X1957" s="57"/>
    </row>
    <row r="1958" spans="3:24" s="14" customFormat="1" ht="75" customHeight="1">
      <c r="C1958" s="57"/>
      <c r="E1958" s="57"/>
      <c r="F1958" s="57"/>
      <c r="G1958" s="57"/>
      <c r="H1958" s="57"/>
      <c r="I1958" s="57"/>
      <c r="J1958" s="57"/>
      <c r="K1958" s="57"/>
      <c r="L1958" s="57"/>
      <c r="M1958" s="57"/>
      <c r="N1958" s="57"/>
      <c r="Q1958" s="57"/>
      <c r="R1958" s="57"/>
      <c r="S1958" s="57"/>
      <c r="T1958" s="57"/>
      <c r="W1958" s="57"/>
      <c r="X1958" s="57"/>
    </row>
    <row r="1959" spans="3:24" s="14" customFormat="1" ht="75" customHeight="1">
      <c r="C1959" s="57"/>
      <c r="E1959" s="57"/>
      <c r="F1959" s="57"/>
      <c r="G1959" s="57"/>
      <c r="H1959" s="57"/>
      <c r="I1959" s="57"/>
      <c r="J1959" s="57"/>
      <c r="K1959" s="57"/>
      <c r="L1959" s="57"/>
      <c r="M1959" s="57"/>
      <c r="N1959" s="57"/>
      <c r="Q1959" s="57"/>
      <c r="R1959" s="57"/>
      <c r="S1959" s="57"/>
      <c r="T1959" s="57"/>
      <c r="W1959" s="57"/>
      <c r="X1959" s="57"/>
    </row>
    <row r="1960" spans="3:24" s="14" customFormat="1" ht="75" customHeight="1">
      <c r="C1960" s="57"/>
      <c r="E1960" s="57"/>
      <c r="F1960" s="57"/>
      <c r="G1960" s="57"/>
      <c r="H1960" s="57"/>
      <c r="I1960" s="57"/>
      <c r="J1960" s="57"/>
      <c r="K1960" s="57"/>
      <c r="L1960" s="57"/>
      <c r="M1960" s="57"/>
      <c r="N1960" s="57"/>
      <c r="Q1960" s="57"/>
      <c r="R1960" s="57"/>
      <c r="S1960" s="57"/>
      <c r="T1960" s="57"/>
      <c r="W1960" s="57"/>
      <c r="X1960" s="57"/>
    </row>
    <row r="1961" spans="3:24" s="14" customFormat="1" ht="75" customHeight="1">
      <c r="C1961" s="57"/>
      <c r="E1961" s="57"/>
      <c r="F1961" s="57"/>
      <c r="G1961" s="57"/>
      <c r="H1961" s="57"/>
      <c r="I1961" s="57"/>
      <c r="J1961" s="57"/>
      <c r="K1961" s="57"/>
      <c r="L1961" s="57"/>
      <c r="M1961" s="57"/>
      <c r="N1961" s="57"/>
      <c r="Q1961" s="57"/>
      <c r="R1961" s="57"/>
      <c r="S1961" s="57"/>
      <c r="T1961" s="57"/>
      <c r="W1961" s="57"/>
      <c r="X1961" s="57"/>
    </row>
    <row r="1962" spans="3:24" s="14" customFormat="1" ht="75" customHeight="1">
      <c r="C1962" s="57"/>
      <c r="E1962" s="57"/>
      <c r="F1962" s="57"/>
      <c r="G1962" s="57"/>
      <c r="H1962" s="57"/>
      <c r="I1962" s="57"/>
      <c r="J1962" s="57"/>
      <c r="K1962" s="57"/>
      <c r="L1962" s="57"/>
      <c r="M1962" s="57"/>
      <c r="N1962" s="57"/>
      <c r="Q1962" s="57"/>
      <c r="R1962" s="57"/>
      <c r="S1962" s="57"/>
      <c r="T1962" s="57"/>
      <c r="W1962" s="57"/>
      <c r="X1962" s="57"/>
    </row>
    <row r="1963" spans="3:24" s="14" customFormat="1" ht="75" customHeight="1">
      <c r="C1963" s="57"/>
      <c r="E1963" s="57"/>
      <c r="F1963" s="57"/>
      <c r="G1963" s="57"/>
      <c r="H1963" s="57"/>
      <c r="I1963" s="57"/>
      <c r="J1963" s="57"/>
      <c r="K1963" s="57"/>
      <c r="L1963" s="57"/>
      <c r="M1963" s="57"/>
      <c r="N1963" s="57"/>
      <c r="Q1963" s="57"/>
      <c r="R1963" s="57"/>
      <c r="S1963" s="57"/>
      <c r="T1963" s="57"/>
      <c r="W1963" s="57"/>
      <c r="X1963" s="57"/>
    </row>
    <row r="1964" spans="3:24" s="14" customFormat="1" ht="75" customHeight="1">
      <c r="C1964" s="57"/>
      <c r="E1964" s="57"/>
      <c r="F1964" s="57"/>
      <c r="G1964" s="57"/>
      <c r="H1964" s="57"/>
      <c r="I1964" s="57"/>
      <c r="J1964" s="57"/>
      <c r="K1964" s="57"/>
      <c r="L1964" s="57"/>
      <c r="M1964" s="57"/>
      <c r="N1964" s="57"/>
      <c r="Q1964" s="57"/>
      <c r="R1964" s="57"/>
      <c r="S1964" s="57"/>
      <c r="T1964" s="57"/>
      <c r="W1964" s="57"/>
      <c r="X1964" s="57"/>
    </row>
    <row r="1965" spans="3:24" s="14" customFormat="1" ht="75" customHeight="1">
      <c r="C1965" s="57"/>
      <c r="E1965" s="57"/>
      <c r="F1965" s="57"/>
      <c r="G1965" s="57"/>
      <c r="H1965" s="57"/>
      <c r="I1965" s="57"/>
      <c r="J1965" s="57"/>
      <c r="K1965" s="57"/>
      <c r="L1965" s="57"/>
      <c r="M1965" s="57"/>
      <c r="N1965" s="57"/>
      <c r="Q1965" s="57"/>
      <c r="R1965" s="57"/>
      <c r="S1965" s="57"/>
      <c r="T1965" s="57"/>
      <c r="W1965" s="57"/>
      <c r="X1965" s="57"/>
    </row>
    <row r="1966" spans="3:24" s="14" customFormat="1" ht="75" customHeight="1">
      <c r="C1966" s="57"/>
      <c r="E1966" s="57"/>
      <c r="F1966" s="57"/>
      <c r="G1966" s="57"/>
      <c r="H1966" s="57"/>
      <c r="I1966" s="57"/>
      <c r="J1966" s="57"/>
      <c r="K1966" s="57"/>
      <c r="L1966" s="57"/>
      <c r="M1966" s="57"/>
      <c r="N1966" s="57"/>
      <c r="Q1966" s="57"/>
      <c r="R1966" s="57"/>
      <c r="S1966" s="57"/>
      <c r="T1966" s="57"/>
      <c r="W1966" s="57"/>
      <c r="X1966" s="57"/>
    </row>
    <row r="1967" spans="3:24" s="14" customFormat="1" ht="75" customHeight="1">
      <c r="C1967" s="57"/>
      <c r="E1967" s="57"/>
      <c r="F1967" s="57"/>
      <c r="G1967" s="57"/>
      <c r="H1967" s="57"/>
      <c r="I1967" s="57"/>
      <c r="J1967" s="57"/>
      <c r="K1967" s="57"/>
      <c r="L1967" s="57"/>
      <c r="M1967" s="57"/>
      <c r="N1967" s="57"/>
      <c r="Q1967" s="57"/>
      <c r="R1967" s="57"/>
      <c r="S1967" s="57"/>
      <c r="T1967" s="57"/>
      <c r="W1967" s="57"/>
      <c r="X1967" s="57"/>
    </row>
    <row r="1968" spans="3:24" s="14" customFormat="1" ht="75" customHeight="1">
      <c r="C1968" s="57"/>
      <c r="E1968" s="57"/>
      <c r="F1968" s="57"/>
      <c r="G1968" s="57"/>
      <c r="H1968" s="57"/>
      <c r="I1968" s="57"/>
      <c r="J1968" s="57"/>
      <c r="K1968" s="57"/>
      <c r="L1968" s="57"/>
      <c r="M1968" s="57"/>
      <c r="N1968" s="57"/>
      <c r="Q1968" s="57"/>
      <c r="R1968" s="57"/>
      <c r="S1968" s="57"/>
      <c r="T1968" s="57"/>
      <c r="W1968" s="57"/>
      <c r="X1968" s="57"/>
    </row>
    <row r="1969" spans="3:24" s="14" customFormat="1" ht="75" customHeight="1">
      <c r="C1969" s="57"/>
      <c r="E1969" s="57"/>
      <c r="F1969" s="57"/>
      <c r="G1969" s="57"/>
      <c r="H1969" s="57"/>
      <c r="I1969" s="57"/>
      <c r="J1969" s="57"/>
      <c r="K1969" s="57"/>
      <c r="L1969" s="57"/>
      <c r="M1969" s="57"/>
      <c r="N1969" s="57"/>
      <c r="Q1969" s="57"/>
      <c r="R1969" s="57"/>
      <c r="S1969" s="57"/>
      <c r="T1969" s="57"/>
      <c r="W1969" s="57"/>
      <c r="X1969" s="57"/>
    </row>
    <row r="1970" spans="3:24" s="14" customFormat="1" ht="75" customHeight="1">
      <c r="C1970" s="57"/>
      <c r="E1970" s="57"/>
      <c r="F1970" s="57"/>
      <c r="G1970" s="57"/>
      <c r="H1970" s="57"/>
      <c r="I1970" s="57"/>
      <c r="J1970" s="57"/>
      <c r="K1970" s="57"/>
      <c r="L1970" s="57"/>
      <c r="M1970" s="57"/>
      <c r="N1970" s="57"/>
      <c r="Q1970" s="57"/>
      <c r="R1970" s="57"/>
      <c r="S1970" s="57"/>
      <c r="T1970" s="57"/>
      <c r="W1970" s="57"/>
      <c r="X1970" s="57"/>
    </row>
    <row r="1971" spans="3:24" s="14" customFormat="1" ht="75" customHeight="1">
      <c r="C1971" s="57"/>
      <c r="E1971" s="57"/>
      <c r="F1971" s="57"/>
      <c r="G1971" s="57"/>
      <c r="H1971" s="57"/>
      <c r="I1971" s="57"/>
      <c r="J1971" s="57"/>
      <c r="K1971" s="57"/>
      <c r="L1971" s="57"/>
      <c r="M1971" s="57"/>
      <c r="N1971" s="57"/>
      <c r="Q1971" s="57"/>
      <c r="R1971" s="57"/>
      <c r="S1971" s="57"/>
      <c r="T1971" s="57"/>
      <c r="W1971" s="57"/>
      <c r="X1971" s="57"/>
    </row>
    <row r="1972" spans="3:24" s="14" customFormat="1" ht="75" customHeight="1">
      <c r="C1972" s="57"/>
      <c r="E1972" s="57"/>
      <c r="F1972" s="57"/>
      <c r="G1972" s="57"/>
      <c r="H1972" s="57"/>
      <c r="I1972" s="57"/>
      <c r="J1972" s="57"/>
      <c r="K1972" s="57"/>
      <c r="L1972" s="57"/>
      <c r="M1972" s="57"/>
      <c r="N1972" s="57"/>
      <c r="Q1972" s="57"/>
      <c r="R1972" s="57"/>
      <c r="S1972" s="57"/>
      <c r="T1972" s="57"/>
      <c r="W1972" s="57"/>
      <c r="X1972" s="57"/>
    </row>
    <row r="1973" spans="3:24" s="14" customFormat="1" ht="75" customHeight="1">
      <c r="C1973" s="57"/>
      <c r="E1973" s="57"/>
      <c r="F1973" s="57"/>
      <c r="G1973" s="57"/>
      <c r="H1973" s="57"/>
      <c r="I1973" s="57"/>
      <c r="J1973" s="57"/>
      <c r="K1973" s="57"/>
      <c r="L1973" s="57"/>
      <c r="M1973" s="57"/>
      <c r="N1973" s="57"/>
      <c r="Q1973" s="57"/>
      <c r="R1973" s="57"/>
      <c r="S1973" s="57"/>
      <c r="T1973" s="57"/>
      <c r="W1973" s="57"/>
      <c r="X1973" s="57"/>
    </row>
    <row r="1974" spans="3:24" s="14" customFormat="1" ht="75" customHeight="1">
      <c r="C1974" s="57"/>
      <c r="E1974" s="57"/>
      <c r="F1974" s="57"/>
      <c r="G1974" s="57"/>
      <c r="H1974" s="57"/>
      <c r="I1974" s="57"/>
      <c r="J1974" s="57"/>
      <c r="K1974" s="57"/>
      <c r="L1974" s="57"/>
      <c r="M1974" s="57"/>
      <c r="N1974" s="57"/>
      <c r="Q1974" s="57"/>
      <c r="R1974" s="57"/>
      <c r="S1974" s="57"/>
      <c r="T1974" s="57"/>
      <c r="W1974" s="57"/>
      <c r="X1974" s="57"/>
    </row>
    <row r="1975" spans="3:24" s="14" customFormat="1" ht="75" customHeight="1">
      <c r="C1975" s="57"/>
      <c r="E1975" s="57"/>
      <c r="F1975" s="57"/>
      <c r="G1975" s="57"/>
      <c r="H1975" s="57"/>
      <c r="I1975" s="57"/>
      <c r="J1975" s="57"/>
      <c r="K1975" s="57"/>
      <c r="L1975" s="57"/>
      <c r="M1975" s="57"/>
      <c r="N1975" s="57"/>
      <c r="Q1975" s="57"/>
      <c r="R1975" s="57"/>
      <c r="S1975" s="57"/>
      <c r="T1975" s="57"/>
      <c r="W1975" s="57"/>
      <c r="X1975" s="57"/>
    </row>
    <row r="1976" spans="3:24" s="14" customFormat="1" ht="75" customHeight="1">
      <c r="C1976" s="57"/>
      <c r="E1976" s="57"/>
      <c r="F1976" s="57"/>
      <c r="G1976" s="57"/>
      <c r="H1976" s="57"/>
      <c r="I1976" s="57"/>
      <c r="J1976" s="57"/>
      <c r="K1976" s="57"/>
      <c r="L1976" s="57"/>
      <c r="M1976" s="57"/>
      <c r="N1976" s="57"/>
      <c r="Q1976" s="57"/>
      <c r="R1976" s="57"/>
      <c r="S1976" s="57"/>
      <c r="T1976" s="57"/>
      <c r="W1976" s="57"/>
      <c r="X1976" s="57"/>
    </row>
    <row r="1977" spans="3:24" s="14" customFormat="1" ht="75" customHeight="1">
      <c r="C1977" s="57"/>
      <c r="E1977" s="57"/>
      <c r="F1977" s="57"/>
      <c r="G1977" s="57"/>
      <c r="H1977" s="57"/>
      <c r="I1977" s="57"/>
      <c r="J1977" s="57"/>
      <c r="K1977" s="57"/>
      <c r="L1977" s="57"/>
      <c r="M1977" s="57"/>
      <c r="N1977" s="57"/>
      <c r="Q1977" s="57"/>
      <c r="R1977" s="57"/>
      <c r="S1977" s="57"/>
      <c r="T1977" s="57"/>
      <c r="W1977" s="57"/>
      <c r="X1977" s="57"/>
    </row>
    <row r="1978" spans="3:24" s="14" customFormat="1" ht="75" customHeight="1">
      <c r="C1978" s="57"/>
      <c r="E1978" s="57"/>
      <c r="F1978" s="57"/>
      <c r="G1978" s="57"/>
      <c r="H1978" s="57"/>
      <c r="I1978" s="57"/>
      <c r="J1978" s="57"/>
      <c r="K1978" s="57"/>
      <c r="L1978" s="57"/>
      <c r="M1978" s="57"/>
      <c r="N1978" s="57"/>
      <c r="Q1978" s="57"/>
      <c r="R1978" s="57"/>
      <c r="S1978" s="57"/>
      <c r="T1978" s="57"/>
      <c r="W1978" s="57"/>
      <c r="X1978" s="57"/>
    </row>
    <row r="1979" spans="3:24" s="14" customFormat="1" ht="75" customHeight="1">
      <c r="C1979" s="57"/>
      <c r="E1979" s="57"/>
      <c r="F1979" s="57"/>
      <c r="G1979" s="57"/>
      <c r="H1979" s="57"/>
      <c r="I1979" s="57"/>
      <c r="J1979" s="57"/>
      <c r="K1979" s="57"/>
      <c r="L1979" s="57"/>
      <c r="M1979" s="57"/>
      <c r="N1979" s="57"/>
      <c r="Q1979" s="57"/>
      <c r="R1979" s="57"/>
      <c r="S1979" s="57"/>
      <c r="T1979" s="57"/>
      <c r="W1979" s="57"/>
      <c r="X1979" s="57"/>
    </row>
    <row r="1980" spans="3:24" s="14" customFormat="1" ht="75" customHeight="1">
      <c r="C1980" s="57"/>
      <c r="E1980" s="57"/>
      <c r="F1980" s="57"/>
      <c r="G1980" s="57"/>
      <c r="H1980" s="57"/>
      <c r="I1980" s="57"/>
      <c r="J1980" s="57"/>
      <c r="K1980" s="57"/>
      <c r="L1980" s="57"/>
      <c r="M1980" s="57"/>
      <c r="N1980" s="57"/>
      <c r="Q1980" s="57"/>
      <c r="R1980" s="57"/>
      <c r="S1980" s="57"/>
      <c r="T1980" s="57"/>
      <c r="W1980" s="57"/>
      <c r="X1980" s="57"/>
    </row>
    <row r="1981" spans="3:24" s="14" customFormat="1" ht="75" customHeight="1">
      <c r="C1981" s="57"/>
      <c r="E1981" s="57"/>
      <c r="F1981" s="57"/>
      <c r="G1981" s="57"/>
      <c r="H1981" s="57"/>
      <c r="I1981" s="57"/>
      <c r="J1981" s="57"/>
      <c r="K1981" s="57"/>
      <c r="L1981" s="57"/>
      <c r="M1981" s="57"/>
      <c r="N1981" s="57"/>
      <c r="Q1981" s="57"/>
      <c r="R1981" s="57"/>
      <c r="S1981" s="57"/>
      <c r="T1981" s="57"/>
      <c r="W1981" s="57"/>
      <c r="X1981" s="57"/>
    </row>
    <row r="1982" spans="3:24" s="14" customFormat="1" ht="75" customHeight="1">
      <c r="C1982" s="57"/>
      <c r="E1982" s="57"/>
      <c r="F1982" s="57"/>
      <c r="G1982" s="57"/>
      <c r="H1982" s="57"/>
      <c r="I1982" s="57"/>
      <c r="J1982" s="57"/>
      <c r="K1982" s="57"/>
      <c r="L1982" s="57"/>
      <c r="M1982" s="57"/>
      <c r="N1982" s="57"/>
      <c r="Q1982" s="57"/>
      <c r="R1982" s="57"/>
      <c r="S1982" s="57"/>
      <c r="T1982" s="57"/>
      <c r="W1982" s="57"/>
      <c r="X1982" s="57"/>
    </row>
    <row r="1983" spans="3:24" s="14" customFormat="1" ht="75" customHeight="1">
      <c r="C1983" s="57"/>
      <c r="E1983" s="57"/>
      <c r="F1983" s="57"/>
      <c r="G1983" s="57"/>
      <c r="H1983" s="57"/>
      <c r="I1983" s="57"/>
      <c r="J1983" s="57"/>
      <c r="K1983" s="57"/>
      <c r="L1983" s="57"/>
      <c r="M1983" s="57"/>
      <c r="N1983" s="57"/>
      <c r="Q1983" s="57"/>
      <c r="R1983" s="57"/>
      <c r="S1983" s="57"/>
      <c r="T1983" s="57"/>
      <c r="W1983" s="57"/>
      <c r="X1983" s="57"/>
    </row>
    <row r="1984" spans="3:24" s="14" customFormat="1" ht="75" customHeight="1">
      <c r="C1984" s="57"/>
      <c r="E1984" s="57"/>
      <c r="F1984" s="57"/>
      <c r="G1984" s="57"/>
      <c r="H1984" s="57"/>
      <c r="I1984" s="57"/>
      <c r="J1984" s="57"/>
      <c r="K1984" s="57"/>
      <c r="L1984" s="57"/>
      <c r="M1984" s="57"/>
      <c r="N1984" s="57"/>
      <c r="Q1984" s="57"/>
      <c r="R1984" s="57"/>
      <c r="S1984" s="57"/>
      <c r="T1984" s="57"/>
      <c r="W1984" s="57"/>
      <c r="X1984" s="57"/>
    </row>
    <row r="1985" spans="3:24" s="14" customFormat="1" ht="75" customHeight="1">
      <c r="C1985" s="57"/>
      <c r="E1985" s="57"/>
      <c r="F1985" s="57"/>
      <c r="G1985" s="57"/>
      <c r="H1985" s="57"/>
      <c r="I1985" s="57"/>
      <c r="J1985" s="57"/>
      <c r="K1985" s="57"/>
      <c r="L1985" s="57"/>
      <c r="M1985" s="57"/>
      <c r="N1985" s="57"/>
      <c r="Q1985" s="57"/>
      <c r="R1985" s="57"/>
      <c r="S1985" s="57"/>
      <c r="T1985" s="57"/>
      <c r="W1985" s="57"/>
      <c r="X1985" s="57"/>
    </row>
    <row r="1986" spans="3:24" s="14" customFormat="1" ht="75" customHeight="1">
      <c r="C1986" s="57"/>
      <c r="E1986" s="57"/>
      <c r="F1986" s="57"/>
      <c r="G1986" s="57"/>
      <c r="H1986" s="57"/>
      <c r="I1986" s="57"/>
      <c r="J1986" s="57"/>
      <c r="K1986" s="57"/>
      <c r="L1986" s="57"/>
      <c r="M1986" s="57"/>
      <c r="N1986" s="57"/>
      <c r="Q1986" s="57"/>
      <c r="R1986" s="57"/>
      <c r="S1986" s="57"/>
      <c r="T1986" s="57"/>
      <c r="W1986" s="57"/>
      <c r="X1986" s="57"/>
    </row>
    <row r="1987" spans="3:24" s="14" customFormat="1" ht="75" customHeight="1">
      <c r="C1987" s="57"/>
      <c r="E1987" s="57"/>
      <c r="F1987" s="57"/>
      <c r="G1987" s="57"/>
      <c r="H1987" s="57"/>
      <c r="I1987" s="57"/>
      <c r="J1987" s="57"/>
      <c r="K1987" s="57"/>
      <c r="L1987" s="57"/>
      <c r="M1987" s="57"/>
      <c r="N1987" s="57"/>
      <c r="Q1987" s="57"/>
      <c r="R1987" s="57"/>
      <c r="S1987" s="57"/>
      <c r="T1987" s="57"/>
      <c r="W1987" s="57"/>
      <c r="X1987" s="57"/>
    </row>
    <row r="1988" spans="3:24" s="14" customFormat="1" ht="75" customHeight="1">
      <c r="C1988" s="57"/>
      <c r="E1988" s="57"/>
      <c r="F1988" s="57"/>
      <c r="G1988" s="57"/>
      <c r="H1988" s="57"/>
      <c r="I1988" s="57"/>
      <c r="J1988" s="57"/>
      <c r="K1988" s="57"/>
      <c r="L1988" s="57"/>
      <c r="M1988" s="57"/>
      <c r="N1988" s="57"/>
      <c r="Q1988" s="57"/>
      <c r="R1988" s="57"/>
      <c r="S1988" s="57"/>
      <c r="T1988" s="57"/>
      <c r="W1988" s="57"/>
      <c r="X1988" s="57"/>
    </row>
    <row r="1989" spans="3:24" s="14" customFormat="1" ht="75" customHeight="1">
      <c r="C1989" s="57"/>
      <c r="E1989" s="57"/>
      <c r="F1989" s="57"/>
      <c r="G1989" s="57"/>
      <c r="H1989" s="57"/>
      <c r="I1989" s="57"/>
      <c r="J1989" s="57"/>
      <c r="K1989" s="57"/>
      <c r="L1989" s="57"/>
      <c r="M1989" s="57"/>
      <c r="N1989" s="57"/>
      <c r="Q1989" s="57"/>
      <c r="R1989" s="57"/>
      <c r="S1989" s="57"/>
      <c r="T1989" s="57"/>
      <c r="W1989" s="57"/>
      <c r="X1989" s="57"/>
    </row>
    <row r="1990" spans="3:24" s="14" customFormat="1" ht="75" customHeight="1">
      <c r="C1990" s="57"/>
      <c r="E1990" s="57"/>
      <c r="F1990" s="57"/>
      <c r="G1990" s="57"/>
      <c r="H1990" s="57"/>
      <c r="I1990" s="57"/>
      <c r="J1990" s="57"/>
      <c r="K1990" s="57"/>
      <c r="L1990" s="57"/>
      <c r="M1990" s="57"/>
      <c r="N1990" s="57"/>
      <c r="Q1990" s="57"/>
      <c r="R1990" s="57"/>
      <c r="S1990" s="57"/>
      <c r="T1990" s="57"/>
      <c r="W1990" s="57"/>
      <c r="X1990" s="57"/>
    </row>
    <row r="1991" spans="3:24" s="14" customFormat="1" ht="75" customHeight="1">
      <c r="C1991" s="57"/>
      <c r="E1991" s="57"/>
      <c r="F1991" s="57"/>
      <c r="G1991" s="57"/>
      <c r="H1991" s="57"/>
      <c r="I1991" s="57"/>
      <c r="J1991" s="57"/>
      <c r="K1991" s="57"/>
      <c r="L1991" s="57"/>
      <c r="M1991" s="57"/>
      <c r="N1991" s="57"/>
      <c r="Q1991" s="57"/>
      <c r="R1991" s="57"/>
      <c r="S1991" s="57"/>
      <c r="T1991" s="57"/>
      <c r="W1991" s="57"/>
      <c r="X1991" s="57"/>
    </row>
    <row r="1992" spans="3:24" s="14" customFormat="1" ht="75" customHeight="1">
      <c r="C1992" s="57"/>
      <c r="E1992" s="57"/>
      <c r="F1992" s="57"/>
      <c r="G1992" s="57"/>
      <c r="H1992" s="57"/>
      <c r="I1992" s="57"/>
      <c r="J1992" s="57"/>
      <c r="K1992" s="57"/>
      <c r="L1992" s="57"/>
      <c r="M1992" s="57"/>
      <c r="N1992" s="57"/>
      <c r="Q1992" s="57"/>
      <c r="R1992" s="57"/>
      <c r="S1992" s="57"/>
      <c r="T1992" s="57"/>
      <c r="W1992" s="57"/>
      <c r="X1992" s="57"/>
    </row>
    <row r="1993" spans="3:24" s="14" customFormat="1" ht="75" customHeight="1">
      <c r="C1993" s="57"/>
      <c r="E1993" s="57"/>
      <c r="F1993" s="57"/>
      <c r="G1993" s="57"/>
      <c r="H1993" s="57"/>
      <c r="I1993" s="57"/>
      <c r="J1993" s="57"/>
      <c r="K1993" s="57"/>
      <c r="L1993" s="57"/>
      <c r="M1993" s="57"/>
      <c r="N1993" s="57"/>
      <c r="Q1993" s="57"/>
      <c r="R1993" s="57"/>
      <c r="S1993" s="57"/>
      <c r="T1993" s="57"/>
      <c r="W1993" s="57"/>
      <c r="X1993" s="57"/>
    </row>
    <row r="1994" spans="3:24" s="14" customFormat="1" ht="75" customHeight="1">
      <c r="C1994" s="57"/>
      <c r="E1994" s="57"/>
      <c r="F1994" s="57"/>
      <c r="G1994" s="57"/>
      <c r="H1994" s="57"/>
      <c r="I1994" s="57"/>
      <c r="J1994" s="57"/>
      <c r="K1994" s="57"/>
      <c r="L1994" s="57"/>
      <c r="M1994" s="57"/>
      <c r="N1994" s="57"/>
      <c r="Q1994" s="57"/>
      <c r="R1994" s="57"/>
      <c r="S1994" s="57"/>
      <c r="T1994" s="57"/>
      <c r="W1994" s="57"/>
      <c r="X1994" s="57"/>
    </row>
    <row r="1995" spans="3:24" s="14" customFormat="1" ht="75" customHeight="1">
      <c r="C1995" s="57"/>
      <c r="E1995" s="57"/>
      <c r="F1995" s="57"/>
      <c r="G1995" s="57"/>
      <c r="H1995" s="57"/>
      <c r="I1995" s="57"/>
      <c r="J1995" s="57"/>
      <c r="K1995" s="57"/>
      <c r="L1995" s="57"/>
      <c r="M1995" s="57"/>
      <c r="N1995" s="57"/>
      <c r="Q1995" s="57"/>
      <c r="R1995" s="57"/>
      <c r="S1995" s="57"/>
      <c r="T1995" s="57"/>
      <c r="W1995" s="57"/>
      <c r="X1995" s="57"/>
    </row>
    <row r="1996" spans="3:24" s="14" customFormat="1" ht="75" customHeight="1">
      <c r="C1996" s="57"/>
      <c r="E1996" s="57"/>
      <c r="F1996" s="57"/>
      <c r="G1996" s="57"/>
      <c r="H1996" s="57"/>
      <c r="I1996" s="57"/>
      <c r="J1996" s="57"/>
      <c r="K1996" s="57"/>
      <c r="L1996" s="57"/>
      <c r="M1996" s="57"/>
      <c r="N1996" s="57"/>
      <c r="Q1996" s="57"/>
      <c r="R1996" s="57"/>
      <c r="S1996" s="57"/>
      <c r="T1996" s="57"/>
      <c r="W1996" s="57"/>
      <c r="X1996" s="57"/>
    </row>
    <row r="1997" spans="3:24" s="14" customFormat="1" ht="75" customHeight="1">
      <c r="C1997" s="57"/>
      <c r="E1997" s="57"/>
      <c r="F1997" s="57"/>
      <c r="G1997" s="57"/>
      <c r="H1997" s="57"/>
      <c r="I1997" s="57"/>
      <c r="J1997" s="57"/>
      <c r="K1997" s="57"/>
      <c r="L1997" s="57"/>
      <c r="M1997" s="57"/>
      <c r="N1997" s="57"/>
      <c r="Q1997" s="57"/>
      <c r="R1997" s="57"/>
      <c r="S1997" s="57"/>
      <c r="T1997" s="57"/>
      <c r="W1997" s="57"/>
      <c r="X1997" s="57"/>
    </row>
    <row r="1998" spans="3:24" s="14" customFormat="1" ht="75" customHeight="1">
      <c r="C1998" s="57"/>
      <c r="E1998" s="57"/>
      <c r="F1998" s="57"/>
      <c r="G1998" s="57"/>
      <c r="H1998" s="57"/>
      <c r="I1998" s="57"/>
      <c r="J1998" s="57"/>
      <c r="K1998" s="57"/>
      <c r="L1998" s="57"/>
      <c r="M1998" s="57"/>
      <c r="N1998" s="57"/>
      <c r="Q1998" s="57"/>
      <c r="R1998" s="57"/>
      <c r="S1998" s="57"/>
      <c r="T1998" s="57"/>
      <c r="W1998" s="57"/>
      <c r="X1998" s="57"/>
    </row>
    <row r="1999" spans="3:24" s="14" customFormat="1" ht="75" customHeight="1">
      <c r="C1999" s="57"/>
      <c r="E1999" s="57"/>
      <c r="F1999" s="57"/>
      <c r="G1999" s="57"/>
      <c r="H1999" s="57"/>
      <c r="I1999" s="57"/>
      <c r="J1999" s="57"/>
      <c r="K1999" s="57"/>
      <c r="L1999" s="57"/>
      <c r="M1999" s="57"/>
      <c r="N1999" s="57"/>
      <c r="Q1999" s="57"/>
      <c r="R1999" s="57"/>
      <c r="S1999" s="57"/>
      <c r="T1999" s="57"/>
      <c r="W1999" s="57"/>
      <c r="X1999" s="57"/>
    </row>
    <row r="2000" spans="3:24" s="14" customFormat="1" ht="75" customHeight="1">
      <c r="C2000" s="57"/>
      <c r="E2000" s="57"/>
      <c r="F2000" s="57"/>
      <c r="G2000" s="57"/>
      <c r="H2000" s="57"/>
      <c r="I2000" s="57"/>
      <c r="J2000" s="57"/>
      <c r="K2000" s="57"/>
      <c r="L2000" s="57"/>
      <c r="M2000" s="57"/>
      <c r="N2000" s="57"/>
      <c r="Q2000" s="57"/>
      <c r="R2000" s="57"/>
      <c r="S2000" s="57"/>
      <c r="T2000" s="57"/>
      <c r="W2000" s="57"/>
      <c r="X2000" s="57"/>
    </row>
  </sheetData>
  <mergeCells count="4">
    <mergeCell ref="E4:G4"/>
    <mergeCell ref="E5:G5"/>
    <mergeCell ref="F9:J9"/>
    <mergeCell ref="F7:J7"/>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prompt="Escriba aquí el nombre del órgano productor o selecciónelo de la lista o presione &quot;intro&quot;." xr:uid="{A7B48B94-3BD7-43BE-8F04-35B329F61BC7}">
          <x14:formula1>
            <xm:f>_xlfn.ANCHORARRAY(Fórmulas!$A$2)</xm:f>
          </x14:formula1>
          <xm:sqref>B9</xm:sqref>
        </x14:dataValidation>
        <x14:dataValidation type="list" allowBlank="1" showInputMessage="1" xr:uid="{AD1EAFDD-260A-40AA-B451-BB7F54974C68}">
          <x14:formula1>
            <xm:f>_xlfn.ANCHORARRAY(Fórmulas!$B$2)</xm:f>
          </x14:formula1>
          <xm:sqref>D9</xm:sqref>
        </x14:dataValidation>
        <x14:dataValidation type="list" allowBlank="1" showInputMessage="1" xr:uid="{6500CA15-9A05-4A40-87B9-6B7DCDA005FB}">
          <x14:formula1>
            <xm:f>Fórmulas!$N$38:$N$42</xm:f>
          </x14:formula1>
          <xm:sqref>F9:J9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FB0FF-D890-4DFC-A3E8-E927ED617EE8}">
  <sheetPr codeName="Hoja3"/>
  <dimension ref="A1:L22"/>
  <sheetViews>
    <sheetView showGridLines="0" showRowColHeaders="0" zoomScale="85" zoomScaleNormal="85" workbookViewId="0">
      <selection activeCell="A9" sqref="A9:B9"/>
    </sheetView>
  </sheetViews>
  <sheetFormatPr baseColWidth="10" defaultColWidth="0" defaultRowHeight="15" zeroHeight="1"/>
  <cols>
    <col min="1" max="1" width="41.5703125" customWidth="1"/>
    <col min="2" max="2" width="45.42578125" customWidth="1"/>
    <col min="3" max="3" width="25.28515625" customWidth="1"/>
    <col min="4" max="4" width="57.7109375" customWidth="1"/>
    <col min="5" max="5" width="0.42578125" hidden="1" customWidth="1"/>
    <col min="6" max="6" width="24.7109375" customWidth="1"/>
    <col min="7" max="7" width="26.85546875" customWidth="1"/>
    <col min="8" max="8" width="29.5703125" customWidth="1"/>
    <col min="9" max="9" width="20.85546875" customWidth="1"/>
    <col min="10" max="12" width="10.85546875" customWidth="1"/>
    <col min="13" max="16384" width="10.85546875" hidden="1"/>
  </cols>
  <sheetData>
    <row r="1" spans="1:9"/>
    <row r="2" spans="1:9"/>
    <row r="3" spans="1:9"/>
    <row r="4" spans="1:9" ht="47.1" customHeight="1"/>
    <row r="5" spans="1:9" ht="10.5" customHeight="1" thickBot="1"/>
    <row r="6" spans="1:9" ht="44.1" customHeight="1" thickTop="1">
      <c r="A6" s="83"/>
      <c r="B6" s="75"/>
      <c r="C6" s="76"/>
    </row>
    <row r="7" spans="1:9" ht="15.75" thickBot="1">
      <c r="A7" s="83"/>
      <c r="B7" s="77"/>
      <c r="C7" s="78"/>
    </row>
    <row r="8" spans="1:9" ht="3.6" customHeight="1" thickTop="1"/>
    <row r="9" spans="1:9" ht="24" thickBot="1">
      <c r="A9" s="82" t="s">
        <v>4835</v>
      </c>
      <c r="B9" s="82"/>
      <c r="C9" s="81" t="s">
        <v>4836</v>
      </c>
      <c r="D9" s="81"/>
      <c r="F9" s="84" t="s">
        <v>4837</v>
      </c>
      <c r="G9" s="84"/>
      <c r="H9" s="30"/>
      <c r="I9" s="30"/>
    </row>
    <row r="10" spans="1:9" ht="17.25" thickTop="1" thickBot="1">
      <c r="A10" s="18" t="s">
        <v>10</v>
      </c>
      <c r="B10" s="19" t="str" cm="1">
        <f t="array" ref="B10">IF(B6="", "", _xlfn.LET(
    _xlpm.nombre_serie, LEFT(B6, FIND("&lt;", B6 &amp; "&lt;") - 2),
    _xlpm.nombre_productor, MID(B6, FIND("&lt;", B6) + 1, FIND("&gt;", B6) - FIND("&lt;", B6) - 1),
    _xlfn.XLOOKUP(1, (Series!$D$10:$D$2001 = _xlpm.nombre_serie) * (Series!$B$10:$B$2001 = _xlpm.nombre_productor), Series!$A$10:$A$2001, "Serie/Productor no encontrado")
))</f>
        <v/>
      </c>
      <c r="C10" s="20" t="s">
        <v>4833</v>
      </c>
      <c r="D10" s="19" t="str" cm="1">
        <f t="array" ref="D10">IF(B6="", "", _xlfn.LET(
    _xlpm.nombre_serie, LEFT(B6, FIND("&lt;", B6 &amp; "&lt;") - 2),
    _xlpm.nombre_productor, MID(B6, FIND("&lt;", B6) + 1, FIND("&gt;", B6) - FIND("&lt;", B6) - 1),
    _xlpm.sigla, _xlfn.XLOOKUP(1, (Series!$D$10:$D$2001 = _xlpm.nombre_serie) * (Series!$B$10:$B$2001 = _xlpm.nombre_productor), Series!$M$10:$M$2001, ""),
    _xlfn.SWITCH(_xlpm.sigla, "L", "Sí, el acceso es libre (L)", "R", "No, el acceso es restringido (R)", "P", "Sólo es parcialmente (P) accesible", "Sin clasificar")
))</f>
        <v/>
      </c>
      <c r="E10" s="10"/>
      <c r="F10" s="79" t="s">
        <v>4846</v>
      </c>
      <c r="G10" s="79"/>
      <c r="H10" s="79"/>
      <c r="I10" s="79"/>
    </row>
    <row r="11" spans="1:9" ht="84.95" customHeight="1" thickTop="1" thickBot="1">
      <c r="A11" s="18" t="s">
        <v>4832</v>
      </c>
      <c r="B11" s="19" t="str">
        <f>IF(B10="", "", _xlfn.XLOOKUP(LEFT(B10, SEARCH(" - ", B10 &amp; " - ")-1), Fórmulas!$F$2:$F$3001, Fórmulas!$G$2:$G$3001, "Nombre no registrado"))</f>
        <v/>
      </c>
      <c r="C11" s="20" t="s">
        <v>4878</v>
      </c>
      <c r="D11" s="19" t="str">
        <f>IF(ISERROR(Fórmulas!Y6), "", Fórmulas!Y6)</f>
        <v/>
      </c>
      <c r="E11" s="10"/>
      <c r="F11" s="21" t="s">
        <v>4847</v>
      </c>
      <c r="G11" s="21" t="s">
        <v>4848</v>
      </c>
      <c r="H11" s="21" t="s">
        <v>4849</v>
      </c>
      <c r="I11" s="21" t="s">
        <v>4850</v>
      </c>
    </row>
    <row r="12" spans="1:9" ht="58.5" customHeight="1" thickTop="1" thickBot="1">
      <c r="A12" s="18" t="s">
        <v>4922</v>
      </c>
      <c r="B12" s="19" t="str" cm="1">
        <f t="array" ref="B12">IF(B6="", "", _xlfn.LET(
    _xlpm.nombre_serie, LEFT(B6, FIND("&lt;", B6 &amp; "&lt;") - 2),
    _xlpm.nombre_productor, MID(B6, FIND("&lt;", B6) + 1, FIND("&gt;", B6) - FIND("&lt;", B6) - 1),
    _xlfn.XLOOKUP(1, (Series!$D$10:$D$2001 = _xlpm.nombre_serie) * (Series!$B$10:$B$2001 = _xlpm.nombre_productor), Series!$B$10:$B$2001, "Productor no encontrado")
))</f>
        <v/>
      </c>
      <c r="C12" s="20" t="s">
        <v>4839</v>
      </c>
      <c r="D12" s="19" t="str" cm="1">
        <f t="array" ref="D12">IF(B6="", "", _xlfn.LET(
    _xlpm.nombre_serie, LEFT(B6, FIND("&lt;", B6 &amp; "&lt;") - 2),
    _xlpm.nombre_productor, MID(B6, FIND("&lt;", B6) + 1, FIND("&gt;", B6) - FIND("&lt;", B6) - 1),
    _xlpm.resultado, _xlfn.XLOOKUP(1, (Series!$D$10:$D$2001 = _xlpm.nombre_serie) * (Series!$B$10:$B$2001 = _xlpm.nombre_productor), Series!$P$10:$P$2001, ""),
    IF(_xlpm.resultado="", "(sin limitación)", _xlpm.resultado)
))</f>
        <v/>
      </c>
      <c r="E12" s="10"/>
      <c r="F12" s="22" t="str" cm="1">
        <f t="array" ref="F12">IF(B6="", "", _xlfn.LET(
    _xlpm.nombre_serie, LEFT(B6, FIND("&lt;", B6 &amp; "&lt;") - 2),
    _xlpm.nombre_productor, MID(B6, FIND("&lt;", B6) + 1, FIND("&gt;", B6) - FIND("&lt;", B6) - 1),
    _xlpm.valor, _xlfn.XLOOKUP(1, (Series!$D$10:$D$2001 = _xlpm.nombre_serie) * (Series!$B$10:$B$2001 = _xlpm.nombre_productor), Series!$H$10:$H$2001, ""),
    IF(ISBLANK(_xlpm.valor), "No consta", _xlpm.valor &amp; IF(_xlpm.valor=1, " año", " años"))
))</f>
        <v/>
      </c>
      <c r="G12" s="22" t="str" cm="1">
        <f t="array" ref="G12">IF(B6="", "", _xlfn.LET(
    _xlpm.nombre_serie, LEFT(B6, FIND("&lt;", B6 &amp; "&lt;") - 2),
    _xlpm.nombre_productor, MID(B6, FIND("&lt;", B6) + 1, FIND("&gt;", B6) - FIND("&lt;", B6) - 1),
    _xlpm.valor, _xlfn.XLOOKUP(1, (Series!$D$10:$D$2001 = _xlpm.nombre_serie) * (Series!$B$10:$B$2001 = _xlpm.nombre_productor), Series!$I$10:$I$2001, ""),
    IF(_xlpm.valor="", "No consta", _xlpm.valor &amp; IF(_xlpm.valor=1, " año", " años"))
))</f>
        <v/>
      </c>
      <c r="H12" s="22" t="str" cm="1">
        <f t="array" ref="H12">IF(B6="", "", _xlfn.LET(
    _xlpm.nombre_serie, LEFT(B6, FIND("&lt;", B6 &amp; "&lt;") - 2),
    _xlpm.nombre_productor, MID(B6, FIND("&lt;", B6) + 1, FIND("&gt;", B6) - FIND("&lt;", B6) - 1),
    _xlpm.valor, _xlfn.XLOOKUP(1, (Series!$D$10:$D$2001 = _xlpm.nombre_serie) * (Series!$B$10:$B$2001 = _xlpm.nombre_productor), Series!$J$10:$J$2001, ""),
    IF(_xlpm.valor="", "No consta", _xlpm.valor &amp; IF(_xlpm.valor=1, " año", " años"))
))</f>
        <v/>
      </c>
      <c r="I12" s="22" t="str" cm="1">
        <f t="array" ref="I12">IF(B6="", "", _xlfn.LET(
    _xlpm.nombre_serie, LEFT(B6, FIND("&lt;", B6 &amp; "&lt;") - 2),
    _xlpm.nombre_productor, MID(B6, FIND("&lt;", B6) + 1, FIND("&gt;", B6) - FIND("&lt;", B6) - 1),
    _xlpm.valor, _xlfn.XLOOKUP(1, (Series!$D$10:$D$2001 = _xlpm.nombre_serie) * (Series!$B$10:$B$2001 = _xlpm.nombre_productor), Series!$K$10:$K$2001, ""),
    IF(_xlpm.valor="", "No consta", _xlpm.valor &amp; IF(_xlpm.valor=1, " año", " años"))
))</f>
        <v/>
      </c>
    </row>
    <row r="13" spans="1:9" ht="48.75" thickTop="1" thickBot="1">
      <c r="A13" s="18" t="s">
        <v>4923</v>
      </c>
      <c r="B13" s="19" t="str" cm="1">
        <f t="array" ref="B13">IF(B6="", "", _xlfn.LET(
    _xlpm.nombre_serie, LEFT(B6, FIND("&lt;", B6 &amp; "&lt;") - 2),
    _xlpm.nombre_productor, MID(B6, FIND("&lt;", B6) + 1, FIND("&gt;", B6) - FIND("&lt;", B6) - 1),
    _xlpm.resultado, _xlfn.XLOOKUP(1, (Series!$D$10:$D$2001 = _xlpm.nombre_serie) * (Series!$B$10:$B$2001 = _xlpm.nombre_productor), Series!$E$10:$E$2001, "Sin datos"),
    IF(OR(_xlpm.resultado="", _xlpm.resultado=0), "Sin datos", _xlpm.resultado)
))</f>
        <v/>
      </c>
      <c r="C13" s="20" t="s">
        <v>4894</v>
      </c>
      <c r="D13" s="19" t="str" cm="1">
        <f t="array" ref="D13">IF(B6="", "", _xlfn.LET(
    _xlpm.nombre_serie, LEFT(B6, FIND("&lt;", B6 &amp; "&lt;") - 2),
    _xlpm.nombre_productor, MID(B6, FIND("&lt;", B6) + 1, FIND("&gt;", B6) - FIND("&lt;", B6) - 1),
    _xlpm.resultado, _xlfn.XLOOKUP(1, (Series!$D$10:$D$2001 = _xlpm.nombre_serie) * (Series!$B$10:$B$2001 = _xlpm.nombre_productor), Series!$N$10:$N$2001, ""),
    IF(_xlpm.resultado="", "esta serie es de acceso libre", "pasados " &amp; _xlpm.resultado &amp; " años desde su cierre")
))</f>
        <v/>
      </c>
      <c r="E13" s="10"/>
      <c r="F13" s="79" t="s">
        <v>21</v>
      </c>
      <c r="G13" s="79"/>
      <c r="H13" s="79"/>
      <c r="I13" s="79"/>
    </row>
    <row r="14" spans="1:9" ht="33" thickTop="1" thickBot="1">
      <c r="A14" s="18" t="s">
        <v>4845</v>
      </c>
      <c r="B14" s="19" t="str" cm="1">
        <f t="array" ref="B14">IF(B6="", "", _xlfn.LET(
    _xlpm.nombre_serie, LEFT(B6, FIND("&lt;", B6 &amp; "&lt;") - 2),
    _xlpm.nombre_productor, MID(B6, FIND("&lt;", B6) + 1, FIND("&gt;", B6) - FIND("&lt;", B6) - 1),
    _xlpm.resultado, _xlfn.XLOOKUP(1, (Series!$D$10:$D$2001 = _xlpm.nombre_serie) * (Series!$B$10:$B$2001 = _xlpm.nombre_productor), Series!$S$10:$S$2001, "Sin datos"),
    IF(OR(_xlpm.resultado="", _xlpm.resultado=0, _xlpm.resultado="Sin datos"), "Sin datos", _xlpm.resultado &amp; IF(OR(_xlpm.resultado=1, _xlpm.resultado="1"), " año", " años"))
))</f>
        <v/>
      </c>
      <c r="C14" s="18" t="s">
        <v>4834</v>
      </c>
      <c r="D14" s="19" t="str" cm="1">
        <f t="array" ref="D14">IF(B6="", "", _xlfn.LET(
    _xlpm.nombre_serie, LEFT(B6, FIND("&lt;", B6 &amp; "&lt;") - 2),
    _xlpm.nombre_productor, MID(B6, FIND("&lt;", B6) + 1, FIND("&gt;", B6) - FIND("&lt;", B6) - 1),
    _xlpm.nivel_seguridad, _xlfn.XLOOKUP(1, (Series!$D$10:$D$2001 = _xlpm.nombre_serie) * (Series!$B$10:$B$2001 = _xlpm.nombre_productor), Series!$G$10:$G$2001, ""),
    IF(_xlpm.nivel_seguridad="", "Sin datos", _xlfn.XLOOKUP(_xlpm.nivel_seguridad, Fórmulas!$K$2:$K$100, Fórmulas!$L$2:$L$100, "No encontrado") &amp; " (" &amp; _xlpm.nivel_seguridad &amp; ") según el ENS")
))</f>
        <v/>
      </c>
      <c r="E14" s="10"/>
      <c r="F14" s="80" t="str" cm="1">
        <f t="array" ref="F14">IF(B6="", "", _xlfn.LET(
    _xlpm.nombre_serie, LEFT(B6, FIND("&lt;", B6 &amp; "&lt;") - 2),
    _xlpm.nombre_productor, MID(B6, FIND("&lt;", B6) + 1, FIND("&gt;", B6) - FIND("&lt;", B6) - 1),
    _xlpm.valor, _xlfn.XLOOKUP(1, (Series!$D$10:$D$2001 = _xlpm.nombre_serie) * (Series!$B$10:$B$2001 = _xlpm.nombre_productor), Series!$L$10:$L$2001, "Sin datos"),
    IF(_xlpm.valor="sí", "Esta serie tiene valor secundario",
    IF(_xlpm.valor="no", "Esta serie no posee valor secundario",
    IF(_xlpm.valor="sc", "Todavía no consta información relativa al valor secundario", "Sin datos")))
))</f>
        <v/>
      </c>
      <c r="G14" s="80"/>
      <c r="H14" s="80"/>
      <c r="I14" s="80"/>
    </row>
    <row r="15" spans="1:9" ht="33" thickTop="1" thickBot="1">
      <c r="A15" s="20" t="s">
        <v>4842</v>
      </c>
      <c r="B15" s="19" t="str" cm="1">
        <f t="array" ref="B15">IF(B6="", "", _xlfn.LET(
    _xlpm.nombre_serie, LEFT(B6, FIND("&lt;", B6 &amp; "&lt;") - 2),
    _xlpm.nombre_productor, MID(B6, FIND("&lt;", B6) + 1, FIND("&gt;", B6) - FIND("&lt;", B6) - 1),
    _xlpm.resultado, _xlfn.XLOOKUP(1, (Series!$D$10:$D$2001 = _xlpm.nombre_serie) * (Series!$B$10:$B$2001 = _xlpm.nombre_productor), Series!$Z$10:$Z$2001, "Sin datos"),
    IF(OR(_xlpm.resultado="", _xlpm.resultado=0, _xlpm.resultado="Sin datos"), "Sin datos", SUBSTITUTE(LOWER(_xlpm.resultado), "serie ", ""))
))</f>
        <v/>
      </c>
      <c r="C15" s="59" t="s">
        <v>4989</v>
      </c>
      <c r="D15" s="60" t="str" cm="1">
        <f t="array" ref="D15">IF(B6="", "", _xlfn.LET(
    _xlpm.nombre_serie, LEFT(B6, FIND("&lt;", B6) - 2),
    _xlpm.nombre_productor, MID(B6, FIND("&lt;", B6) + 1, FIND("&gt;", B6) - FIND("&lt;", B6) - 1),
    _xlpm.clave_encontrada, _xlfn.XLOOKUP(1, (Series!$D$10:$D$3000 = _xlpm.nombre_serie) * (Series!$B$10:$B$3000 = _xlpm.nombre_productor), Series!$F$10:$F$3000, "No encontrado"),
    IF(_xlpm.clave_encontrada="No encontrado", "No encontrado", VLOOKUP(_xlpm.clave_encontrada, Fórmulas!$K$2:$L$20, 2, FALSE))
))</f>
        <v/>
      </c>
      <c r="E15" s="10"/>
      <c r="F15" s="20" t="s">
        <v>4838</v>
      </c>
      <c r="G15" s="23" t="str" cm="1">
        <f t="array" ref="G15">IF(B6="", "", _xlfn.LET(
    _xlpm.nombre_serie, LEFT(B6, FIND("&lt;", B6 &amp; "&lt;") - 2),
    _xlpm.nombre_productor, MID(B6, FIND("&lt;", B6) + 1, FIND("&gt;", B6) - FIND("&lt;", B6) - 1),
    _xlpm.valor, _xlfn.XLOOKUP(1, (Series!$D$10:$D$2001 = _xlpm.nombre_serie) * (Series!$B$10:$B$2001 = _xlpm.nombre_productor), Series!$Q$10:$Q$2001, ""),
    IF(OR(_xlpm.valor="ET", _xlpm.valor="EP", _xlpm.valor="CP"), "Sí", "No")
))</f>
        <v/>
      </c>
      <c r="H15" s="17"/>
      <c r="I15" s="25"/>
    </row>
    <row r="16" spans="1:9" ht="33" thickTop="1" thickBot="1">
      <c r="A16" s="20" t="s">
        <v>4843</v>
      </c>
      <c r="B16" s="19" t="str" cm="1">
        <f t="array" ref="B16">IF(B6="", "", _xlfn.LET(
    _xlpm.nombre_serie, LEFT(B6, FIND("&lt;", B6 &amp; "&lt;") - 2),
    _xlpm.nombre_productor, MID(B6, FIND("&lt;", B6) + 1, FIND("&gt;", B6) - FIND("&lt;", B6) - 1),
    _xlpm.resultado, _xlfn.XLOOKUP(1, (Series!$D$10:$D$2001 = _xlpm.nombre_serie) * (Series!$B$10:$B$2001 = _xlpm.nombre_productor), Series!$W$10:$W$2001, "Sin datos"),
    IF(_xlpm.resultado="Cerrada", "cero expedientes al año. La serie está cerrada",
        IF(OR(_xlpm.resultado="SD", _xlpm.resultado="", _xlpm.resultado="No aplica", _xlpm.resultado="Sin datos", _xlpm.resultado=0), "desconocido por falta de datos",
            _xlpm.resultado &amp; " expedientes al año"
        )
    )
))</f>
        <v/>
      </c>
      <c r="C16" s="10"/>
      <c r="E16" s="10"/>
      <c r="F16" s="20" t="s">
        <v>4902</v>
      </c>
      <c r="G16" s="19" t="str" cm="1">
        <f t="array" ref="G16">IF(B6="", "", _xlfn.LET(
    _xlpm.nombre_serie, LEFT(B6, FIND("&lt;", B6 &amp; "&lt;") - 2),
    _xlpm.nombre_productor, MID(B6, FIND("&lt;", B6) + 1, FIND("&gt;", B6) - FIND("&lt;", B6) - 1),
    _xlpm.val, _xlfn.XLOOKUP(1, (Series!$D$10:$D$2001 = _xlpm.nombre_serie) * (Series!$B$10:$B$2001 = _xlpm.nombre_productor), Series!$Q$10:$Q$2001, ""),
    IF(_xlpm.val="", "Sin datos",
    IF(_xlpm.val="PD", "(serie pendiente de dictamen)",
    IF(_xlpm.val="ET", "eliminación total (ET)",
    IF(_xlpm.val="EP", "eliminación parcial (EP). Se debe revisar el dictamen",
    IF(_xlpm.val="CP", "conservación permanente (CP)", _xlpm.val)))))
))</f>
        <v/>
      </c>
      <c r="H16" s="17"/>
      <c r="I16" s="26"/>
    </row>
    <row r="17" spans="1:9" ht="33" thickTop="1" thickBot="1">
      <c r="A17" s="20" t="s">
        <v>4844</v>
      </c>
      <c r="B17" s="19" t="str" cm="1">
        <f t="array" ref="B17">IF(B6="", "", _xlfn.LET(
    _xlpm.nombre_serie, LEFT(B6, FIND("&lt;", B6 &amp; "&lt;") - 2),
    _xlpm.nombre_productor, MID(B6, FIND("&lt;", B6) + 1, FIND("&gt;", B6) - FIND("&lt;", B6) - 1),
    _xlpm.resultado, _xlfn.XLOOKUP(1, (Series!$D$10:$D$2001 = _xlpm.nombre_serie) * (Series!$B$10:$B$2001 = _xlpm.nombre_productor), Series!$X$10:$X$2001, "sin datos"),
    IF(OR(_xlpm.resultado="", _xlpm.resultado=0, _xlpm.resultado="Sin datos", _xlpm.resultado="sin datos", _xlpm.resultado="No aplica", _xlpm.resultado="SD"), "desconocido por falta de datos",
        IF(_xlpm.resultado="Papel", "no aplica por ser una serie en soporte papel",
            _xlpm.resultado
        )
    )
))</f>
        <v/>
      </c>
      <c r="C17" s="10"/>
      <c r="D17" s="10"/>
      <c r="E17" s="10"/>
      <c r="F17" s="20" t="s">
        <v>4841</v>
      </c>
      <c r="G17" s="23" t="str" cm="1">
        <f t="array" ref="G17">IF(B6="", "", _xlfn.LET(
    _xlpm.nombre_serie, LEFT(B6, FIND("&lt;", B6 &amp; "&lt;") - 2),
    _xlpm.nombre_productor, MID(B6, FIND("&lt;", B6) + 1, FIND("&gt;", B6) - FIND("&lt;", B6) - 1),
    _xlpm.valor, _xlfn.XLOOKUP(1, (Series!$D$10:$D$2001 = _xlpm.nombre_serie) * (Series!$B$10:$B$2001 = _xlpm.nombre_productor), Series!$R$10:$R$2001, ""),
    IF(_xlpm.valor="", "(serie pendiente de dictamen)", _xlpm.valor &amp; IF(_xlpm.valor=1, " año", " años"))
))</f>
        <v/>
      </c>
      <c r="H17" s="17"/>
      <c r="I17" s="26"/>
    </row>
    <row r="18" spans="1:9" ht="29.45" customHeight="1" thickTop="1" thickBot="1">
      <c r="A18" s="20" t="s">
        <v>4851</v>
      </c>
      <c r="B18" s="19" t="str" cm="1">
        <f t="array" ref="B18">IF(B6="", "", _xlfn.LET(
    _xlpm.nombre_serie, LEFT(B6, FIND("&lt;", B6 &amp; "&lt;") - 2),
    _xlpm.nombre_productor, MID(B6, FIND("&lt;", B6) + 1, FIND("&gt;", B6) - FIND("&lt;", B6) - 1),
    _xlpm.resultado, _xlfn.XLOOKUP(1, (Series!$D$10:$D$2001 = _xlpm.nombre_serie) * (Series!$B$10:$B$2001 = _xlpm.nombre_productor), Series!$Y$10:$Y$2001, "sin datos"),
    IF(OR(_xlpm.resultado="", _xlpm.resultado=0, _xlpm.resultado="Sin datos", _xlpm.resultado="sin datos"), "sin datos", _xlpm.resultado)
))</f>
        <v/>
      </c>
      <c r="C18" s="10"/>
      <c r="D18" s="10"/>
      <c r="E18" s="10"/>
      <c r="F18" s="20" t="s">
        <v>4903</v>
      </c>
      <c r="G18" s="24" t="str" cm="1">
        <f t="array" ref="G18">IF(B6="", "", _xlfn.LET(
    _xlpm.nombre_serie, LEFT(B6, FIND("&lt;", B6 &amp; "&lt;") - 2),
    _xlpm.nombre_productor, MID(B6, FIND("&lt;", B6) + 1, FIND("&gt;", B6) - FIND("&lt;", B6) - 1),
    _xlpm.valor, _xlfn.XLOOKUP(1, (Series!$D$10:$D$2001 = _xlpm.nombre_serie) * (Series!$B$10:$B$2001 = _xlpm.nombre_productor), Series!$T$10:$T$2001, ""),
    IF(_xlpm.valor="", "(serie pendiente de dictamen)", LEFT(_xlpm.valor, FIND(" ", _xlpm.valor &amp; " ") - 1))
))</f>
        <v/>
      </c>
      <c r="H18" s="17"/>
      <c r="I18" s="27"/>
    </row>
    <row r="19" spans="1:9" ht="66" customHeight="1" thickTop="1" thickBot="1">
      <c r="A19" s="20" t="s">
        <v>4840</v>
      </c>
      <c r="B19" s="19" t="str" cm="1">
        <f t="array" ref="B19">IF(B6="", "", _xlfn.LET(
    _xlpm.nombre_serie, LEFT(B6, FIND("&lt;", B6 &amp; "&lt;") - 2),
    _xlpm.nombre_productor, MID(B6, FIND("&lt;", B6) + 1, FIND("&gt;", B6) - FIND("&lt;", B6) - 1),
    _xlpm.resultado, _xlfn.XLOOKUP(1, (Series!$D$10:$D$2001 = _xlpm.nombre_serie) * (Series!$B$10:$B$2001 = _xlpm.nombre_productor), Series!$V$10:$V$2001, "sin datos"),
    IF(OR(_xlpm.resultado="", _xlpm.resultado=0, _xlpm.resultado="Sin datos", _xlpm.resultado="Sin datos"), "Sin datos", _xlpm.resultado)
))</f>
        <v/>
      </c>
      <c r="C19" s="28"/>
      <c r="D19" s="29"/>
      <c r="E19" s="10"/>
      <c r="F19" s="20" t="s">
        <v>4904</v>
      </c>
      <c r="G19" s="72" t="str" cm="1">
        <f t="array" ref="G19">IF(B6="", "", _xlfn.LET(
    _xlpm.nombre_serie, LEFT(B6, FIND("&lt;", B6 &amp; "&lt;") - 2),
    _xlpm.nombre_productor, MID(B6, FIND("&lt;", B6) + 1, FIND("&gt;", B6) - FIND("&lt;", B6) - 1),
    _xlpm.url, _xlfn.XLOOKUP(1, (Series!$D$10:$D$2001 = _xlpm.nombre_serie) * (Series!$B$10:$B$2001 = _xlpm.nombre_productor), Series!$U$10:$U$2001, ""),
    IF(_xlpm.url="", "(no hay URL disponible)", _xlpm.url)
))</f>
        <v/>
      </c>
      <c r="H19" s="73"/>
      <c r="I19" s="74"/>
    </row>
    <row r="20" spans="1:9" ht="15.75" thickTop="1"/>
    <row r="21" spans="1:9"/>
    <row r="22" spans="1:9"/>
  </sheetData>
  <mergeCells count="9">
    <mergeCell ref="G19:I19"/>
    <mergeCell ref="B6:C7"/>
    <mergeCell ref="F10:I10"/>
    <mergeCell ref="F13:I13"/>
    <mergeCell ref="F14:I14"/>
    <mergeCell ref="C9:D9"/>
    <mergeCell ref="A9:B9"/>
    <mergeCell ref="A6:A7"/>
    <mergeCell ref="F9:G9"/>
  </mergeCells>
  <conditionalFormatting sqref="D10">
    <cfRule type="containsText" dxfId="15" priority="13" operator="containsText" text="restringido (R)">
      <formula>NOT(ISERROR(SEARCH("restringido (R)",D10)))</formula>
    </cfRule>
    <cfRule type="containsText" dxfId="14" priority="14" operator="containsText" text="parcialmente (P)">
      <formula>NOT(ISERROR(SEARCH("parcialmente (P)",D10)))</formula>
    </cfRule>
    <cfRule type="containsText" dxfId="13" priority="15" operator="containsText" text="libre (L)">
      <formula>NOT(ISERROR(SEARCH("libre (L)",D10)))</formula>
    </cfRule>
  </conditionalFormatting>
  <conditionalFormatting sqref="D14">
    <cfRule type="containsText" dxfId="12" priority="10" operator="containsText" text="Alto">
      <formula>NOT(ISERROR(SEARCH("Alto",D14)))</formula>
    </cfRule>
    <cfRule type="containsText" dxfId="11" priority="11" operator="containsText" text="Medio">
      <formula>NOT(ISERROR(SEARCH("Medio",D14)))</formula>
    </cfRule>
    <cfRule type="containsText" dxfId="10" priority="12" operator="containsText" text="Bajo">
      <formula>NOT(ISERROR(SEARCH("Bajo",D14)))</formula>
    </cfRule>
  </conditionalFormatting>
  <conditionalFormatting sqref="D15">
    <cfRule type="expression" dxfId="9" priority="1">
      <formula>ISNUMBER(SEARCH("no contiene datos sensibles (SD)", D15))</formula>
    </cfRule>
    <cfRule type="expression" dxfId="8" priority="2">
      <formula>OR(ISNUMBER(SEARCH("CE", D15)), ISNUMBER(SEARCH("NP", D15)), ISNUMBER(SEARCH("DP", D15)))</formula>
    </cfRule>
  </conditionalFormatting>
  <conditionalFormatting sqref="F14:I14">
    <cfRule type="containsText" dxfId="7" priority="8" operator="containsText" text="tiene valor secundario">
      <formula>NOT(ISERROR(SEARCH("tiene valor secundario",F14)))</formula>
    </cfRule>
    <cfRule type="containsText" dxfId="6" priority="9" operator="containsText" text="no posee">
      <formula>NOT(ISERROR(SEARCH("no posee",F14)))</formula>
    </cfRule>
  </conditionalFormatting>
  <conditionalFormatting sqref="G15">
    <cfRule type="containsText" dxfId="5" priority="3" operator="containsText" text="No">
      <formula>NOT(ISERROR(SEARCH("No",G15)))</formula>
    </cfRule>
    <cfRule type="containsText" dxfId="4" priority="7" operator="containsText" text="Sí">
      <formula>NOT(ISERROR(SEARCH("Sí",G15)))</formula>
    </cfRule>
  </conditionalFormatting>
  <conditionalFormatting sqref="G16">
    <cfRule type="containsText" dxfId="3" priority="4" operator="containsText" text="conservación permanente">
      <formula>NOT(ISERROR(SEARCH("conservación permanente",G16)))</formula>
    </cfRule>
    <cfRule type="containsText" dxfId="2" priority="5" operator="containsText" text="eliminación total">
      <formula>NOT(ISERROR(SEARCH("eliminación total",G16)))</formula>
    </cfRule>
    <cfRule type="containsText" dxfId="1" priority="6" operator="containsText" text="eliminación parcial">
      <formula>NOT(ISERROR(SEARCH("eliminación parcial",G16)))</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prompt="Escriba aquí el nombre del órgano productor o selecciónelo de la lista o presione &quot;intro&quot;." xr:uid="{7D72BF07-F5D5-4190-A22F-25836E43A356}">
          <x14:formula1>
            <xm:f>_xlfn.ANCHORARRAY(Fórmulas!$E$2)</xm:f>
          </x14:formula1>
          <xm:sqref>B6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7161C-85D2-4B5C-9F90-6B6AE00EEABD}">
  <sheetPr codeName="Hoja4"/>
  <dimension ref="A1:I2000"/>
  <sheetViews>
    <sheetView showGridLines="0" topLeftCell="A4" zoomScale="85" zoomScaleNormal="85" workbookViewId="0">
      <selection activeCell="B12" sqref="B12"/>
    </sheetView>
  </sheetViews>
  <sheetFormatPr baseColWidth="10" defaultColWidth="10.85546875" defaultRowHeight="15"/>
  <cols>
    <col min="1" max="1" width="22" style="14" customWidth="1"/>
    <col min="2" max="2" width="36" style="14" customWidth="1"/>
    <col min="3" max="3" width="53.7109375" style="14" customWidth="1"/>
    <col min="4" max="4" width="43.28515625" style="14" customWidth="1"/>
    <col min="5" max="5" width="17.7109375" style="14" customWidth="1"/>
    <col min="6" max="6" width="10.85546875" style="14"/>
    <col min="7" max="7" width="19.28515625" style="14" customWidth="1"/>
    <col min="8" max="9" width="10.85546875" style="14"/>
    <col min="10" max="10" width="17.42578125" style="14" customWidth="1"/>
    <col min="11" max="16384" width="10.85546875" style="14"/>
  </cols>
  <sheetData>
    <row r="1" spans="1:9" customFormat="1"/>
    <row r="2" spans="1:9" customFormat="1"/>
    <row r="3" spans="1:9" customFormat="1"/>
    <row r="4" spans="1:9" customFormat="1"/>
    <row r="5" spans="1:9" customFormat="1"/>
    <row r="6" spans="1:9" customFormat="1"/>
    <row r="7" spans="1:9" customFormat="1"/>
    <row r="8" spans="1:9" customFormat="1"/>
    <row r="9" spans="1:9" customFormat="1"/>
    <row r="10" spans="1:9" customFormat="1">
      <c r="B10" t="s">
        <v>4959</v>
      </c>
      <c r="C10" t="s">
        <v>4960</v>
      </c>
      <c r="D10" t="s">
        <v>4961</v>
      </c>
      <c r="G10" t="s">
        <v>4962</v>
      </c>
    </row>
    <row r="11" spans="1:9" customFormat="1" ht="15.75" thickBot="1"/>
    <row r="12" spans="1:9" ht="35.1" customHeight="1" thickTop="1" thickBot="1">
      <c r="B12" s="53"/>
      <c r="C12" s="53"/>
      <c r="D12" s="85"/>
      <c r="E12" s="85"/>
      <c r="F12" s="85"/>
      <c r="G12" s="86"/>
      <c r="H12" s="86"/>
      <c r="I12" s="86"/>
    </row>
    <row r="13" spans="1:9" customFormat="1" ht="16.5" thickTop="1" thickBot="1"/>
    <row r="14" spans="1:9" ht="16.5" thickTop="1" thickBot="1">
      <c r="A14" s="54" t="s">
        <v>4983</v>
      </c>
      <c r="B14" s="55" t="s">
        <v>10</v>
      </c>
      <c r="C14" s="55" t="s">
        <v>13</v>
      </c>
      <c r="D14" s="55" t="s">
        <v>11</v>
      </c>
      <c r="E14" s="55" t="s">
        <v>12</v>
      </c>
      <c r="F14" s="55" t="s">
        <v>14</v>
      </c>
    </row>
    <row r="15" spans="1:9" ht="75" customHeight="1" thickTop="1">
      <c r="A15" s="10" t="str" cm="1">
        <f t="array" ref="A15">_xlfn.LET(
_xlpm.Nivel,IF('Cuadro de clasificación'!G12&lt;&gt;"",'Cuadro de clasificación'!G12,IF('Cuadro de clasificación'!D12&lt;&gt;"",'Cuadro de clasificación'!D12,IF('Cuadro de clasificación'!C12&lt;&gt;"",'Cuadro de clasificación'!C12,'Cuadro de clasificación'!B12))),
_xlpm.Codigo,IFERROR(_xlfn.TEXTBEFORE(_xlpm.Nivel," - "),_xlpm.Nivel),
_xlpm.Codigos,Series!A10:A3000,
_xlpm.Filtro,(_xlpm.Codigos=_xlpm.Codigo)+(LEFT(_xlpm.Codigos,LEN(_xlpm.Codigo)+1)=_xlpm.Codigo&amp;"."),
_xlpm.N,SUM(--_xlpm.Filtro),
IF(
_xlpm.Nivel="",
"",
IF(
_xlpm.Nivel="Sin datos",
"0 series encontradas",
IF(
_xlpm.N=1,
"1 serie encontrada",
_xlpm.N&amp;" series encontradas"
)
)
)
)</f>
        <v/>
      </c>
      <c r="B15" s="14" t="str" cm="1">
        <f t="array" ref="B15">_xlfn.LET(
_xlpm.Nivel,IF(G12&lt;&gt;"",G12,IF(D12&lt;&gt;"",D12,IF(C12&lt;&gt;"",C12,B12))),
_xlpm.Codigo,IFERROR(_xlfn.TEXTBEFORE(_xlpm.Nivel," - "),_xlpm.Nivel),
_xlpm.Codigos,Series!A10:A3000,
_xlpm.Datos,Series!A10:E3000,
_xlpm.Filtro,(_xlpm.Codigos=_xlpm.Codigo)+(LEFT(_xlpm.Codigos,LEN(_xlpm.Codigo)+1)=_xlpm.Codigo&amp;"."),
_xlpm.Resultado,_xlfn.CHOOSECOLS(_xlfn._xlws.FILTER(_xlpm.Datos,_xlpm.Filtro),1,4,2,3,5),
IF(
_xlpm.Nivel="",
"",
IF(
_xlpm.Nivel="Sin datos",
"No hay series vinculadas a este código de clasificación",
IFERROR(_xlpm.Resultado,"No hay series vinculadas a este código de clasificación")
)
)
)</f>
        <v/>
      </c>
    </row>
    <row r="16" spans="1:9" ht="75" customHeight="1">
      <c r="A16"/>
    </row>
    <row r="17" ht="75" customHeight="1"/>
    <row r="18" ht="75" customHeight="1"/>
    <row r="19" ht="75" customHeight="1"/>
    <row r="20" ht="75" customHeight="1"/>
    <row r="21" ht="75" customHeight="1"/>
    <row r="22" ht="75" customHeight="1"/>
    <row r="23" ht="75" customHeight="1"/>
    <row r="24" ht="75" customHeight="1"/>
    <row r="25" ht="75" customHeight="1"/>
    <row r="26" ht="75" customHeight="1"/>
    <row r="27" ht="75" customHeight="1"/>
    <row r="28" ht="75" customHeight="1"/>
    <row r="29" ht="75" customHeight="1"/>
    <row r="30" ht="75" customHeight="1"/>
    <row r="31" ht="75" customHeight="1"/>
    <row r="32" ht="75" customHeight="1"/>
    <row r="33" ht="75" customHeight="1"/>
    <row r="34" ht="75" customHeight="1"/>
    <row r="35" ht="75" customHeight="1"/>
    <row r="36" ht="75" customHeight="1"/>
    <row r="37" ht="75" customHeight="1"/>
    <row r="38" ht="75" customHeight="1"/>
    <row r="39" ht="75" customHeight="1"/>
    <row r="40" ht="75" customHeight="1"/>
    <row r="41" ht="75" customHeight="1"/>
    <row r="42" ht="75" customHeight="1"/>
    <row r="43" ht="75" customHeight="1"/>
    <row r="44" ht="75" customHeight="1"/>
    <row r="45" ht="75" customHeight="1"/>
    <row r="46" ht="75" customHeight="1"/>
    <row r="47" ht="75" customHeight="1"/>
    <row r="48" ht="75" customHeight="1"/>
    <row r="49" ht="75" customHeight="1"/>
    <row r="50" ht="75" customHeight="1"/>
    <row r="51" ht="75" customHeight="1"/>
    <row r="52" ht="75" customHeight="1"/>
    <row r="53" ht="75" customHeight="1"/>
    <row r="54" ht="75" customHeight="1"/>
    <row r="55" ht="75" customHeight="1"/>
    <row r="56" ht="75" customHeight="1"/>
    <row r="57" ht="75" customHeight="1"/>
    <row r="58" ht="75" customHeight="1"/>
    <row r="59" ht="75" customHeight="1"/>
    <row r="60" ht="75" customHeight="1"/>
    <row r="61" ht="75" customHeight="1"/>
    <row r="62" ht="75" customHeight="1"/>
    <row r="63" ht="75" customHeight="1"/>
    <row r="64" ht="75" customHeight="1"/>
    <row r="65" ht="75" customHeight="1"/>
    <row r="66" ht="75" customHeight="1"/>
    <row r="67" ht="75" customHeight="1"/>
    <row r="68" ht="75" customHeight="1"/>
    <row r="69" ht="75" customHeight="1"/>
    <row r="70" ht="75" customHeight="1"/>
    <row r="71" ht="75" customHeight="1"/>
    <row r="72" ht="75" customHeight="1"/>
    <row r="73" ht="75" customHeight="1"/>
    <row r="74" ht="75" customHeight="1"/>
    <row r="75" ht="75" customHeight="1"/>
    <row r="76" ht="75" customHeight="1"/>
    <row r="77" ht="75" customHeight="1"/>
    <row r="78" ht="75" customHeight="1"/>
    <row r="79" ht="75" customHeight="1"/>
    <row r="80" ht="75" customHeight="1"/>
    <row r="81" ht="75" customHeight="1"/>
    <row r="82" ht="75" customHeight="1"/>
    <row r="83" ht="75" customHeight="1"/>
    <row r="84" ht="75" customHeight="1"/>
    <row r="85" ht="75" customHeight="1"/>
    <row r="86" ht="75" customHeight="1"/>
    <row r="87" ht="75" customHeight="1"/>
    <row r="88" ht="75" customHeight="1"/>
    <row r="89" ht="75" customHeight="1"/>
    <row r="90" ht="75" customHeight="1"/>
    <row r="91" ht="75" customHeight="1"/>
    <row r="92" ht="75" customHeight="1"/>
    <row r="93" ht="75" customHeight="1"/>
    <row r="94" ht="75" customHeight="1"/>
    <row r="95" ht="75" customHeight="1"/>
    <row r="96" ht="75" customHeight="1"/>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row r="172" ht="75" customHeight="1"/>
    <row r="173" ht="75" customHeight="1"/>
    <row r="174" ht="75" customHeight="1"/>
    <row r="175" ht="75" customHeight="1"/>
    <row r="176" ht="75" customHeight="1"/>
    <row r="177" ht="75" customHeight="1"/>
    <row r="178" ht="75" customHeight="1"/>
    <row r="179" ht="75" customHeight="1"/>
    <row r="180" ht="75" customHeight="1"/>
    <row r="181" ht="75" customHeight="1"/>
    <row r="182" ht="75" customHeight="1"/>
    <row r="183" ht="75" customHeight="1"/>
    <row r="184" ht="75" customHeight="1"/>
    <row r="185" ht="75" customHeight="1"/>
    <row r="186" ht="75" customHeight="1"/>
    <row r="187" ht="75" customHeight="1"/>
    <row r="188" ht="75" customHeight="1"/>
    <row r="189" ht="75" customHeight="1"/>
    <row r="190" ht="75" customHeight="1"/>
    <row r="191" ht="75" customHeight="1"/>
    <row r="192" ht="75" customHeight="1"/>
    <row r="193" ht="75" customHeight="1"/>
    <row r="194" ht="75" customHeight="1"/>
    <row r="195" ht="75" customHeight="1"/>
    <row r="196" ht="75" customHeight="1"/>
    <row r="197" ht="75" customHeight="1"/>
    <row r="198" ht="75" customHeight="1"/>
    <row r="199" ht="75" customHeight="1"/>
    <row r="200" ht="75" customHeight="1"/>
    <row r="201" ht="75" customHeight="1"/>
    <row r="202" ht="75" customHeight="1"/>
    <row r="203" ht="75" customHeight="1"/>
    <row r="204" ht="75" customHeight="1"/>
    <row r="205" ht="75" customHeight="1"/>
    <row r="206" ht="75" customHeight="1"/>
    <row r="207" ht="75" customHeight="1"/>
    <row r="208" ht="75" customHeight="1"/>
    <row r="209" ht="75" customHeight="1"/>
    <row r="210" ht="75" customHeight="1"/>
    <row r="211" ht="75" customHeight="1"/>
    <row r="212" ht="75" customHeight="1"/>
    <row r="213" ht="75" customHeight="1"/>
    <row r="214" ht="75" customHeight="1"/>
    <row r="215" ht="75" customHeight="1"/>
    <row r="216" ht="75" customHeight="1"/>
    <row r="217" ht="75" customHeight="1"/>
    <row r="218" ht="75" customHeight="1"/>
    <row r="219" ht="75" customHeight="1"/>
    <row r="220" ht="75" customHeight="1"/>
    <row r="221" ht="75" customHeight="1"/>
    <row r="222" ht="75" customHeight="1"/>
    <row r="223" ht="75" customHeight="1"/>
    <row r="224" ht="75" customHeight="1"/>
    <row r="225" ht="75" customHeight="1"/>
    <row r="226" ht="75" customHeight="1"/>
    <row r="227" ht="75" customHeight="1"/>
    <row r="228" ht="75" customHeight="1"/>
    <row r="229" ht="75" customHeight="1"/>
    <row r="230" ht="75" customHeight="1"/>
    <row r="231" ht="75" customHeight="1"/>
    <row r="232" ht="75" customHeight="1"/>
    <row r="233" ht="75" customHeight="1"/>
    <row r="234" ht="75" customHeight="1"/>
    <row r="235" ht="75" customHeight="1"/>
    <row r="236" ht="75" customHeight="1"/>
    <row r="237" ht="75" customHeight="1"/>
    <row r="238" ht="75" customHeight="1"/>
    <row r="239" ht="75" customHeight="1"/>
    <row r="240" ht="75" customHeight="1"/>
    <row r="241" ht="75" customHeight="1"/>
    <row r="242" ht="75" customHeight="1"/>
    <row r="243" ht="75" customHeight="1"/>
    <row r="244" ht="75" customHeight="1"/>
    <row r="245" ht="75" customHeight="1"/>
    <row r="246" ht="75" customHeight="1"/>
    <row r="247" ht="75" customHeight="1"/>
    <row r="248" ht="75" customHeight="1"/>
    <row r="249" ht="75" customHeight="1"/>
    <row r="250" ht="75" customHeight="1"/>
    <row r="251" ht="75" customHeight="1"/>
    <row r="252" ht="75" customHeight="1"/>
    <row r="253" ht="75" customHeight="1"/>
    <row r="254" ht="75" customHeight="1"/>
    <row r="255" ht="75" customHeight="1"/>
    <row r="256" ht="75" customHeight="1"/>
    <row r="257" ht="75" customHeight="1"/>
    <row r="258" ht="75" customHeight="1"/>
    <row r="259" ht="75" customHeight="1"/>
    <row r="260" ht="75" customHeight="1"/>
    <row r="261" ht="75" customHeight="1"/>
    <row r="262" ht="75" customHeight="1"/>
    <row r="263" ht="75" customHeight="1"/>
    <row r="264" ht="75" customHeight="1"/>
    <row r="265" ht="75" customHeight="1"/>
    <row r="266" ht="75" customHeight="1"/>
    <row r="267" ht="75" customHeight="1"/>
    <row r="268" ht="75" customHeight="1"/>
    <row r="269" ht="75" customHeight="1"/>
    <row r="270" ht="75" customHeight="1"/>
    <row r="271" ht="75" customHeight="1"/>
    <row r="272" ht="75" customHeight="1"/>
    <row r="273" ht="75" customHeight="1"/>
    <row r="274" ht="75" customHeight="1"/>
    <row r="275" ht="75" customHeight="1"/>
    <row r="276" ht="75" customHeight="1"/>
    <row r="277" ht="75" customHeight="1"/>
    <row r="278" ht="75" customHeight="1"/>
    <row r="279" ht="75" customHeight="1"/>
    <row r="280" ht="75" customHeight="1"/>
    <row r="281" ht="75" customHeight="1"/>
    <row r="282" ht="75" customHeight="1"/>
    <row r="283" ht="75" customHeight="1"/>
    <row r="284" ht="75" customHeight="1"/>
    <row r="285" ht="75" customHeight="1"/>
    <row r="286" ht="75" customHeight="1"/>
    <row r="287" ht="75" customHeight="1"/>
    <row r="288" ht="75" customHeight="1"/>
    <row r="289" ht="75" customHeight="1"/>
    <row r="290" ht="75" customHeight="1"/>
    <row r="291" ht="75" customHeight="1"/>
    <row r="292" ht="75" customHeight="1"/>
    <row r="293" ht="75" customHeight="1"/>
    <row r="294" ht="75" customHeight="1"/>
    <row r="295" ht="75" customHeight="1"/>
    <row r="296" ht="75" customHeight="1"/>
    <row r="297" ht="75" customHeight="1"/>
    <row r="298" ht="75" customHeight="1"/>
    <row r="299" ht="75" customHeight="1"/>
    <row r="300" ht="75" customHeight="1"/>
    <row r="301" ht="75" customHeight="1"/>
    <row r="302" ht="75" customHeight="1"/>
    <row r="303" ht="75" customHeight="1"/>
    <row r="304" ht="75" customHeight="1"/>
    <row r="305" ht="75" customHeight="1"/>
    <row r="306" ht="75" customHeight="1"/>
    <row r="307" ht="75" customHeight="1"/>
    <row r="308" ht="75" customHeight="1"/>
    <row r="309" ht="75" customHeight="1"/>
    <row r="310" ht="75" customHeight="1"/>
    <row r="311" ht="75" customHeight="1"/>
    <row r="312" ht="75" customHeight="1"/>
    <row r="313" ht="75" customHeight="1"/>
    <row r="314" ht="75" customHeight="1"/>
    <row r="315" ht="75" customHeight="1"/>
    <row r="316" ht="75" customHeight="1"/>
    <row r="317" ht="75" customHeight="1"/>
    <row r="318" ht="75" customHeight="1"/>
    <row r="319" ht="75" customHeight="1"/>
    <row r="320" ht="75" customHeight="1"/>
    <row r="321" ht="75" customHeight="1"/>
    <row r="322" ht="75" customHeight="1"/>
    <row r="323" ht="75" customHeight="1"/>
    <row r="324" ht="75" customHeight="1"/>
    <row r="325" ht="75" customHeight="1"/>
    <row r="326" ht="75" customHeight="1"/>
    <row r="327" ht="75" customHeight="1"/>
    <row r="328" ht="75" customHeight="1"/>
    <row r="329" ht="75" customHeight="1"/>
    <row r="330" ht="75" customHeight="1"/>
    <row r="331" ht="75" customHeight="1"/>
    <row r="332" ht="75" customHeight="1"/>
    <row r="333" ht="75" customHeight="1"/>
    <row r="334" ht="75" customHeight="1"/>
    <row r="335" ht="75" customHeight="1"/>
    <row r="336" ht="75" customHeight="1"/>
    <row r="337" ht="75" customHeight="1"/>
    <row r="338" ht="75" customHeight="1"/>
    <row r="339" ht="75" customHeight="1"/>
    <row r="340" ht="75" customHeight="1"/>
    <row r="341" ht="75" customHeight="1"/>
    <row r="342" ht="75" customHeight="1"/>
    <row r="343" ht="75" customHeight="1"/>
    <row r="344" ht="75" customHeight="1"/>
    <row r="345" ht="75" customHeight="1"/>
    <row r="346" ht="75" customHeight="1"/>
    <row r="347" ht="75" customHeight="1"/>
    <row r="348" ht="75" customHeight="1"/>
    <row r="349" ht="75" customHeight="1"/>
    <row r="350" ht="75" customHeight="1"/>
    <row r="351" ht="75" customHeight="1"/>
    <row r="352" ht="75" customHeight="1"/>
    <row r="353" ht="75" customHeight="1"/>
    <row r="354" ht="75" customHeight="1"/>
    <row r="355" ht="75" customHeight="1"/>
    <row r="356" ht="75" customHeight="1"/>
    <row r="357" ht="75" customHeight="1"/>
    <row r="358" ht="75" customHeight="1"/>
    <row r="359" ht="75" customHeight="1"/>
    <row r="360" ht="75" customHeight="1"/>
    <row r="361" ht="75" customHeight="1"/>
    <row r="362" ht="75" customHeight="1"/>
    <row r="363" ht="75" customHeight="1"/>
    <row r="364" ht="75" customHeight="1"/>
    <row r="365" ht="75" customHeight="1"/>
    <row r="366" ht="75" customHeight="1"/>
    <row r="367" ht="75" customHeight="1"/>
    <row r="368" ht="75" customHeight="1"/>
    <row r="369" ht="75" customHeight="1"/>
    <row r="370" ht="75" customHeight="1"/>
    <row r="371" ht="75" customHeight="1"/>
    <row r="372" ht="75" customHeight="1"/>
    <row r="373" ht="75" customHeight="1"/>
    <row r="374" ht="75" customHeight="1"/>
    <row r="375" ht="75" customHeight="1"/>
    <row r="376" ht="75" customHeight="1"/>
    <row r="377" ht="75" customHeight="1"/>
    <row r="378" ht="75" customHeight="1"/>
    <row r="379" ht="75" customHeight="1"/>
    <row r="380" ht="75" customHeight="1"/>
    <row r="381" ht="75" customHeight="1"/>
    <row r="382" ht="75" customHeight="1"/>
    <row r="383" ht="75" customHeight="1"/>
    <row r="384" ht="75" customHeight="1"/>
    <row r="385" ht="75" customHeight="1"/>
    <row r="386" ht="75" customHeight="1"/>
    <row r="387" ht="75" customHeight="1"/>
    <row r="388" ht="75" customHeight="1"/>
    <row r="389" ht="75" customHeight="1"/>
    <row r="390" ht="75" customHeight="1"/>
    <row r="391" ht="75" customHeight="1"/>
    <row r="392" ht="75" customHeight="1"/>
    <row r="393" ht="75" customHeight="1"/>
    <row r="394" ht="75" customHeight="1"/>
    <row r="395" ht="75" customHeight="1"/>
    <row r="396" ht="75" customHeight="1"/>
    <row r="397" ht="75" customHeight="1"/>
    <row r="398" ht="75" customHeight="1"/>
    <row r="399" ht="75" customHeight="1"/>
    <row r="400" ht="75" customHeight="1"/>
    <row r="401" ht="75" customHeight="1"/>
    <row r="402" ht="75" customHeight="1"/>
    <row r="403" ht="75" customHeight="1"/>
    <row r="404" ht="75" customHeight="1"/>
    <row r="405" ht="75" customHeight="1"/>
    <row r="406" ht="75" customHeight="1"/>
    <row r="407" ht="75" customHeight="1"/>
    <row r="408" ht="75" customHeight="1"/>
    <row r="409" ht="75" customHeight="1"/>
    <row r="410" ht="75" customHeight="1"/>
    <row r="411" ht="75" customHeight="1"/>
    <row r="412" ht="75" customHeight="1"/>
    <row r="413" ht="75" customHeight="1"/>
    <row r="414" ht="75" customHeight="1"/>
    <row r="415" ht="75" customHeight="1"/>
    <row r="416" ht="75" customHeight="1"/>
    <row r="417" ht="75" customHeight="1"/>
    <row r="418" ht="75" customHeight="1"/>
    <row r="419" ht="75" customHeight="1"/>
    <row r="420" ht="75" customHeight="1"/>
    <row r="421" ht="75" customHeight="1"/>
    <row r="422" ht="75" customHeight="1"/>
    <row r="423" ht="75" customHeight="1"/>
    <row r="424" ht="75" customHeight="1"/>
    <row r="425" ht="75" customHeight="1"/>
    <row r="426" ht="75" customHeight="1"/>
    <row r="427" ht="75" customHeight="1"/>
    <row r="428" ht="75" customHeight="1"/>
    <row r="429" ht="75" customHeight="1"/>
    <row r="430" ht="75" customHeight="1"/>
    <row r="431" ht="75" customHeight="1"/>
    <row r="432" ht="75" customHeight="1"/>
    <row r="433" ht="75" customHeight="1"/>
    <row r="434" ht="75" customHeight="1"/>
    <row r="435" ht="75" customHeight="1"/>
    <row r="436" ht="75" customHeight="1"/>
    <row r="437" ht="75" customHeight="1"/>
    <row r="438" ht="75" customHeight="1"/>
    <row r="439" ht="75" customHeight="1"/>
    <row r="440" ht="75" customHeight="1"/>
    <row r="441" ht="75" customHeight="1"/>
    <row r="442" ht="75" customHeight="1"/>
    <row r="443" ht="75" customHeight="1"/>
    <row r="444" ht="75" customHeight="1"/>
    <row r="445" ht="75" customHeight="1"/>
    <row r="446" ht="75" customHeight="1"/>
    <row r="447" ht="75" customHeight="1"/>
    <row r="448" ht="75" customHeight="1"/>
    <row r="449" ht="75" customHeight="1"/>
    <row r="450" ht="75" customHeight="1"/>
    <row r="451" ht="75" customHeight="1"/>
    <row r="452" ht="75" customHeight="1"/>
    <row r="453" ht="75" customHeight="1"/>
    <row r="454" ht="75" customHeight="1"/>
    <row r="455" ht="75" customHeight="1"/>
    <row r="456" ht="75" customHeight="1"/>
    <row r="457" ht="75" customHeight="1"/>
    <row r="458" ht="75" customHeight="1"/>
    <row r="459" ht="75" customHeight="1"/>
    <row r="460" ht="75" customHeight="1"/>
    <row r="461" ht="75" customHeight="1"/>
    <row r="462" ht="75" customHeight="1"/>
    <row r="463" ht="75" customHeight="1"/>
    <row r="464" ht="75" customHeight="1"/>
    <row r="465" ht="75" customHeight="1"/>
    <row r="466" ht="75" customHeight="1"/>
    <row r="467" ht="75" customHeight="1"/>
    <row r="468" ht="75" customHeight="1"/>
    <row r="469" ht="75" customHeight="1"/>
    <row r="470" ht="75" customHeight="1"/>
    <row r="471" ht="75" customHeight="1"/>
    <row r="472" ht="75" customHeight="1"/>
    <row r="473" ht="75" customHeight="1"/>
    <row r="474" ht="75" customHeight="1"/>
    <row r="475" ht="75" customHeight="1"/>
    <row r="476" ht="75" customHeight="1"/>
    <row r="477" ht="75" customHeight="1"/>
    <row r="478" ht="75" customHeight="1"/>
    <row r="479" ht="75" customHeight="1"/>
    <row r="480" ht="75" customHeight="1"/>
    <row r="481" ht="75" customHeight="1"/>
    <row r="482" ht="75" customHeight="1"/>
    <row r="483" ht="75" customHeight="1"/>
    <row r="484" ht="75" customHeight="1"/>
    <row r="485" ht="75" customHeight="1"/>
    <row r="486" ht="75" customHeight="1"/>
    <row r="487" ht="75" customHeight="1"/>
    <row r="488" ht="75" customHeight="1"/>
    <row r="489" ht="75" customHeight="1"/>
    <row r="490" ht="75" customHeight="1"/>
    <row r="491" ht="75" customHeight="1"/>
    <row r="492" ht="75" customHeight="1"/>
    <row r="493" ht="75" customHeight="1"/>
    <row r="494" ht="75" customHeight="1"/>
    <row r="495" ht="75" customHeight="1"/>
    <row r="496" ht="75" customHeight="1"/>
    <row r="497" ht="75" customHeight="1"/>
    <row r="498" ht="75" customHeight="1"/>
    <row r="499" ht="75" customHeight="1"/>
    <row r="500" ht="75" customHeight="1"/>
    <row r="501" ht="75" customHeight="1"/>
    <row r="502" ht="75" customHeight="1"/>
    <row r="503" ht="75" customHeight="1"/>
    <row r="504" ht="75" customHeight="1"/>
    <row r="505" ht="75" customHeight="1"/>
    <row r="506" ht="75" customHeight="1"/>
    <row r="507" ht="75" customHeight="1"/>
    <row r="508" ht="75" customHeight="1"/>
    <row r="509" ht="75" customHeight="1"/>
    <row r="510" ht="75" customHeight="1"/>
    <row r="511" ht="75" customHeight="1"/>
    <row r="512" ht="75" customHeight="1"/>
    <row r="513" ht="75" customHeight="1"/>
    <row r="514" ht="75" customHeight="1"/>
    <row r="515" ht="75" customHeight="1"/>
    <row r="516" ht="75" customHeight="1"/>
    <row r="517" ht="75" customHeight="1"/>
    <row r="518" ht="75" customHeight="1"/>
    <row r="519" ht="75" customHeight="1"/>
    <row r="520" ht="75" customHeight="1"/>
    <row r="521" ht="75" customHeight="1"/>
    <row r="522" ht="75" customHeight="1"/>
    <row r="523" ht="75" customHeight="1"/>
    <row r="524" ht="75" customHeight="1"/>
    <row r="525" ht="75" customHeight="1"/>
    <row r="526" ht="75" customHeight="1"/>
    <row r="527" ht="75" customHeight="1"/>
    <row r="528" ht="75" customHeight="1"/>
    <row r="529" ht="75" customHeight="1"/>
    <row r="530" ht="75" customHeight="1"/>
    <row r="531" ht="75" customHeight="1"/>
    <row r="532" ht="75" customHeight="1"/>
    <row r="533" ht="75" customHeight="1"/>
    <row r="534" ht="75" customHeight="1"/>
    <row r="535" ht="75" customHeight="1"/>
    <row r="536" ht="75" customHeight="1"/>
    <row r="537" ht="75" customHeight="1"/>
    <row r="538" ht="75" customHeight="1"/>
    <row r="539" ht="75" customHeight="1"/>
    <row r="540" ht="75" customHeight="1"/>
    <row r="541" ht="75" customHeight="1"/>
    <row r="542" ht="75" customHeight="1"/>
    <row r="543" ht="75" customHeight="1"/>
    <row r="544" ht="75" customHeight="1"/>
    <row r="545" ht="75" customHeight="1"/>
    <row r="546" ht="75" customHeight="1"/>
    <row r="547" ht="75" customHeight="1"/>
    <row r="548" ht="75" customHeight="1"/>
    <row r="549" ht="75" customHeight="1"/>
    <row r="550" ht="75" customHeight="1"/>
    <row r="551" ht="75" customHeight="1"/>
    <row r="552" ht="75" customHeight="1"/>
    <row r="553" ht="75" customHeight="1"/>
    <row r="554" ht="75" customHeight="1"/>
    <row r="555" ht="75" customHeight="1"/>
    <row r="556" ht="75" customHeight="1"/>
    <row r="557" ht="75" customHeight="1"/>
    <row r="558" ht="75" customHeight="1"/>
    <row r="559" ht="75" customHeight="1"/>
    <row r="560" ht="75" customHeight="1"/>
    <row r="561" ht="75" customHeight="1"/>
    <row r="562" ht="75" customHeight="1"/>
    <row r="563" ht="75" customHeight="1"/>
    <row r="564" ht="75" customHeight="1"/>
    <row r="565" ht="75" customHeight="1"/>
    <row r="566" ht="75" customHeight="1"/>
    <row r="567" ht="75" customHeight="1"/>
    <row r="568" ht="75" customHeight="1"/>
    <row r="569" ht="75" customHeight="1"/>
    <row r="570" ht="75" customHeight="1"/>
    <row r="571" ht="75" customHeight="1"/>
    <row r="572" ht="75" customHeight="1"/>
    <row r="573" ht="75" customHeight="1"/>
    <row r="574" ht="75" customHeight="1"/>
    <row r="575" ht="75" customHeight="1"/>
    <row r="576" ht="75" customHeight="1"/>
    <row r="577" ht="75" customHeight="1"/>
    <row r="578" ht="75" customHeight="1"/>
    <row r="579" ht="75" customHeight="1"/>
    <row r="580" ht="75" customHeight="1"/>
    <row r="581" ht="75" customHeight="1"/>
    <row r="582" ht="75" customHeight="1"/>
    <row r="583" ht="75" customHeight="1"/>
    <row r="584" ht="75" customHeight="1"/>
    <row r="585" ht="75" customHeight="1"/>
    <row r="586" ht="75" customHeight="1"/>
    <row r="587" ht="75" customHeight="1"/>
    <row r="588" ht="75" customHeight="1"/>
    <row r="589" ht="75" customHeight="1"/>
    <row r="590" ht="75" customHeight="1"/>
    <row r="591" ht="75" customHeight="1"/>
    <row r="592" ht="75" customHeight="1"/>
    <row r="593" ht="75" customHeight="1"/>
    <row r="594" ht="75" customHeight="1"/>
    <row r="595" ht="75" customHeight="1"/>
    <row r="596" ht="75" customHeight="1"/>
    <row r="597" ht="75" customHeight="1"/>
    <row r="598" ht="75" customHeight="1"/>
    <row r="599" ht="75" customHeight="1"/>
    <row r="600" ht="75" customHeight="1"/>
    <row r="601" ht="75" customHeight="1"/>
    <row r="602" ht="75" customHeight="1"/>
    <row r="603" ht="75" customHeight="1"/>
    <row r="604" ht="75" customHeight="1"/>
    <row r="605" ht="75" customHeight="1"/>
    <row r="606" ht="75" customHeight="1"/>
    <row r="607" ht="75" customHeight="1"/>
    <row r="608" ht="75" customHeight="1"/>
    <row r="609" ht="75" customHeight="1"/>
    <row r="610" ht="75" customHeight="1"/>
    <row r="611" ht="75" customHeight="1"/>
    <row r="612" ht="75" customHeight="1"/>
    <row r="613" ht="75" customHeight="1"/>
    <row r="614" ht="75" customHeight="1"/>
    <row r="615" ht="75" customHeight="1"/>
    <row r="616" ht="75" customHeight="1"/>
    <row r="617" ht="75" customHeight="1"/>
    <row r="618" ht="75" customHeight="1"/>
    <row r="619" ht="75" customHeight="1"/>
    <row r="620" ht="75" customHeight="1"/>
    <row r="621" ht="75" customHeight="1"/>
    <row r="622" ht="75" customHeight="1"/>
    <row r="623" ht="75" customHeight="1"/>
    <row r="624" ht="75" customHeight="1"/>
    <row r="625" ht="75" customHeight="1"/>
    <row r="626" ht="75" customHeight="1"/>
    <row r="627" ht="75" customHeight="1"/>
    <row r="628" ht="75" customHeight="1"/>
    <row r="629" ht="75" customHeight="1"/>
    <row r="630" ht="75" customHeight="1"/>
    <row r="631" ht="75" customHeight="1"/>
    <row r="632" ht="75" customHeight="1"/>
    <row r="633" ht="75" customHeight="1"/>
    <row r="634" ht="75" customHeight="1"/>
    <row r="635" ht="75" customHeight="1"/>
    <row r="636" ht="75" customHeight="1"/>
    <row r="637" ht="75" customHeight="1"/>
    <row r="638" ht="75" customHeight="1"/>
    <row r="639" ht="75" customHeight="1"/>
    <row r="640" ht="75" customHeight="1"/>
    <row r="641" ht="75" customHeight="1"/>
    <row r="642" ht="75" customHeight="1"/>
    <row r="643" ht="75" customHeight="1"/>
    <row r="644" ht="75" customHeight="1"/>
    <row r="645" ht="75" customHeight="1"/>
    <row r="646" ht="75" customHeight="1"/>
    <row r="647" ht="75" customHeight="1"/>
    <row r="648" ht="75" customHeight="1"/>
    <row r="649" ht="75" customHeight="1"/>
    <row r="650" ht="75" customHeight="1"/>
    <row r="651" ht="75" customHeight="1"/>
    <row r="652" ht="75" customHeight="1"/>
    <row r="653" ht="75" customHeight="1"/>
    <row r="654" ht="75" customHeight="1"/>
    <row r="655" ht="75" customHeight="1"/>
    <row r="656" ht="75" customHeight="1"/>
    <row r="657" ht="75" customHeight="1"/>
    <row r="658" ht="75" customHeight="1"/>
    <row r="659" ht="75" customHeight="1"/>
    <row r="660" ht="75" customHeight="1"/>
    <row r="661" ht="75" customHeight="1"/>
    <row r="662" ht="75" customHeight="1"/>
    <row r="663" ht="75" customHeight="1"/>
    <row r="664" ht="75" customHeight="1"/>
    <row r="665" ht="75" customHeight="1"/>
    <row r="666" ht="75" customHeight="1"/>
    <row r="667" ht="75" customHeight="1"/>
    <row r="668" ht="75" customHeight="1"/>
    <row r="669" ht="75" customHeight="1"/>
    <row r="670" ht="75" customHeight="1"/>
    <row r="671" ht="75" customHeight="1"/>
    <row r="672" ht="75" customHeight="1"/>
    <row r="673" ht="75" customHeight="1"/>
    <row r="674" ht="75" customHeight="1"/>
    <row r="675" ht="75" customHeight="1"/>
    <row r="676" ht="75" customHeight="1"/>
    <row r="677" ht="75" customHeight="1"/>
    <row r="678" ht="75" customHeight="1"/>
    <row r="679" ht="75" customHeight="1"/>
    <row r="680" ht="75" customHeight="1"/>
    <row r="681" ht="75" customHeight="1"/>
    <row r="682" ht="75" customHeight="1"/>
    <row r="683" ht="75" customHeight="1"/>
    <row r="684" ht="75" customHeight="1"/>
    <row r="685" ht="75" customHeight="1"/>
    <row r="686" ht="75" customHeight="1"/>
    <row r="687" ht="75" customHeight="1"/>
    <row r="688" ht="75" customHeight="1"/>
    <row r="689" ht="75" customHeight="1"/>
    <row r="690" ht="75" customHeight="1"/>
    <row r="691" ht="75" customHeight="1"/>
    <row r="692" ht="75" customHeight="1"/>
    <row r="693" ht="75" customHeight="1"/>
    <row r="694" ht="75" customHeight="1"/>
    <row r="695" ht="75" customHeight="1"/>
    <row r="696" ht="75" customHeight="1"/>
    <row r="697" ht="75" customHeight="1"/>
    <row r="698" ht="75" customHeight="1"/>
    <row r="699" ht="75" customHeight="1"/>
    <row r="700" ht="75" customHeight="1"/>
    <row r="701" ht="75" customHeight="1"/>
    <row r="702" ht="75" customHeight="1"/>
    <row r="703" ht="75" customHeight="1"/>
    <row r="704" ht="75" customHeight="1"/>
    <row r="705" ht="75" customHeight="1"/>
    <row r="706" ht="75" customHeight="1"/>
    <row r="707" ht="75" customHeight="1"/>
    <row r="708" ht="75" customHeight="1"/>
    <row r="709" ht="75" customHeight="1"/>
    <row r="710" ht="75" customHeight="1"/>
    <row r="711" ht="75" customHeight="1"/>
    <row r="712" ht="75" customHeight="1"/>
    <row r="713" ht="75" customHeight="1"/>
    <row r="714" ht="75" customHeight="1"/>
    <row r="715" ht="75" customHeight="1"/>
    <row r="716" ht="75" customHeight="1"/>
    <row r="717" ht="75" customHeight="1"/>
    <row r="718" ht="75" customHeight="1"/>
    <row r="719" ht="75" customHeight="1"/>
    <row r="720" ht="75" customHeight="1"/>
    <row r="721" ht="75" customHeight="1"/>
    <row r="722" ht="75" customHeight="1"/>
    <row r="723" ht="75" customHeight="1"/>
    <row r="724" ht="75" customHeight="1"/>
    <row r="725" ht="75" customHeight="1"/>
    <row r="726" ht="75" customHeight="1"/>
    <row r="727" ht="75" customHeight="1"/>
    <row r="728" ht="75" customHeight="1"/>
    <row r="729" ht="75" customHeight="1"/>
    <row r="730" ht="75" customHeight="1"/>
    <row r="731" ht="75" customHeight="1"/>
    <row r="732" ht="75" customHeight="1"/>
    <row r="733" ht="75" customHeight="1"/>
    <row r="734" ht="75" customHeight="1"/>
    <row r="735" ht="75" customHeight="1"/>
    <row r="736" ht="75" customHeight="1"/>
    <row r="737" ht="75" customHeight="1"/>
    <row r="738" ht="75" customHeight="1"/>
    <row r="739" ht="75" customHeight="1"/>
    <row r="740" ht="75" customHeight="1"/>
    <row r="741" ht="75" customHeight="1"/>
    <row r="742" ht="75" customHeight="1"/>
    <row r="743" ht="75" customHeight="1"/>
    <row r="744" ht="75" customHeight="1"/>
    <row r="745" ht="75" customHeight="1"/>
    <row r="746" ht="75" customHeight="1"/>
    <row r="747" ht="75" customHeight="1"/>
    <row r="748" ht="75" customHeight="1"/>
    <row r="749" ht="75" customHeight="1"/>
    <row r="750" ht="75" customHeight="1"/>
    <row r="751" ht="75" customHeight="1"/>
    <row r="752" ht="75" customHeight="1"/>
    <row r="753" ht="75" customHeight="1"/>
    <row r="754" ht="75" customHeight="1"/>
    <row r="755" ht="75" customHeight="1"/>
    <row r="756" ht="75" customHeight="1"/>
    <row r="757" ht="75" customHeight="1"/>
    <row r="758" ht="75" customHeight="1"/>
    <row r="759" ht="75" customHeight="1"/>
    <row r="760" ht="75" customHeight="1"/>
    <row r="761" ht="75" customHeight="1"/>
    <row r="762" ht="75" customHeight="1"/>
    <row r="763" ht="75" customHeight="1"/>
    <row r="764" ht="75" customHeight="1"/>
    <row r="765" ht="75" customHeight="1"/>
    <row r="766" ht="75" customHeight="1"/>
    <row r="767" ht="75" customHeight="1"/>
    <row r="768" ht="75" customHeight="1"/>
    <row r="769" ht="75" customHeight="1"/>
    <row r="770" ht="75" customHeight="1"/>
    <row r="771" ht="75" customHeight="1"/>
    <row r="772" ht="75" customHeight="1"/>
    <row r="773" ht="75" customHeight="1"/>
    <row r="774" ht="75" customHeight="1"/>
    <row r="775" ht="75" customHeight="1"/>
    <row r="776" ht="75" customHeight="1"/>
    <row r="777" ht="75" customHeight="1"/>
    <row r="778" ht="75" customHeight="1"/>
    <row r="779" ht="75" customHeight="1"/>
    <row r="780" ht="75" customHeight="1"/>
    <row r="781" ht="75" customHeight="1"/>
    <row r="782" ht="75" customHeight="1"/>
    <row r="783" ht="75" customHeight="1"/>
    <row r="784" ht="75" customHeight="1"/>
    <row r="785" ht="75" customHeight="1"/>
    <row r="786" ht="75" customHeight="1"/>
    <row r="787" ht="75" customHeight="1"/>
    <row r="788" ht="75" customHeight="1"/>
    <row r="789" ht="75" customHeight="1"/>
    <row r="790" ht="75" customHeight="1"/>
    <row r="791" ht="75" customHeight="1"/>
    <row r="792" ht="75" customHeight="1"/>
    <row r="793" ht="75" customHeight="1"/>
    <row r="794" ht="75" customHeight="1"/>
    <row r="795" ht="75" customHeight="1"/>
    <row r="796" ht="75" customHeight="1"/>
    <row r="797" ht="75" customHeight="1"/>
    <row r="798" ht="75" customHeight="1"/>
    <row r="799" ht="75" customHeight="1"/>
    <row r="800" ht="75" customHeight="1"/>
    <row r="801" ht="75" customHeight="1"/>
    <row r="802" ht="75" customHeight="1"/>
    <row r="803" ht="75" customHeight="1"/>
    <row r="804" ht="75" customHeight="1"/>
    <row r="805" ht="75" customHeight="1"/>
    <row r="806" ht="75" customHeight="1"/>
    <row r="807" ht="75" customHeight="1"/>
    <row r="808" ht="75" customHeight="1"/>
    <row r="809" ht="75" customHeight="1"/>
    <row r="810" ht="75" customHeight="1"/>
    <row r="811" ht="75" customHeight="1"/>
    <row r="812" ht="75" customHeight="1"/>
    <row r="813" ht="75" customHeight="1"/>
    <row r="814" ht="75" customHeight="1"/>
    <row r="815" ht="75" customHeight="1"/>
    <row r="816" ht="75" customHeight="1"/>
    <row r="817" ht="75" customHeight="1"/>
    <row r="818" ht="75" customHeight="1"/>
    <row r="819" ht="75" customHeight="1"/>
    <row r="820" ht="75" customHeight="1"/>
    <row r="821" ht="75" customHeight="1"/>
    <row r="822" ht="75" customHeight="1"/>
    <row r="823" ht="75" customHeight="1"/>
    <row r="824" ht="75" customHeight="1"/>
    <row r="825" ht="75" customHeight="1"/>
    <row r="826" ht="75" customHeight="1"/>
    <row r="827" ht="75" customHeight="1"/>
    <row r="828" ht="75" customHeight="1"/>
    <row r="829" ht="75" customHeight="1"/>
    <row r="830" ht="75" customHeight="1"/>
    <row r="831" ht="75" customHeight="1"/>
    <row r="832" ht="75" customHeight="1"/>
    <row r="833" ht="75" customHeight="1"/>
    <row r="834" ht="75" customHeight="1"/>
    <row r="835" ht="75" customHeight="1"/>
    <row r="836" ht="75" customHeight="1"/>
    <row r="837" ht="75" customHeight="1"/>
    <row r="838" ht="75" customHeight="1"/>
    <row r="839" ht="75" customHeight="1"/>
    <row r="840" ht="75" customHeight="1"/>
    <row r="841" ht="75" customHeight="1"/>
    <row r="842" ht="75" customHeight="1"/>
    <row r="843" ht="75" customHeight="1"/>
    <row r="844" ht="75" customHeight="1"/>
    <row r="845" ht="75" customHeight="1"/>
    <row r="846" ht="75" customHeight="1"/>
    <row r="847" ht="75" customHeight="1"/>
    <row r="848" ht="75" customHeight="1"/>
    <row r="849" ht="75" customHeight="1"/>
    <row r="850" ht="75" customHeight="1"/>
    <row r="851" ht="75" customHeight="1"/>
    <row r="852" ht="75" customHeight="1"/>
    <row r="853" ht="75" customHeight="1"/>
    <row r="854" ht="75" customHeight="1"/>
    <row r="855" ht="75" customHeight="1"/>
    <row r="856" ht="75" customHeight="1"/>
    <row r="857" ht="75" customHeight="1"/>
    <row r="858" ht="75" customHeight="1"/>
    <row r="859" ht="75" customHeight="1"/>
    <row r="860" ht="75" customHeight="1"/>
    <row r="861" ht="75" customHeight="1"/>
    <row r="862" ht="75" customHeight="1"/>
    <row r="863" ht="75" customHeight="1"/>
    <row r="864" ht="75" customHeight="1"/>
    <row r="865" ht="75" customHeight="1"/>
    <row r="866" ht="75" customHeight="1"/>
    <row r="867" ht="75" customHeight="1"/>
    <row r="868" ht="75" customHeight="1"/>
    <row r="869" ht="75" customHeight="1"/>
    <row r="870" ht="75" customHeight="1"/>
    <row r="871" ht="75" customHeight="1"/>
    <row r="872" ht="75" customHeight="1"/>
    <row r="873" ht="75" customHeight="1"/>
    <row r="874" ht="75" customHeight="1"/>
    <row r="875" ht="75" customHeight="1"/>
    <row r="876" ht="75" customHeight="1"/>
    <row r="877" ht="75" customHeight="1"/>
    <row r="878" ht="75" customHeight="1"/>
    <row r="879" ht="75" customHeight="1"/>
    <row r="880" ht="75" customHeight="1"/>
    <row r="881" ht="75" customHeight="1"/>
    <row r="882" ht="75" customHeight="1"/>
    <row r="883" ht="75" customHeight="1"/>
    <row r="884" ht="75" customHeight="1"/>
    <row r="885" ht="75" customHeight="1"/>
    <row r="886" ht="75" customHeight="1"/>
    <row r="887" ht="75" customHeight="1"/>
    <row r="888" ht="75" customHeight="1"/>
    <row r="889" ht="75" customHeight="1"/>
    <row r="890" ht="75" customHeight="1"/>
    <row r="891" ht="75" customHeight="1"/>
    <row r="892" ht="75" customHeight="1"/>
    <row r="893" ht="75" customHeight="1"/>
    <row r="894" ht="75" customHeight="1"/>
    <row r="895" ht="75" customHeight="1"/>
    <row r="896" ht="75" customHeight="1"/>
    <row r="897" ht="75" customHeight="1"/>
    <row r="898" ht="75" customHeight="1"/>
    <row r="899" ht="75" customHeight="1"/>
    <row r="900" ht="75" customHeight="1"/>
    <row r="901" ht="75" customHeight="1"/>
    <row r="902" ht="75" customHeight="1"/>
    <row r="903" ht="75" customHeight="1"/>
    <row r="904" ht="75" customHeight="1"/>
    <row r="905" ht="75" customHeight="1"/>
    <row r="906" ht="75" customHeight="1"/>
    <row r="907" ht="75" customHeight="1"/>
    <row r="908" ht="75" customHeight="1"/>
    <row r="909" ht="75" customHeight="1"/>
    <row r="910" ht="75" customHeight="1"/>
    <row r="911" ht="75" customHeight="1"/>
    <row r="912" ht="75" customHeight="1"/>
    <row r="913" ht="75" customHeight="1"/>
    <row r="914" ht="75" customHeight="1"/>
    <row r="915" ht="75" customHeight="1"/>
    <row r="916" ht="75" customHeight="1"/>
    <row r="917" ht="75" customHeight="1"/>
    <row r="918" ht="75" customHeight="1"/>
    <row r="919" ht="75" customHeight="1"/>
    <row r="920" ht="75" customHeight="1"/>
    <row r="921" ht="75" customHeight="1"/>
    <row r="922" ht="75" customHeight="1"/>
    <row r="923" ht="75" customHeight="1"/>
    <row r="924" ht="75" customHeight="1"/>
    <row r="925" ht="75" customHeight="1"/>
    <row r="926" ht="75" customHeight="1"/>
    <row r="927" ht="75" customHeight="1"/>
    <row r="928" ht="75" customHeight="1"/>
    <row r="929" ht="75" customHeight="1"/>
    <row r="930" ht="75" customHeight="1"/>
    <row r="931" ht="75" customHeight="1"/>
    <row r="932" ht="75" customHeight="1"/>
    <row r="933" ht="75" customHeight="1"/>
    <row r="934" ht="75" customHeight="1"/>
    <row r="935" ht="75" customHeight="1"/>
    <row r="936" ht="75" customHeight="1"/>
    <row r="937" ht="75" customHeight="1"/>
    <row r="938" ht="75" customHeight="1"/>
    <row r="939" ht="75" customHeight="1"/>
    <row r="940" ht="75" customHeight="1"/>
    <row r="941" ht="75" customHeight="1"/>
    <row r="942" ht="75" customHeight="1"/>
    <row r="943" ht="75" customHeight="1"/>
    <row r="944" ht="75" customHeight="1"/>
    <row r="945" ht="75" customHeight="1"/>
    <row r="946" ht="75" customHeight="1"/>
    <row r="947" ht="75" customHeight="1"/>
    <row r="948" ht="75" customHeight="1"/>
    <row r="949" ht="75" customHeight="1"/>
    <row r="950" ht="75" customHeight="1"/>
    <row r="951" ht="75" customHeight="1"/>
    <row r="952" ht="75" customHeight="1"/>
    <row r="953" ht="75" customHeight="1"/>
    <row r="954" ht="75" customHeight="1"/>
    <row r="955" ht="75" customHeight="1"/>
    <row r="956" ht="75" customHeight="1"/>
    <row r="957" ht="75" customHeight="1"/>
    <row r="958" ht="75" customHeight="1"/>
    <row r="959" ht="75" customHeight="1"/>
    <row r="960" ht="75" customHeight="1"/>
    <row r="961" ht="75" customHeight="1"/>
    <row r="962" ht="75" customHeight="1"/>
    <row r="963" ht="75" customHeight="1"/>
    <row r="964" ht="75" customHeight="1"/>
    <row r="965" ht="75" customHeight="1"/>
    <row r="966" ht="75" customHeight="1"/>
    <row r="967" ht="75" customHeight="1"/>
    <row r="968" ht="75" customHeight="1"/>
    <row r="969" ht="75" customHeight="1"/>
    <row r="970" ht="75" customHeight="1"/>
    <row r="971" ht="75" customHeight="1"/>
    <row r="972" ht="75" customHeight="1"/>
    <row r="973" ht="75" customHeight="1"/>
    <row r="974" ht="75" customHeight="1"/>
    <row r="975" ht="75" customHeight="1"/>
    <row r="976" ht="75" customHeight="1"/>
    <row r="977" ht="75" customHeight="1"/>
    <row r="978" ht="75" customHeight="1"/>
    <row r="979" ht="75" customHeight="1"/>
    <row r="980" ht="75" customHeight="1"/>
    <row r="981" ht="75" customHeight="1"/>
    <row r="982" ht="75" customHeight="1"/>
    <row r="983" ht="75" customHeight="1"/>
    <row r="984" ht="75" customHeight="1"/>
    <row r="985" ht="75" customHeight="1"/>
    <row r="986" ht="75" customHeight="1"/>
    <row r="987" ht="75" customHeight="1"/>
    <row r="988" ht="75" customHeight="1"/>
    <row r="989" ht="75" customHeight="1"/>
    <row r="990" ht="75" customHeight="1"/>
    <row r="991" ht="75" customHeight="1"/>
    <row r="992" ht="75" customHeight="1"/>
    <row r="993" ht="75" customHeight="1"/>
    <row r="994" ht="75" customHeight="1"/>
    <row r="995" ht="75" customHeight="1"/>
    <row r="996" ht="75" customHeight="1"/>
    <row r="997" ht="75" customHeight="1"/>
    <row r="998" ht="75" customHeight="1"/>
    <row r="999" ht="75" customHeight="1"/>
    <row r="1000" ht="75" customHeight="1"/>
    <row r="1001" ht="75" customHeight="1"/>
    <row r="1002" ht="75" customHeight="1"/>
    <row r="1003" ht="75" customHeight="1"/>
    <row r="1004" ht="75" customHeight="1"/>
    <row r="1005" ht="75" customHeight="1"/>
    <row r="1006" ht="75" customHeight="1"/>
    <row r="1007" ht="75" customHeight="1"/>
    <row r="1008" ht="75" customHeight="1"/>
    <row r="1009" ht="75" customHeight="1"/>
    <row r="1010" ht="75" customHeight="1"/>
    <row r="1011" ht="75" customHeight="1"/>
    <row r="1012" ht="75" customHeight="1"/>
    <row r="1013" ht="75" customHeight="1"/>
    <row r="1014" ht="75" customHeight="1"/>
    <row r="1015" ht="75" customHeight="1"/>
    <row r="1016" ht="75" customHeight="1"/>
    <row r="1017" ht="75" customHeight="1"/>
    <row r="1018" ht="75" customHeight="1"/>
    <row r="1019" ht="75" customHeight="1"/>
    <row r="1020" ht="75" customHeight="1"/>
    <row r="1021" ht="75" customHeight="1"/>
    <row r="1022" ht="75" customHeight="1"/>
    <row r="1023" ht="75" customHeight="1"/>
    <row r="1024" ht="75" customHeight="1"/>
    <row r="1025" ht="75" customHeight="1"/>
    <row r="1026" ht="75" customHeight="1"/>
    <row r="1027" ht="75" customHeight="1"/>
    <row r="1028" ht="75" customHeight="1"/>
    <row r="1029" ht="75" customHeight="1"/>
    <row r="1030" ht="75" customHeight="1"/>
    <row r="1031" ht="75" customHeight="1"/>
    <row r="1032" ht="75" customHeight="1"/>
    <row r="1033" ht="75" customHeight="1"/>
    <row r="1034" ht="75" customHeight="1"/>
    <row r="1035" ht="75" customHeight="1"/>
    <row r="1036" ht="75" customHeight="1"/>
    <row r="1037" ht="75" customHeight="1"/>
    <row r="1038" ht="75" customHeight="1"/>
    <row r="1039" ht="75" customHeight="1"/>
    <row r="1040" ht="75" customHeight="1"/>
    <row r="1041" ht="75" customHeight="1"/>
    <row r="1042" ht="75" customHeight="1"/>
    <row r="1043" ht="75" customHeight="1"/>
    <row r="1044" ht="75" customHeight="1"/>
    <row r="1045" ht="75" customHeight="1"/>
    <row r="1046" ht="75" customHeight="1"/>
    <row r="1047" ht="75" customHeight="1"/>
    <row r="1048" ht="75" customHeight="1"/>
    <row r="1049" ht="75" customHeight="1"/>
    <row r="1050" ht="75" customHeight="1"/>
    <row r="1051" ht="75" customHeight="1"/>
    <row r="1052" ht="75" customHeight="1"/>
    <row r="1053" ht="75" customHeight="1"/>
    <row r="1054" ht="75" customHeight="1"/>
    <row r="1055" ht="75" customHeight="1"/>
    <row r="1056" ht="75" customHeight="1"/>
    <row r="1057" ht="75" customHeight="1"/>
    <row r="1058" ht="75" customHeight="1"/>
    <row r="1059" ht="75" customHeight="1"/>
    <row r="1060" ht="75" customHeight="1"/>
    <row r="1061" ht="75" customHeight="1"/>
    <row r="1062" ht="75" customHeight="1"/>
    <row r="1063" ht="75" customHeight="1"/>
    <row r="1064" ht="75" customHeight="1"/>
    <row r="1065" ht="75" customHeight="1"/>
    <row r="1066" ht="75" customHeight="1"/>
    <row r="1067" ht="75" customHeight="1"/>
    <row r="1068" ht="75" customHeight="1"/>
    <row r="1069" ht="75" customHeight="1"/>
    <row r="1070" ht="75" customHeight="1"/>
    <row r="1071" ht="75" customHeight="1"/>
    <row r="1072" ht="75" customHeight="1"/>
    <row r="1073" ht="75" customHeight="1"/>
    <row r="1074" ht="75" customHeight="1"/>
    <row r="1075" ht="75" customHeight="1"/>
    <row r="1076" ht="75" customHeight="1"/>
    <row r="1077" ht="75" customHeight="1"/>
    <row r="1078" ht="75" customHeight="1"/>
    <row r="1079" ht="75" customHeight="1"/>
    <row r="1080" ht="75" customHeight="1"/>
    <row r="1081" ht="75" customHeight="1"/>
    <row r="1082" ht="75" customHeight="1"/>
    <row r="1083" ht="75" customHeight="1"/>
    <row r="1084" ht="75" customHeight="1"/>
    <row r="1085" ht="75" customHeight="1"/>
    <row r="1086" ht="75" customHeight="1"/>
    <row r="1087" ht="75" customHeight="1"/>
    <row r="1088" ht="75" customHeight="1"/>
    <row r="1089" ht="75" customHeight="1"/>
    <row r="1090" ht="75" customHeight="1"/>
    <row r="1091" ht="75" customHeight="1"/>
    <row r="1092" ht="75" customHeight="1"/>
    <row r="1093" ht="75" customHeight="1"/>
    <row r="1094" ht="75" customHeight="1"/>
    <row r="1095" ht="75" customHeight="1"/>
    <row r="1096" ht="75" customHeight="1"/>
    <row r="1097" ht="75" customHeight="1"/>
    <row r="1098" ht="75" customHeight="1"/>
    <row r="1099" ht="75" customHeight="1"/>
    <row r="1100" ht="75" customHeight="1"/>
    <row r="1101" ht="75" customHeight="1"/>
    <row r="1102" ht="75" customHeight="1"/>
    <row r="1103" ht="75" customHeight="1"/>
    <row r="1104" ht="75" customHeight="1"/>
    <row r="1105" ht="75" customHeight="1"/>
    <row r="1106" ht="75" customHeight="1"/>
    <row r="1107" ht="75" customHeight="1"/>
    <row r="1108" ht="75" customHeight="1"/>
    <row r="1109" ht="75" customHeight="1"/>
    <row r="1110" ht="75" customHeight="1"/>
    <row r="1111" ht="75" customHeight="1"/>
    <row r="1112" ht="75" customHeight="1"/>
    <row r="1113" ht="75" customHeight="1"/>
    <row r="1114" ht="75" customHeight="1"/>
    <row r="1115" ht="75" customHeight="1"/>
    <row r="1116" ht="75" customHeight="1"/>
    <row r="1117" ht="75" customHeight="1"/>
    <row r="1118" ht="75" customHeight="1"/>
    <row r="1119" ht="75" customHeight="1"/>
    <row r="1120" ht="75" customHeight="1"/>
    <row r="1121" ht="75" customHeight="1"/>
    <row r="1122" ht="75" customHeight="1"/>
    <row r="1123" ht="75" customHeight="1"/>
    <row r="1124" ht="75" customHeight="1"/>
    <row r="1125" ht="75" customHeight="1"/>
    <row r="1126" ht="75" customHeight="1"/>
    <row r="1127" ht="75" customHeight="1"/>
    <row r="1128" ht="75" customHeight="1"/>
    <row r="1129" ht="75" customHeight="1"/>
    <row r="1130" ht="75" customHeight="1"/>
    <row r="1131" ht="75" customHeight="1"/>
    <row r="1132" ht="75" customHeight="1"/>
    <row r="1133" ht="75" customHeight="1"/>
    <row r="1134" ht="75" customHeight="1"/>
    <row r="1135" ht="75" customHeight="1"/>
    <row r="1136" ht="75" customHeight="1"/>
    <row r="1137" ht="75" customHeight="1"/>
    <row r="1138" ht="75" customHeight="1"/>
    <row r="1139" ht="75" customHeight="1"/>
    <row r="1140" ht="75" customHeight="1"/>
    <row r="1141" ht="75" customHeight="1"/>
    <row r="1142" ht="75" customHeight="1"/>
    <row r="1143" ht="75" customHeight="1"/>
    <row r="1144" ht="75" customHeight="1"/>
    <row r="1145" ht="75" customHeight="1"/>
    <row r="1146" ht="75" customHeight="1"/>
    <row r="1147" ht="75" customHeight="1"/>
    <row r="1148" ht="75" customHeight="1"/>
    <row r="1149" ht="75" customHeight="1"/>
    <row r="1150" ht="75" customHeight="1"/>
    <row r="1151" ht="75" customHeight="1"/>
    <row r="1152" ht="75" customHeight="1"/>
    <row r="1153" ht="75" customHeight="1"/>
    <row r="1154" ht="75" customHeight="1"/>
    <row r="1155" ht="75" customHeight="1"/>
    <row r="1156" ht="75" customHeight="1"/>
    <row r="1157" ht="75" customHeight="1"/>
    <row r="1158" ht="75" customHeight="1"/>
    <row r="1159" ht="75" customHeight="1"/>
    <row r="1160" ht="75" customHeight="1"/>
    <row r="1161" ht="75" customHeight="1"/>
    <row r="1162" ht="75" customHeight="1"/>
    <row r="1163" ht="75" customHeight="1"/>
    <row r="1164" ht="75" customHeight="1"/>
    <row r="1165" ht="75" customHeight="1"/>
    <row r="1166" ht="75" customHeight="1"/>
    <row r="1167" ht="75" customHeight="1"/>
    <row r="1168" ht="75" customHeight="1"/>
    <row r="1169" ht="75" customHeight="1"/>
    <row r="1170" ht="75" customHeight="1"/>
    <row r="1171" ht="75" customHeight="1"/>
    <row r="1172" ht="75" customHeight="1"/>
    <row r="1173" ht="75" customHeight="1"/>
    <row r="1174" ht="75" customHeight="1"/>
    <row r="1175" ht="75" customHeight="1"/>
    <row r="1176" ht="75" customHeight="1"/>
    <row r="1177" ht="75" customHeight="1"/>
    <row r="1178" ht="75" customHeight="1"/>
    <row r="1179" ht="75" customHeight="1"/>
    <row r="1180" ht="75" customHeight="1"/>
    <row r="1181" ht="75" customHeight="1"/>
    <row r="1182" ht="75" customHeight="1"/>
    <row r="1183" ht="75" customHeight="1"/>
    <row r="1184" ht="75" customHeight="1"/>
    <row r="1185" ht="75" customHeight="1"/>
    <row r="1186" ht="75" customHeight="1"/>
    <row r="1187" ht="75" customHeight="1"/>
    <row r="1188" ht="75" customHeight="1"/>
    <row r="1189" ht="75" customHeight="1"/>
    <row r="1190" ht="75" customHeight="1"/>
    <row r="1191" ht="75" customHeight="1"/>
    <row r="1192" ht="75" customHeight="1"/>
    <row r="1193" ht="75" customHeight="1"/>
    <row r="1194" ht="75" customHeight="1"/>
    <row r="1195" ht="75" customHeight="1"/>
    <row r="1196" ht="75" customHeight="1"/>
    <row r="1197" ht="75" customHeight="1"/>
    <row r="1198" ht="75" customHeight="1"/>
    <row r="1199" ht="75" customHeight="1"/>
    <row r="1200" ht="75" customHeight="1"/>
    <row r="1201" ht="75" customHeight="1"/>
    <row r="1202" ht="75" customHeight="1"/>
    <row r="1203" ht="75" customHeight="1"/>
    <row r="1204" ht="75" customHeight="1"/>
    <row r="1205" ht="75" customHeight="1"/>
    <row r="1206" ht="75" customHeight="1"/>
    <row r="1207" ht="75" customHeight="1"/>
    <row r="1208" ht="75" customHeight="1"/>
    <row r="1209" ht="75" customHeight="1"/>
    <row r="1210" ht="75" customHeight="1"/>
    <row r="1211" ht="75" customHeight="1"/>
    <row r="1212" ht="75" customHeight="1"/>
    <row r="1213" ht="75" customHeight="1"/>
    <row r="1214" ht="75" customHeight="1"/>
    <row r="1215" ht="75" customHeight="1"/>
    <row r="1216" ht="75" customHeight="1"/>
    <row r="1217" ht="75" customHeight="1"/>
    <row r="1218" ht="75" customHeight="1"/>
    <row r="1219" ht="75" customHeight="1"/>
    <row r="1220" ht="75" customHeight="1"/>
    <row r="1221" ht="75" customHeight="1"/>
    <row r="1222" ht="75" customHeight="1"/>
    <row r="1223" ht="75" customHeight="1"/>
    <row r="1224" ht="75" customHeight="1"/>
    <row r="1225" ht="75" customHeight="1"/>
    <row r="1226" ht="75" customHeight="1"/>
    <row r="1227" ht="75" customHeight="1"/>
    <row r="1228" ht="75" customHeight="1"/>
    <row r="1229" ht="75" customHeight="1"/>
    <row r="1230" ht="75" customHeight="1"/>
    <row r="1231" ht="75" customHeight="1"/>
    <row r="1232" ht="75" customHeight="1"/>
    <row r="1233" ht="75" customHeight="1"/>
    <row r="1234" ht="75" customHeight="1"/>
    <row r="1235" ht="75" customHeight="1"/>
    <row r="1236" ht="75" customHeight="1"/>
    <row r="1237" ht="75" customHeight="1"/>
    <row r="1238" ht="75" customHeight="1"/>
    <row r="1239" ht="75" customHeight="1"/>
    <row r="1240" ht="75" customHeight="1"/>
    <row r="1241" ht="75" customHeight="1"/>
    <row r="1242" ht="75" customHeight="1"/>
    <row r="1243" ht="75" customHeight="1"/>
    <row r="1244" ht="75" customHeight="1"/>
    <row r="1245" ht="75" customHeight="1"/>
    <row r="1246" ht="75" customHeight="1"/>
    <row r="1247" ht="75" customHeight="1"/>
    <row r="1248" ht="75" customHeight="1"/>
    <row r="1249" ht="75" customHeight="1"/>
    <row r="1250" ht="75" customHeight="1"/>
    <row r="1251" ht="75" customHeight="1"/>
    <row r="1252" ht="75" customHeight="1"/>
    <row r="1253" ht="75" customHeight="1"/>
    <row r="1254" ht="75" customHeight="1"/>
    <row r="1255" ht="75" customHeight="1"/>
    <row r="1256" ht="75" customHeight="1"/>
    <row r="1257" ht="75" customHeight="1"/>
    <row r="1258" ht="75" customHeight="1"/>
    <row r="1259" ht="75" customHeight="1"/>
    <row r="1260" ht="75" customHeight="1"/>
    <row r="1261" ht="75" customHeight="1"/>
    <row r="1262" ht="75" customHeight="1"/>
    <row r="1263" ht="75" customHeight="1"/>
    <row r="1264" ht="75" customHeight="1"/>
    <row r="1265" ht="75" customHeight="1"/>
    <row r="1266" ht="75" customHeight="1"/>
    <row r="1267" ht="75" customHeight="1"/>
    <row r="1268" ht="75" customHeight="1"/>
    <row r="1269" ht="75" customHeight="1"/>
    <row r="1270" ht="75" customHeight="1"/>
    <row r="1271" ht="75" customHeight="1"/>
    <row r="1272" ht="75" customHeight="1"/>
    <row r="1273" ht="75" customHeight="1"/>
    <row r="1274" ht="75" customHeight="1"/>
    <row r="1275" ht="75" customHeight="1"/>
    <row r="1276" ht="75" customHeight="1"/>
    <row r="1277" ht="75" customHeight="1"/>
    <row r="1278" ht="75" customHeight="1"/>
    <row r="1279" ht="75" customHeight="1"/>
    <row r="1280" ht="75" customHeight="1"/>
    <row r="1281" ht="75" customHeight="1"/>
    <row r="1282" ht="75" customHeight="1"/>
    <row r="1283" ht="75" customHeight="1"/>
    <row r="1284" ht="75" customHeight="1"/>
    <row r="1285" ht="75" customHeight="1"/>
    <row r="1286" ht="75" customHeight="1"/>
    <row r="1287" ht="75" customHeight="1"/>
    <row r="1288" ht="75" customHeight="1"/>
    <row r="1289" ht="75" customHeight="1"/>
    <row r="1290" ht="75" customHeight="1"/>
    <row r="1291" ht="75" customHeight="1"/>
    <row r="1292" ht="75" customHeight="1"/>
    <row r="1293" ht="75" customHeight="1"/>
    <row r="1294" ht="75" customHeight="1"/>
    <row r="1295" ht="75" customHeight="1"/>
    <row r="1296" ht="75" customHeight="1"/>
    <row r="1297" ht="75" customHeight="1"/>
    <row r="1298" ht="75" customHeight="1"/>
    <row r="1299" ht="75" customHeight="1"/>
    <row r="1300" ht="75" customHeight="1"/>
    <row r="1301" ht="75" customHeight="1"/>
    <row r="1302" ht="75" customHeight="1"/>
    <row r="1303" ht="75" customHeight="1"/>
    <row r="1304" ht="75" customHeight="1"/>
    <row r="1305" ht="75" customHeight="1"/>
    <row r="1306" ht="75" customHeight="1"/>
    <row r="1307" ht="75" customHeight="1"/>
    <row r="1308" ht="75" customHeight="1"/>
    <row r="1309" ht="75" customHeight="1"/>
    <row r="1310" ht="75" customHeight="1"/>
    <row r="1311" ht="75" customHeight="1"/>
    <row r="1312" ht="75" customHeight="1"/>
    <row r="1313" ht="75" customHeight="1"/>
    <row r="1314" ht="75" customHeight="1"/>
    <row r="1315" ht="75" customHeight="1"/>
    <row r="1316" ht="75" customHeight="1"/>
    <row r="1317" ht="75" customHeight="1"/>
    <row r="1318" ht="75" customHeight="1"/>
    <row r="1319" ht="75" customHeight="1"/>
    <row r="1320" ht="75" customHeight="1"/>
    <row r="1321" ht="75" customHeight="1"/>
    <row r="1322" ht="75" customHeight="1"/>
    <row r="1323" ht="75" customHeight="1"/>
    <row r="1324" ht="75" customHeight="1"/>
    <row r="1325" ht="75" customHeight="1"/>
    <row r="1326" ht="75" customHeight="1"/>
    <row r="1327" ht="75" customHeight="1"/>
    <row r="1328" ht="75" customHeight="1"/>
    <row r="1329" ht="75" customHeight="1"/>
    <row r="1330" ht="75" customHeight="1"/>
    <row r="1331" ht="75" customHeight="1"/>
    <row r="1332" ht="75" customHeight="1"/>
    <row r="1333" ht="75" customHeight="1"/>
    <row r="1334" ht="75" customHeight="1"/>
    <row r="1335" ht="75" customHeight="1"/>
    <row r="1336" ht="75" customHeight="1"/>
    <row r="1337" ht="75" customHeight="1"/>
    <row r="1338" ht="75" customHeight="1"/>
    <row r="1339" ht="75" customHeight="1"/>
    <row r="1340" ht="75" customHeight="1"/>
    <row r="1341" ht="75" customHeight="1"/>
    <row r="1342" ht="75" customHeight="1"/>
    <row r="1343" ht="75" customHeight="1"/>
    <row r="1344" ht="75" customHeight="1"/>
    <row r="1345" ht="75" customHeight="1"/>
    <row r="1346" ht="75" customHeight="1"/>
    <row r="1347" ht="75" customHeight="1"/>
    <row r="1348" ht="75" customHeight="1"/>
    <row r="1349" ht="75" customHeight="1"/>
    <row r="1350" ht="75" customHeight="1"/>
    <row r="1351" ht="75" customHeight="1"/>
    <row r="1352" ht="75" customHeight="1"/>
    <row r="1353" ht="75" customHeight="1"/>
    <row r="1354" ht="75" customHeight="1"/>
    <row r="1355" ht="75" customHeight="1"/>
    <row r="1356" ht="75" customHeight="1"/>
    <row r="1357" ht="75" customHeight="1"/>
    <row r="1358" ht="75" customHeight="1"/>
    <row r="1359" ht="75" customHeight="1"/>
    <row r="1360" ht="75" customHeight="1"/>
    <row r="1361" ht="75" customHeight="1"/>
    <row r="1362" ht="75" customHeight="1"/>
    <row r="1363" ht="75" customHeight="1"/>
    <row r="1364" ht="75" customHeight="1"/>
    <row r="1365" ht="75" customHeight="1"/>
    <row r="1366" ht="75" customHeight="1"/>
    <row r="1367" ht="75" customHeight="1"/>
    <row r="1368" ht="75" customHeight="1"/>
    <row r="1369" ht="75" customHeight="1"/>
    <row r="1370" ht="75" customHeight="1"/>
    <row r="1371" ht="75" customHeight="1"/>
    <row r="1372" ht="75" customHeight="1"/>
    <row r="1373" ht="75" customHeight="1"/>
    <row r="1374" ht="75" customHeight="1"/>
    <row r="1375" ht="75" customHeight="1"/>
    <row r="1376" ht="75" customHeight="1"/>
    <row r="1377" ht="75" customHeight="1"/>
    <row r="1378" ht="75" customHeight="1"/>
    <row r="1379" ht="75" customHeight="1"/>
    <row r="1380" ht="75" customHeight="1"/>
    <row r="1381" ht="75" customHeight="1"/>
    <row r="1382" ht="75" customHeight="1"/>
    <row r="1383" ht="75" customHeight="1"/>
    <row r="1384" ht="75" customHeight="1"/>
    <row r="1385" ht="75" customHeight="1"/>
    <row r="1386" ht="75" customHeight="1"/>
    <row r="1387" ht="75" customHeight="1"/>
    <row r="1388" ht="75" customHeight="1"/>
    <row r="1389" ht="75" customHeight="1"/>
    <row r="1390" ht="75" customHeight="1"/>
    <row r="1391" ht="75" customHeight="1"/>
    <row r="1392" ht="75" customHeight="1"/>
    <row r="1393" ht="75" customHeight="1"/>
    <row r="1394" ht="75" customHeight="1"/>
    <row r="1395" ht="75" customHeight="1"/>
    <row r="1396" ht="75" customHeight="1"/>
    <row r="1397" ht="75" customHeight="1"/>
    <row r="1398" ht="75" customHeight="1"/>
    <row r="1399" ht="75" customHeight="1"/>
    <row r="1400" ht="75" customHeight="1"/>
    <row r="1401" ht="75" customHeight="1"/>
    <row r="1402" ht="75" customHeight="1"/>
    <row r="1403" ht="75" customHeight="1"/>
    <row r="1404" ht="75" customHeight="1"/>
    <row r="1405" ht="75" customHeight="1"/>
    <row r="1406" ht="75" customHeight="1"/>
    <row r="1407" ht="75" customHeight="1"/>
    <row r="1408" ht="75" customHeight="1"/>
    <row r="1409" ht="75" customHeight="1"/>
    <row r="1410" ht="75" customHeight="1"/>
    <row r="1411" ht="75" customHeight="1"/>
    <row r="1412" ht="75" customHeight="1"/>
    <row r="1413" ht="75" customHeight="1"/>
    <row r="1414" ht="75" customHeight="1"/>
    <row r="1415" ht="75" customHeight="1"/>
    <row r="1416" ht="75" customHeight="1"/>
    <row r="1417" ht="75" customHeight="1"/>
    <row r="1418" ht="75" customHeight="1"/>
    <row r="1419" ht="75" customHeight="1"/>
    <row r="1420" ht="75" customHeight="1"/>
    <row r="1421" ht="75" customHeight="1"/>
    <row r="1422" ht="75" customHeight="1"/>
    <row r="1423" ht="75" customHeight="1"/>
    <row r="1424" ht="75" customHeight="1"/>
    <row r="1425" ht="75" customHeight="1"/>
    <row r="1426" ht="75" customHeight="1"/>
    <row r="1427" ht="75" customHeight="1"/>
    <row r="1428" ht="75" customHeight="1"/>
    <row r="1429" ht="75" customHeight="1"/>
    <row r="1430" ht="75" customHeight="1"/>
    <row r="1431" ht="75" customHeight="1"/>
    <row r="1432" ht="75" customHeight="1"/>
    <row r="1433" ht="75" customHeight="1"/>
    <row r="1434" ht="75" customHeight="1"/>
    <row r="1435" ht="75" customHeight="1"/>
    <row r="1436" ht="75" customHeight="1"/>
    <row r="1437" ht="75" customHeight="1"/>
    <row r="1438" ht="75" customHeight="1"/>
    <row r="1439" ht="75" customHeight="1"/>
    <row r="1440" ht="75" customHeight="1"/>
    <row r="1441" ht="75" customHeight="1"/>
    <row r="1442" ht="75" customHeight="1"/>
    <row r="1443" ht="75" customHeight="1"/>
    <row r="1444" ht="75" customHeight="1"/>
    <row r="1445" ht="75" customHeight="1"/>
    <row r="1446" ht="75" customHeight="1"/>
    <row r="1447" ht="75" customHeight="1"/>
    <row r="1448" ht="75" customHeight="1"/>
    <row r="1449" ht="75" customHeight="1"/>
    <row r="1450" ht="75" customHeight="1"/>
    <row r="1451" ht="75" customHeight="1"/>
    <row r="1452" ht="75" customHeight="1"/>
    <row r="1453" ht="75" customHeight="1"/>
    <row r="1454" ht="75" customHeight="1"/>
    <row r="1455" ht="75" customHeight="1"/>
    <row r="1456" ht="75" customHeight="1"/>
    <row r="1457" ht="75" customHeight="1"/>
    <row r="1458" ht="75" customHeight="1"/>
    <row r="1459" ht="75" customHeight="1"/>
    <row r="1460" ht="75" customHeight="1"/>
    <row r="1461" ht="75" customHeight="1"/>
    <row r="1462" ht="75" customHeight="1"/>
    <row r="1463" ht="75" customHeight="1"/>
    <row r="1464" ht="75" customHeight="1"/>
    <row r="1465" ht="75" customHeight="1"/>
    <row r="1466" ht="75" customHeight="1"/>
    <row r="1467" ht="75" customHeight="1"/>
    <row r="1468" ht="75" customHeight="1"/>
    <row r="1469" ht="75" customHeight="1"/>
    <row r="1470" ht="75" customHeight="1"/>
    <row r="1471" ht="75" customHeight="1"/>
    <row r="1472" ht="75" customHeight="1"/>
    <row r="1473" ht="75" customHeight="1"/>
    <row r="1474" ht="75" customHeight="1"/>
    <row r="1475" ht="75" customHeight="1"/>
    <row r="1476" ht="75" customHeight="1"/>
    <row r="1477" ht="75" customHeight="1"/>
    <row r="1478" ht="75" customHeight="1"/>
    <row r="1479" ht="75" customHeight="1"/>
    <row r="1480" ht="75" customHeight="1"/>
    <row r="1481" ht="75" customHeight="1"/>
    <row r="1482" ht="75" customHeight="1"/>
    <row r="1483" ht="75" customHeight="1"/>
    <row r="1484" ht="75" customHeight="1"/>
    <row r="1485" ht="75" customHeight="1"/>
    <row r="1486" ht="75" customHeight="1"/>
    <row r="1487" ht="75" customHeight="1"/>
    <row r="1488" ht="75" customHeight="1"/>
    <row r="1489" ht="75" customHeight="1"/>
    <row r="1490" ht="75" customHeight="1"/>
    <row r="1491" ht="75" customHeight="1"/>
    <row r="1492" ht="75" customHeight="1"/>
    <row r="1493" ht="75" customHeight="1"/>
    <row r="1494" ht="75" customHeight="1"/>
    <row r="1495" ht="75" customHeight="1"/>
    <row r="1496" ht="75" customHeight="1"/>
    <row r="1497" ht="75" customHeight="1"/>
    <row r="1498" ht="75" customHeight="1"/>
    <row r="1499" ht="75" customHeight="1"/>
    <row r="1500" ht="75" customHeight="1"/>
    <row r="1501" ht="75" customHeight="1"/>
    <row r="1502" ht="75" customHeight="1"/>
    <row r="1503" ht="75" customHeight="1"/>
    <row r="1504" ht="75" customHeight="1"/>
    <row r="1505" ht="75" customHeight="1"/>
    <row r="1506" ht="75" customHeight="1"/>
    <row r="1507" ht="75" customHeight="1"/>
    <row r="1508" ht="75" customHeight="1"/>
    <row r="1509" ht="75" customHeight="1"/>
    <row r="1510" ht="75" customHeight="1"/>
    <row r="1511" ht="75" customHeight="1"/>
    <row r="1512" ht="75" customHeight="1"/>
    <row r="1513" ht="75" customHeight="1"/>
    <row r="1514" ht="75" customHeight="1"/>
    <row r="1515" ht="75" customHeight="1"/>
    <row r="1516" ht="75" customHeight="1"/>
    <row r="1517" ht="75" customHeight="1"/>
    <row r="1518" ht="75" customHeight="1"/>
    <row r="1519" ht="75" customHeight="1"/>
    <row r="1520" ht="75" customHeight="1"/>
    <row r="1521" ht="75" customHeight="1"/>
    <row r="1522" ht="75" customHeight="1"/>
    <row r="1523" ht="75" customHeight="1"/>
    <row r="1524" ht="75" customHeight="1"/>
    <row r="1525" ht="75" customHeight="1"/>
    <row r="1526" ht="75" customHeight="1"/>
    <row r="1527" ht="75" customHeight="1"/>
    <row r="1528" ht="75" customHeight="1"/>
    <row r="1529" ht="75" customHeight="1"/>
    <row r="1530" ht="75" customHeight="1"/>
    <row r="1531" ht="75" customHeight="1"/>
    <row r="1532" ht="75" customHeight="1"/>
    <row r="1533" ht="75" customHeight="1"/>
    <row r="1534" ht="75" customHeight="1"/>
    <row r="1535" ht="75" customHeight="1"/>
    <row r="1536" ht="75" customHeight="1"/>
    <row r="1537" ht="75" customHeight="1"/>
    <row r="1538" ht="75" customHeight="1"/>
    <row r="1539" ht="75" customHeight="1"/>
    <row r="1540" ht="75" customHeight="1"/>
    <row r="1541" ht="75" customHeight="1"/>
    <row r="1542" ht="75" customHeight="1"/>
    <row r="1543" ht="75" customHeight="1"/>
    <row r="1544" ht="75" customHeight="1"/>
    <row r="1545" ht="75" customHeight="1"/>
    <row r="1546" ht="75" customHeight="1"/>
    <row r="1547" ht="75" customHeight="1"/>
    <row r="1548" ht="75" customHeight="1"/>
    <row r="1549" ht="75" customHeight="1"/>
    <row r="1550" ht="75" customHeight="1"/>
    <row r="1551" ht="75" customHeight="1"/>
    <row r="1552" ht="75" customHeight="1"/>
    <row r="1553" ht="75" customHeight="1"/>
    <row r="1554" ht="75" customHeight="1"/>
    <row r="1555" ht="75" customHeight="1"/>
    <row r="1556" ht="75" customHeight="1"/>
    <row r="1557" ht="75" customHeight="1"/>
    <row r="1558" ht="75" customHeight="1"/>
    <row r="1559" ht="75" customHeight="1"/>
    <row r="1560" ht="75" customHeight="1"/>
    <row r="1561" ht="75" customHeight="1"/>
    <row r="1562" ht="75" customHeight="1"/>
    <row r="1563" ht="75" customHeight="1"/>
    <row r="1564" ht="75" customHeight="1"/>
    <row r="1565" ht="75" customHeight="1"/>
    <row r="1566" ht="75" customHeight="1"/>
    <row r="1567" ht="75" customHeight="1"/>
    <row r="1568" ht="75" customHeight="1"/>
    <row r="1569" ht="75" customHeight="1"/>
    <row r="1570" ht="75" customHeight="1"/>
    <row r="1571" ht="75" customHeight="1"/>
    <row r="1572" ht="75" customHeight="1"/>
    <row r="1573" ht="75" customHeight="1"/>
    <row r="1574" ht="75" customHeight="1"/>
    <row r="1575" ht="75" customHeight="1"/>
    <row r="1576" ht="75" customHeight="1"/>
    <row r="1577" ht="75" customHeight="1"/>
    <row r="1578" ht="75" customHeight="1"/>
    <row r="1579" ht="75" customHeight="1"/>
    <row r="1580" ht="75" customHeight="1"/>
    <row r="1581" ht="75" customHeight="1"/>
    <row r="1582" ht="75" customHeight="1"/>
    <row r="1583" ht="75" customHeight="1"/>
    <row r="1584" ht="75" customHeight="1"/>
    <row r="1585" ht="75" customHeight="1"/>
    <row r="1586" ht="75" customHeight="1"/>
    <row r="1587" ht="75" customHeight="1"/>
    <row r="1588" ht="75" customHeight="1"/>
    <row r="1589" ht="75" customHeight="1"/>
    <row r="1590" ht="75" customHeight="1"/>
    <row r="1591" ht="75" customHeight="1"/>
    <row r="1592" ht="75" customHeight="1"/>
    <row r="1593" ht="75" customHeight="1"/>
    <row r="1594" ht="75" customHeight="1"/>
    <row r="1595" ht="75" customHeight="1"/>
    <row r="1596" ht="75" customHeight="1"/>
    <row r="1597" ht="75" customHeight="1"/>
    <row r="1598" ht="75" customHeight="1"/>
    <row r="1599" ht="75" customHeight="1"/>
    <row r="1600" ht="75" customHeight="1"/>
    <row r="1601" ht="75" customHeight="1"/>
    <row r="1602" ht="75" customHeight="1"/>
    <row r="1603" ht="75" customHeight="1"/>
    <row r="1604" ht="75" customHeight="1"/>
    <row r="1605" ht="75" customHeight="1"/>
    <row r="1606" ht="75" customHeight="1"/>
    <row r="1607" ht="75" customHeight="1"/>
    <row r="1608" ht="75" customHeight="1"/>
    <row r="1609" ht="75" customHeight="1"/>
    <row r="1610" ht="75" customHeight="1"/>
    <row r="1611" ht="75" customHeight="1"/>
    <row r="1612" ht="75" customHeight="1"/>
    <row r="1613" ht="75" customHeight="1"/>
    <row r="1614" ht="75" customHeight="1"/>
    <row r="1615" ht="75" customHeight="1"/>
    <row r="1616" ht="75" customHeight="1"/>
    <row r="1617" ht="75" customHeight="1"/>
    <row r="1618" ht="75" customHeight="1"/>
    <row r="1619" ht="75" customHeight="1"/>
    <row r="1620" ht="75" customHeight="1"/>
    <row r="1621" ht="75" customHeight="1"/>
    <row r="1622" ht="75" customHeight="1"/>
    <row r="1623" ht="75" customHeight="1"/>
    <row r="1624" ht="75" customHeight="1"/>
    <row r="1625" ht="75" customHeight="1"/>
    <row r="1626" ht="75" customHeight="1"/>
    <row r="1627" ht="75" customHeight="1"/>
    <row r="1628" ht="75" customHeight="1"/>
    <row r="1629" ht="75" customHeight="1"/>
    <row r="1630" ht="75" customHeight="1"/>
    <row r="1631" ht="75" customHeight="1"/>
    <row r="1632" ht="75" customHeight="1"/>
    <row r="1633" ht="75" customHeight="1"/>
    <row r="1634" ht="75" customHeight="1"/>
    <row r="1635" ht="75" customHeight="1"/>
    <row r="1636" ht="75" customHeight="1"/>
    <row r="1637" ht="75" customHeight="1"/>
    <row r="1638" ht="75" customHeight="1"/>
    <row r="1639" ht="75" customHeight="1"/>
    <row r="1640" ht="75" customHeight="1"/>
    <row r="1641" ht="75" customHeight="1"/>
    <row r="1642" ht="75" customHeight="1"/>
    <row r="1643" ht="75" customHeight="1"/>
    <row r="1644" ht="75" customHeight="1"/>
    <row r="1645" ht="75" customHeight="1"/>
    <row r="1646" ht="75" customHeight="1"/>
    <row r="1647" ht="75" customHeight="1"/>
    <row r="1648" ht="75" customHeight="1"/>
    <row r="1649" ht="75" customHeight="1"/>
    <row r="1650" ht="75" customHeight="1"/>
    <row r="1651" ht="75" customHeight="1"/>
    <row r="1652" ht="75" customHeight="1"/>
    <row r="1653" ht="75" customHeight="1"/>
    <row r="1654" ht="75" customHeight="1"/>
    <row r="1655" ht="75" customHeight="1"/>
    <row r="1656" ht="75" customHeight="1"/>
    <row r="1657" ht="75" customHeight="1"/>
    <row r="1658" ht="75" customHeight="1"/>
    <row r="1659" ht="75" customHeight="1"/>
    <row r="1660" ht="75" customHeight="1"/>
    <row r="1661" ht="75" customHeight="1"/>
    <row r="1662" ht="75" customHeight="1"/>
    <row r="1663" ht="75" customHeight="1"/>
    <row r="1664" ht="75" customHeight="1"/>
    <row r="1665" ht="75" customHeight="1"/>
    <row r="1666" ht="75" customHeight="1"/>
    <row r="1667" ht="75" customHeight="1"/>
    <row r="1668" ht="75" customHeight="1"/>
    <row r="1669" ht="75" customHeight="1"/>
    <row r="1670" ht="75" customHeight="1"/>
    <row r="1671" ht="75" customHeight="1"/>
    <row r="1672" ht="75" customHeight="1"/>
    <row r="1673" ht="75" customHeight="1"/>
    <row r="1674" ht="75" customHeight="1"/>
    <row r="1675" ht="75" customHeight="1"/>
    <row r="1676" ht="75" customHeight="1"/>
    <row r="1677" ht="75" customHeight="1"/>
    <row r="1678" ht="75" customHeight="1"/>
    <row r="1679" ht="75" customHeight="1"/>
    <row r="1680" ht="75" customHeight="1"/>
    <row r="1681" ht="75" customHeight="1"/>
    <row r="1682" ht="75" customHeight="1"/>
    <row r="1683" ht="75" customHeight="1"/>
    <row r="1684" ht="75" customHeight="1"/>
    <row r="1685" ht="75" customHeight="1"/>
    <row r="1686" ht="75" customHeight="1"/>
    <row r="1687" ht="75" customHeight="1"/>
    <row r="1688" ht="75" customHeight="1"/>
    <row r="1689" ht="75" customHeight="1"/>
    <row r="1690" ht="75" customHeight="1"/>
    <row r="1691" ht="75" customHeight="1"/>
    <row r="1692" ht="75" customHeight="1"/>
    <row r="1693" ht="75" customHeight="1"/>
    <row r="1694" ht="75" customHeight="1"/>
    <row r="1695" ht="75" customHeight="1"/>
    <row r="1696" ht="75" customHeight="1"/>
    <row r="1697" ht="75" customHeight="1"/>
    <row r="1698" ht="75" customHeight="1"/>
    <row r="1699" ht="75" customHeight="1"/>
    <row r="1700" ht="75" customHeight="1"/>
    <row r="1701" ht="75" customHeight="1"/>
    <row r="1702" ht="75" customHeight="1"/>
    <row r="1703" ht="75" customHeight="1"/>
    <row r="1704" ht="75" customHeight="1"/>
    <row r="1705" ht="75" customHeight="1"/>
    <row r="1706" ht="75" customHeight="1"/>
    <row r="1707" ht="75" customHeight="1"/>
    <row r="1708" ht="75" customHeight="1"/>
    <row r="1709" ht="75" customHeight="1"/>
    <row r="1710" ht="75" customHeight="1"/>
    <row r="1711" ht="75" customHeight="1"/>
    <row r="1712" ht="75" customHeight="1"/>
    <row r="1713" ht="75" customHeight="1"/>
    <row r="1714" ht="75" customHeight="1"/>
    <row r="1715" ht="75" customHeight="1"/>
    <row r="1716" ht="75" customHeight="1"/>
    <row r="1717" ht="75" customHeight="1"/>
    <row r="1718" ht="75" customHeight="1"/>
    <row r="1719" ht="75" customHeight="1"/>
    <row r="1720" ht="75" customHeight="1"/>
    <row r="1721" ht="75" customHeight="1"/>
    <row r="1722" ht="75" customHeight="1"/>
    <row r="1723" ht="75" customHeight="1"/>
    <row r="1724" ht="75" customHeight="1"/>
    <row r="1725" ht="75" customHeight="1"/>
    <row r="1726" ht="75" customHeight="1"/>
    <row r="1727" ht="75" customHeight="1"/>
    <row r="1728" ht="75" customHeight="1"/>
    <row r="1729" ht="75" customHeight="1"/>
    <row r="1730" ht="75" customHeight="1"/>
    <row r="1731" ht="75" customHeight="1"/>
    <row r="1732" ht="75" customHeight="1"/>
    <row r="1733" ht="75" customHeight="1"/>
    <row r="1734" ht="75" customHeight="1"/>
    <row r="1735" ht="75" customHeight="1"/>
    <row r="1736" ht="75" customHeight="1"/>
    <row r="1737" ht="75" customHeight="1"/>
    <row r="1738" ht="75" customHeight="1"/>
    <row r="1739" ht="75" customHeight="1"/>
    <row r="1740" ht="75" customHeight="1"/>
    <row r="1741" ht="75" customHeight="1"/>
    <row r="1742" ht="75" customHeight="1"/>
    <row r="1743" ht="75" customHeight="1"/>
    <row r="1744" ht="75" customHeight="1"/>
    <row r="1745" ht="75" customHeight="1"/>
    <row r="1746" ht="75" customHeight="1"/>
    <row r="1747" ht="75" customHeight="1"/>
    <row r="1748" ht="75" customHeight="1"/>
    <row r="1749" ht="75" customHeight="1"/>
    <row r="1750" ht="75" customHeight="1"/>
    <row r="1751" ht="75" customHeight="1"/>
    <row r="1752" ht="75" customHeight="1"/>
    <row r="1753" ht="75" customHeight="1"/>
    <row r="1754" ht="75" customHeight="1"/>
    <row r="1755" ht="75" customHeight="1"/>
    <row r="1756" ht="75" customHeight="1"/>
    <row r="1757" ht="75" customHeight="1"/>
    <row r="1758" ht="75" customHeight="1"/>
    <row r="1759" ht="75" customHeight="1"/>
    <row r="1760" ht="75" customHeight="1"/>
    <row r="1761" ht="75" customHeight="1"/>
    <row r="1762" ht="75" customHeight="1"/>
    <row r="1763" ht="75" customHeight="1"/>
    <row r="1764" ht="75" customHeight="1"/>
    <row r="1765" ht="75" customHeight="1"/>
    <row r="1766" ht="75" customHeight="1"/>
    <row r="1767" ht="75" customHeight="1"/>
    <row r="1768" ht="75" customHeight="1"/>
    <row r="1769" ht="75" customHeight="1"/>
    <row r="1770" ht="75" customHeight="1"/>
    <row r="1771" ht="75" customHeight="1"/>
    <row r="1772" ht="75" customHeight="1"/>
    <row r="1773" ht="75" customHeight="1"/>
    <row r="1774" ht="75" customHeight="1"/>
    <row r="1775" ht="75" customHeight="1"/>
    <row r="1776" ht="75" customHeight="1"/>
    <row r="1777" ht="75" customHeight="1"/>
    <row r="1778" ht="75" customHeight="1"/>
    <row r="1779" ht="75" customHeight="1"/>
    <row r="1780" ht="75" customHeight="1"/>
    <row r="1781" ht="75" customHeight="1"/>
    <row r="1782" ht="75" customHeight="1"/>
    <row r="1783" ht="75" customHeight="1"/>
    <row r="1784" ht="75" customHeight="1"/>
    <row r="1785" ht="75" customHeight="1"/>
    <row r="1786" ht="75" customHeight="1"/>
    <row r="1787" ht="75" customHeight="1"/>
    <row r="1788" ht="75" customHeight="1"/>
    <row r="1789" ht="75" customHeight="1"/>
    <row r="1790" ht="75" customHeight="1"/>
    <row r="1791" ht="75" customHeight="1"/>
    <row r="1792" ht="75" customHeight="1"/>
    <row r="1793" ht="75" customHeight="1"/>
    <row r="1794" ht="75" customHeight="1"/>
    <row r="1795" ht="75" customHeight="1"/>
    <row r="1796" ht="75" customHeight="1"/>
    <row r="1797" ht="75" customHeight="1"/>
    <row r="1798" ht="75" customHeight="1"/>
    <row r="1799" ht="75" customHeight="1"/>
    <row r="1800" ht="75" customHeight="1"/>
    <row r="1801" ht="75" customHeight="1"/>
    <row r="1802" ht="75" customHeight="1"/>
    <row r="1803" ht="75" customHeight="1"/>
    <row r="1804" ht="75" customHeight="1"/>
    <row r="1805" ht="75" customHeight="1"/>
    <row r="1806" ht="75" customHeight="1"/>
    <row r="1807" ht="75" customHeight="1"/>
    <row r="1808" ht="75" customHeight="1"/>
    <row r="1809" ht="75" customHeight="1"/>
    <row r="1810" ht="75" customHeight="1"/>
    <row r="1811" ht="75" customHeight="1"/>
    <row r="1812" ht="75" customHeight="1"/>
    <row r="1813" ht="75" customHeight="1"/>
    <row r="1814" ht="75" customHeight="1"/>
    <row r="1815" ht="75" customHeight="1"/>
    <row r="1816" ht="75" customHeight="1"/>
    <row r="1817" ht="75" customHeight="1"/>
    <row r="1818" ht="75" customHeight="1"/>
    <row r="1819" ht="75" customHeight="1"/>
    <row r="1820" ht="75" customHeight="1"/>
    <row r="1821" ht="75" customHeight="1"/>
    <row r="1822" ht="75" customHeight="1"/>
    <row r="1823" ht="75" customHeight="1"/>
    <row r="1824" ht="75" customHeight="1"/>
    <row r="1825" ht="75" customHeight="1"/>
    <row r="1826" ht="75" customHeight="1"/>
    <row r="1827" ht="75" customHeight="1"/>
    <row r="1828" ht="75" customHeight="1"/>
    <row r="1829" ht="75" customHeight="1"/>
    <row r="1830" ht="75" customHeight="1"/>
    <row r="1831" ht="75" customHeight="1"/>
    <row r="1832" ht="75" customHeight="1"/>
    <row r="1833" ht="75" customHeight="1"/>
    <row r="1834" ht="75" customHeight="1"/>
    <row r="1835" ht="75" customHeight="1"/>
    <row r="1836" ht="75" customHeight="1"/>
    <row r="1837" ht="75" customHeight="1"/>
    <row r="1838" ht="75" customHeight="1"/>
    <row r="1839" ht="75" customHeight="1"/>
    <row r="1840" ht="75" customHeight="1"/>
    <row r="1841" ht="75" customHeight="1"/>
    <row r="1842" ht="75" customHeight="1"/>
    <row r="1843" ht="75" customHeight="1"/>
    <row r="1844" ht="75" customHeight="1"/>
    <row r="1845" ht="75" customHeight="1"/>
    <row r="1846" ht="75" customHeight="1"/>
    <row r="1847" ht="75" customHeight="1"/>
    <row r="1848" ht="75" customHeight="1"/>
    <row r="1849" ht="75" customHeight="1"/>
    <row r="1850" ht="75" customHeight="1"/>
    <row r="1851" ht="75" customHeight="1"/>
    <row r="1852" ht="75" customHeight="1"/>
    <row r="1853" ht="75" customHeight="1"/>
    <row r="1854" ht="75" customHeight="1"/>
    <row r="1855" ht="75" customHeight="1"/>
    <row r="1856" ht="75" customHeight="1"/>
    <row r="1857" ht="75" customHeight="1"/>
    <row r="1858" ht="75" customHeight="1"/>
    <row r="1859" ht="75" customHeight="1"/>
    <row r="1860" ht="75" customHeight="1"/>
    <row r="1861" ht="75" customHeight="1"/>
    <row r="1862" ht="75" customHeight="1"/>
    <row r="1863" ht="75" customHeight="1"/>
    <row r="1864" ht="75" customHeight="1"/>
    <row r="1865" ht="75" customHeight="1"/>
    <row r="1866" ht="75" customHeight="1"/>
    <row r="1867" ht="75" customHeight="1"/>
    <row r="1868" ht="75" customHeight="1"/>
    <row r="1869" ht="75" customHeight="1"/>
    <row r="1870" ht="75" customHeight="1"/>
    <row r="1871" ht="75" customHeight="1"/>
    <row r="1872" ht="75" customHeight="1"/>
    <row r="1873" ht="75" customHeight="1"/>
    <row r="1874" ht="75" customHeight="1"/>
    <row r="1875" ht="75" customHeight="1"/>
    <row r="1876" ht="75" customHeight="1"/>
    <row r="1877" ht="75" customHeight="1"/>
    <row r="1878" ht="75" customHeight="1"/>
    <row r="1879" ht="75" customHeight="1"/>
    <row r="1880" ht="75" customHeight="1"/>
    <row r="1881" ht="75" customHeight="1"/>
    <row r="1882" ht="75" customHeight="1"/>
    <row r="1883" ht="75" customHeight="1"/>
    <row r="1884" ht="75" customHeight="1"/>
    <row r="1885" ht="75" customHeight="1"/>
    <row r="1886" ht="75" customHeight="1"/>
    <row r="1887" ht="75" customHeight="1"/>
    <row r="1888" ht="75" customHeight="1"/>
    <row r="1889" ht="75" customHeight="1"/>
    <row r="1890" ht="75" customHeight="1"/>
    <row r="1891" ht="75" customHeight="1"/>
    <row r="1892" ht="75" customHeight="1"/>
    <row r="1893" ht="75" customHeight="1"/>
    <row r="1894" ht="75" customHeight="1"/>
    <row r="1895" ht="75" customHeight="1"/>
    <row r="1896" ht="75" customHeight="1"/>
    <row r="1897" ht="75" customHeight="1"/>
    <row r="1898" ht="75" customHeight="1"/>
    <row r="1899" ht="75" customHeight="1"/>
    <row r="1900" ht="75" customHeight="1"/>
    <row r="1901" ht="75" customHeight="1"/>
    <row r="1902" ht="75" customHeight="1"/>
    <row r="1903" ht="75" customHeight="1"/>
    <row r="1904" ht="75" customHeight="1"/>
    <row r="1905" ht="75" customHeight="1"/>
    <row r="1906" ht="75" customHeight="1"/>
    <row r="1907" ht="75" customHeight="1"/>
    <row r="1908" ht="75" customHeight="1"/>
    <row r="1909" ht="75" customHeight="1"/>
    <row r="1910" ht="75" customHeight="1"/>
    <row r="1911" ht="75" customHeight="1"/>
    <row r="1912" ht="75" customHeight="1"/>
    <row r="1913" ht="75" customHeight="1"/>
    <row r="1914" ht="75" customHeight="1"/>
    <row r="1915" ht="75" customHeight="1"/>
    <row r="1916" ht="75" customHeight="1"/>
    <row r="1917" ht="75" customHeight="1"/>
    <row r="1918" ht="75" customHeight="1"/>
    <row r="1919" ht="75" customHeight="1"/>
    <row r="1920" ht="75" customHeight="1"/>
    <row r="1921" ht="75" customHeight="1"/>
    <row r="1922" ht="75" customHeight="1"/>
    <row r="1923" ht="75" customHeight="1"/>
    <row r="1924" ht="75" customHeight="1"/>
    <row r="1925" ht="75" customHeight="1"/>
    <row r="1926" ht="75" customHeight="1"/>
    <row r="1927" ht="75" customHeight="1"/>
    <row r="1928" ht="75" customHeight="1"/>
    <row r="1929" ht="75" customHeight="1"/>
    <row r="1930" ht="75" customHeight="1"/>
    <row r="1931" ht="75" customHeight="1"/>
    <row r="1932" ht="75" customHeight="1"/>
    <row r="1933" ht="75" customHeight="1"/>
    <row r="1934" ht="75" customHeight="1"/>
    <row r="1935" ht="75" customHeight="1"/>
    <row r="1936" ht="75" customHeight="1"/>
    <row r="1937" ht="75" customHeight="1"/>
    <row r="1938" ht="75" customHeight="1"/>
    <row r="1939" ht="75" customHeight="1"/>
    <row r="1940" ht="75" customHeight="1"/>
    <row r="1941" ht="75" customHeight="1"/>
    <row r="1942" ht="75" customHeight="1"/>
    <row r="1943" ht="75" customHeight="1"/>
    <row r="1944" ht="75" customHeight="1"/>
    <row r="1945" ht="75" customHeight="1"/>
    <row r="1946" ht="75" customHeight="1"/>
    <row r="1947" ht="75" customHeight="1"/>
    <row r="1948" ht="75" customHeight="1"/>
    <row r="1949" ht="75" customHeight="1"/>
    <row r="1950" ht="75" customHeight="1"/>
    <row r="1951" ht="75" customHeight="1"/>
    <row r="1952" ht="75" customHeight="1"/>
    <row r="1953" ht="75" customHeight="1"/>
    <row r="1954" ht="75" customHeight="1"/>
    <row r="1955" ht="75" customHeight="1"/>
    <row r="1956" ht="75" customHeight="1"/>
    <row r="1957" ht="75" customHeight="1"/>
    <row r="1958" ht="75" customHeight="1"/>
    <row r="1959" ht="75" customHeight="1"/>
    <row r="1960" ht="75" customHeight="1"/>
    <row r="1961" ht="75" customHeight="1"/>
    <row r="1962" ht="75" customHeight="1"/>
    <row r="1963" ht="75" customHeight="1"/>
    <row r="1964" ht="75" customHeight="1"/>
    <row r="1965" ht="75" customHeight="1"/>
    <row r="1966" ht="75" customHeight="1"/>
    <row r="1967" ht="75" customHeight="1"/>
    <row r="1968" ht="75" customHeight="1"/>
    <row r="1969" ht="75" customHeight="1"/>
    <row r="1970" ht="75" customHeight="1"/>
    <row r="1971" ht="75" customHeight="1"/>
    <row r="1972" ht="75" customHeight="1"/>
    <row r="1973" ht="75" customHeight="1"/>
    <row r="1974" ht="75" customHeight="1"/>
    <row r="1975" ht="75" customHeight="1"/>
    <row r="1976" ht="75" customHeight="1"/>
    <row r="1977" ht="75" customHeight="1"/>
    <row r="1978" ht="75" customHeight="1"/>
    <row r="1979" ht="75" customHeight="1"/>
    <row r="1980" ht="75" customHeight="1"/>
    <row r="1981" ht="75" customHeight="1"/>
    <row r="1982" ht="75" customHeight="1"/>
    <row r="1983" ht="75" customHeight="1"/>
    <row r="1984" ht="75" customHeight="1"/>
    <row r="1985" ht="75" customHeight="1"/>
    <row r="1986" ht="75" customHeight="1"/>
    <row r="1987" ht="75" customHeight="1"/>
    <row r="1988" ht="75" customHeight="1"/>
    <row r="1989" ht="75" customHeight="1"/>
    <row r="1990" ht="75" customHeight="1"/>
    <row r="1991" ht="75" customHeight="1"/>
    <row r="1992" ht="75" customHeight="1"/>
    <row r="1993" ht="75" customHeight="1"/>
    <row r="1994" ht="75" customHeight="1"/>
    <row r="1995" ht="75" customHeight="1"/>
    <row r="1996" ht="75" customHeight="1"/>
    <row r="1997" ht="75" customHeight="1"/>
    <row r="1998" ht="75" customHeight="1"/>
    <row r="1999" ht="75" customHeight="1"/>
    <row r="2000" ht="75" customHeight="1"/>
  </sheetData>
  <mergeCells count="2">
    <mergeCell ref="D12:F12"/>
    <mergeCell ref="G12:I12"/>
  </mergeCell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3E373282-4EBF-415F-A449-6A0F04AF62FE}">
          <x14:formula1>
            <xm:f>_xlfn.ANCHORARRAY(Fórmulas!$AB$2)</xm:f>
          </x14:formula1>
          <xm:sqref>B12</xm:sqref>
        </x14:dataValidation>
        <x14:dataValidation type="list" allowBlank="1" showInputMessage="1" showErrorMessage="1" xr:uid="{DAAAD1D6-AEE4-477D-8FFC-84B4CF93183B}">
          <x14:formula1>
            <xm:f>_xlfn.ANCHORARRAY(Fórmulas!$AE$2)</xm:f>
          </x14:formula1>
          <xm:sqref>G12</xm:sqref>
        </x14:dataValidation>
        <x14:dataValidation type="list" allowBlank="1" showInputMessage="1" showErrorMessage="1" xr:uid="{790FDEE4-2AE4-4D8C-BB11-7AC9BCDD0F7F}">
          <x14:formula1>
            <xm:f>_xlfn.ANCHORARRAY(Fórmulas!$AD$2)</xm:f>
          </x14:formula1>
          <xm:sqref>D12</xm:sqref>
        </x14:dataValidation>
        <x14:dataValidation type="list" allowBlank="1" showInputMessage="1" showErrorMessage="1" xr:uid="{5A77FE26-21D1-48EF-A299-470EED062AAA}">
          <x14:formula1>
            <xm:f>_xlfn.ANCHORARRAY(Fórmulas!$AC$2)</xm:f>
          </x14:formula1>
          <xm:sqref>C12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CAEF-1BAB-4A13-9768-2DC6BB9EF9D0}">
  <sheetPr codeName="Hoja5"/>
  <dimension ref="A1:Z1810"/>
  <sheetViews>
    <sheetView showGridLines="0" showRowColHeaders="0" zoomScale="85" zoomScaleNormal="85" workbookViewId="0">
      <pane ySplit="9" topLeftCell="A10" activePane="bottomLeft" state="frozen"/>
      <selection pane="bottomLeft"/>
    </sheetView>
  </sheetViews>
  <sheetFormatPr baseColWidth="10" defaultRowHeight="15"/>
  <cols>
    <col min="1" max="1" width="22" customWidth="1"/>
    <col min="2" max="2" width="51" customWidth="1"/>
    <col min="4" max="4" width="80.42578125" customWidth="1"/>
    <col min="5" max="5" width="14.5703125" customWidth="1"/>
    <col min="8" max="8" width="20.140625" customWidth="1"/>
    <col min="9" max="9" width="14.140625" bestFit="1" customWidth="1"/>
    <col min="10" max="10" width="12.140625" customWidth="1"/>
    <col min="11" max="11" width="17.5703125" bestFit="1" customWidth="1"/>
    <col min="12" max="12" width="19.42578125" bestFit="1" customWidth="1"/>
    <col min="14" max="14" width="18.42578125" bestFit="1" customWidth="1"/>
    <col min="15" max="15" width="21.140625" customWidth="1"/>
    <col min="16" max="16" width="29.7109375" customWidth="1"/>
    <col min="18" max="18" width="30.28515625" customWidth="1"/>
    <col min="19" max="19" width="23" bestFit="1" customWidth="1"/>
    <col min="20" max="20" width="42" customWidth="1"/>
    <col min="21" max="21" width="16.42578125" customWidth="1"/>
    <col min="22" max="22" width="13.140625" customWidth="1"/>
    <col min="23" max="23" width="20.140625" bestFit="1" customWidth="1"/>
    <col min="24" max="24" width="21.85546875" bestFit="1" customWidth="1"/>
    <col min="25" max="25" width="28.7109375" customWidth="1"/>
    <col min="26" max="26" width="21.85546875" customWidth="1"/>
  </cols>
  <sheetData>
    <row r="1" spans="1:26" ht="99.6" customHeight="1">
      <c r="H1" s="87"/>
      <c r="I1" s="87"/>
    </row>
    <row r="2" spans="1:26">
      <c r="H2" s="87"/>
      <c r="I2" s="87"/>
    </row>
    <row r="3" spans="1:26" ht="26.1" customHeight="1">
      <c r="A3" s="87"/>
      <c r="B3" s="87"/>
      <c r="H3" s="88" t="s">
        <v>4984</v>
      </c>
      <c r="I3" s="88"/>
    </row>
    <row r="4" spans="1:26" ht="26.1" customHeight="1">
      <c r="A4" s="87"/>
      <c r="B4" s="87"/>
      <c r="H4" s="89" t="str">
        <f>COUNTA(A10:A3000) &amp; " series registradas"</f>
        <v>1801 series registradas</v>
      </c>
      <c r="I4" s="89"/>
      <c r="J4" s="56"/>
      <c r="K4" s="56"/>
    </row>
    <row r="5" spans="1:26">
      <c r="I5" s="56"/>
      <c r="J5" s="56"/>
      <c r="K5" s="56"/>
    </row>
    <row r="8" spans="1:26" ht="6.6" customHeight="1"/>
    <row r="9" spans="1:26" s="11" customFormat="1">
      <c r="A9" s="12" t="s">
        <v>10</v>
      </c>
      <c r="B9" s="11" t="s">
        <v>11</v>
      </c>
      <c r="C9" s="11" t="s">
        <v>12</v>
      </c>
      <c r="D9" s="11" t="s">
        <v>13</v>
      </c>
      <c r="E9" s="11" t="s">
        <v>14</v>
      </c>
      <c r="F9" s="11" t="s">
        <v>15</v>
      </c>
      <c r="G9" s="11" t="s">
        <v>16</v>
      </c>
      <c r="H9" s="11" t="s">
        <v>17</v>
      </c>
      <c r="I9" s="11" t="s">
        <v>19</v>
      </c>
      <c r="J9" s="11" t="s">
        <v>18</v>
      </c>
      <c r="K9" s="11" t="s">
        <v>20</v>
      </c>
      <c r="L9" s="11" t="s">
        <v>21</v>
      </c>
      <c r="M9" s="11" t="s">
        <v>22</v>
      </c>
      <c r="N9" s="11" t="s">
        <v>23</v>
      </c>
      <c r="O9" s="11" t="s">
        <v>24</v>
      </c>
      <c r="P9" s="11" t="s">
        <v>25</v>
      </c>
      <c r="Q9" s="11" t="s">
        <v>26</v>
      </c>
      <c r="R9" s="11" t="s">
        <v>27</v>
      </c>
      <c r="S9" s="11" t="s">
        <v>28</v>
      </c>
      <c r="T9" s="11" t="s">
        <v>29</v>
      </c>
      <c r="U9" s="11" t="s">
        <v>30</v>
      </c>
      <c r="V9" s="11" t="s">
        <v>31</v>
      </c>
      <c r="W9" s="11" t="s">
        <v>32</v>
      </c>
      <c r="X9" s="11" t="s">
        <v>33</v>
      </c>
      <c r="Y9" s="11" t="s">
        <v>35</v>
      </c>
      <c r="Z9" s="11" t="s">
        <v>34</v>
      </c>
    </row>
    <row r="10" spans="1:26" s="10" customFormat="1" ht="30">
      <c r="A10" s="13" t="s">
        <v>93</v>
      </c>
      <c r="B10" s="14" t="s">
        <v>95</v>
      </c>
      <c r="C10" s="10" t="s">
        <v>167</v>
      </c>
      <c r="D10" s="14" t="s">
        <v>1919</v>
      </c>
      <c r="E10" s="14" t="s">
        <v>207</v>
      </c>
      <c r="F10" s="12" t="s">
        <v>1920</v>
      </c>
      <c r="G10" s="12" t="s">
        <v>1921</v>
      </c>
      <c r="H10" s="12">
        <v>1</v>
      </c>
      <c r="I10" s="12"/>
      <c r="K10" s="12"/>
      <c r="L10" s="12" t="s">
        <v>4892</v>
      </c>
      <c r="M10" s="10" t="s">
        <v>1928</v>
      </c>
      <c r="N10" s="10" t="s">
        <v>1929</v>
      </c>
      <c r="O10" s="10" t="s">
        <v>1930</v>
      </c>
      <c r="P10" s="14" t="s">
        <v>1931</v>
      </c>
      <c r="Q10" s="12" t="s">
        <v>1924</v>
      </c>
      <c r="R10" s="12" t="s">
        <v>207</v>
      </c>
      <c r="S10" s="12" t="s">
        <v>207</v>
      </c>
      <c r="T10" s="10" t="s">
        <v>207</v>
      </c>
      <c r="U10" s="10" t="s">
        <v>207</v>
      </c>
      <c r="V10" s="10" t="s">
        <v>207</v>
      </c>
      <c r="W10" s="10" t="s">
        <v>4751</v>
      </c>
      <c r="X10" s="10" t="s">
        <v>1933</v>
      </c>
      <c r="Y10" s="10" t="s">
        <v>1934</v>
      </c>
      <c r="Z10" s="10" t="s">
        <v>1935</v>
      </c>
    </row>
    <row r="11" spans="1:26" s="10" customFormat="1" ht="45">
      <c r="A11" s="13" t="s">
        <v>36</v>
      </c>
      <c r="B11" s="14" t="s">
        <v>96</v>
      </c>
      <c r="C11" s="10" t="s">
        <v>168</v>
      </c>
      <c r="D11" s="14" t="s">
        <v>228</v>
      </c>
      <c r="E11" s="14" t="s">
        <v>207</v>
      </c>
      <c r="F11" s="12" t="s">
        <v>1936</v>
      </c>
      <c r="G11" s="12" t="s">
        <v>1937</v>
      </c>
      <c r="H11" s="12">
        <v>25</v>
      </c>
      <c r="I11" s="12">
        <v>1</v>
      </c>
      <c r="K11" s="12"/>
      <c r="L11" s="12" t="s">
        <v>4892</v>
      </c>
      <c r="M11" s="10" t="s">
        <v>1928</v>
      </c>
      <c r="N11" s="10" t="s">
        <v>1929</v>
      </c>
      <c r="O11" s="10" t="s">
        <v>1938</v>
      </c>
      <c r="P11" s="14" t="s">
        <v>1939</v>
      </c>
      <c r="Q11" s="12" t="s">
        <v>1924</v>
      </c>
      <c r="R11" s="12" t="s">
        <v>207</v>
      </c>
      <c r="S11" s="12" t="s">
        <v>207</v>
      </c>
      <c r="T11" s="10" t="s">
        <v>207</v>
      </c>
      <c r="U11" s="10" t="s">
        <v>207</v>
      </c>
      <c r="V11" s="10" t="s">
        <v>207</v>
      </c>
      <c r="W11" s="10" t="s">
        <v>1940</v>
      </c>
      <c r="X11" s="10" t="s">
        <v>1941</v>
      </c>
      <c r="Y11" s="10" t="s">
        <v>1942</v>
      </c>
      <c r="Z11" s="10" t="s">
        <v>1935</v>
      </c>
    </row>
    <row r="12" spans="1:26" s="10" customFormat="1">
      <c r="A12" s="13" t="s">
        <v>36</v>
      </c>
      <c r="B12" s="14" t="s">
        <v>99</v>
      </c>
      <c r="C12" s="10" t="s">
        <v>171</v>
      </c>
      <c r="D12" s="14" t="s">
        <v>4882</v>
      </c>
      <c r="E12" s="14" t="s">
        <v>207</v>
      </c>
      <c r="F12" s="12" t="s">
        <v>1936</v>
      </c>
      <c r="G12" s="12" t="s">
        <v>1921</v>
      </c>
      <c r="H12" s="12">
        <v>5</v>
      </c>
      <c r="I12" s="12"/>
      <c r="K12" s="12"/>
      <c r="L12" s="12" t="s">
        <v>4892</v>
      </c>
      <c r="M12" s="10" t="s">
        <v>1928</v>
      </c>
      <c r="N12" s="10" t="s">
        <v>1929</v>
      </c>
      <c r="O12" s="10" t="s">
        <v>1949</v>
      </c>
      <c r="P12" s="14" t="s">
        <v>1950</v>
      </c>
      <c r="Q12" s="12" t="s">
        <v>1924</v>
      </c>
      <c r="R12" s="12" t="s">
        <v>207</v>
      </c>
      <c r="S12" s="12" t="s">
        <v>207</v>
      </c>
      <c r="T12" s="10" t="s">
        <v>207</v>
      </c>
      <c r="U12" s="10" t="s">
        <v>207</v>
      </c>
      <c r="V12" s="10" t="s">
        <v>207</v>
      </c>
      <c r="W12" s="10" t="s">
        <v>1951</v>
      </c>
      <c r="X12" s="10" t="s">
        <v>1952</v>
      </c>
      <c r="Y12" s="10" t="s">
        <v>1953</v>
      </c>
      <c r="Z12" s="10" t="s">
        <v>207</v>
      </c>
    </row>
    <row r="13" spans="1:26" s="10" customFormat="1" ht="30">
      <c r="A13" s="13" t="s">
        <v>36</v>
      </c>
      <c r="B13" s="14" t="s">
        <v>94</v>
      </c>
      <c r="C13" s="10" t="s">
        <v>166</v>
      </c>
      <c r="D13" s="14" t="s">
        <v>226</v>
      </c>
      <c r="E13" s="14" t="s">
        <v>207</v>
      </c>
      <c r="F13" s="12" t="s">
        <v>1920</v>
      </c>
      <c r="G13" s="12" t="s">
        <v>1921</v>
      </c>
      <c r="H13" s="12">
        <v>1</v>
      </c>
      <c r="I13" s="12"/>
      <c r="K13" s="12"/>
      <c r="L13" s="12" t="s">
        <v>4892</v>
      </c>
      <c r="M13" s="10" t="s">
        <v>1923</v>
      </c>
      <c r="N13" s="10" t="s">
        <v>207</v>
      </c>
      <c r="O13" s="10" t="s">
        <v>207</v>
      </c>
      <c r="P13" s="14" t="s">
        <v>207</v>
      </c>
      <c r="Q13" s="12" t="s">
        <v>1924</v>
      </c>
      <c r="R13" s="12" t="s">
        <v>207</v>
      </c>
      <c r="S13" s="12" t="s">
        <v>207</v>
      </c>
      <c r="T13" s="10" t="s">
        <v>207</v>
      </c>
      <c r="U13" s="10" t="s">
        <v>207</v>
      </c>
      <c r="V13" s="10" t="s">
        <v>1925</v>
      </c>
      <c r="W13" s="10" t="s">
        <v>207</v>
      </c>
      <c r="X13" s="10" t="s">
        <v>207</v>
      </c>
      <c r="Y13" s="10" t="s">
        <v>207</v>
      </c>
      <c r="Z13" s="10" t="s">
        <v>207</v>
      </c>
    </row>
    <row r="14" spans="1:26" s="10" customFormat="1" ht="45">
      <c r="A14" s="13" t="s">
        <v>36</v>
      </c>
      <c r="B14" s="14" t="s">
        <v>114</v>
      </c>
      <c r="C14" s="10" t="s">
        <v>184</v>
      </c>
      <c r="D14" s="14" t="s">
        <v>227</v>
      </c>
      <c r="E14" s="14" t="s">
        <v>207</v>
      </c>
      <c r="F14" s="12" t="s">
        <v>1920</v>
      </c>
      <c r="G14" s="12" t="s">
        <v>1937</v>
      </c>
      <c r="H14" s="12">
        <v>5</v>
      </c>
      <c r="I14" s="12"/>
      <c r="K14" s="12"/>
      <c r="L14" s="12" t="s">
        <v>4892</v>
      </c>
      <c r="M14" s="10" t="s">
        <v>1944</v>
      </c>
      <c r="N14" s="10" t="s">
        <v>1929</v>
      </c>
      <c r="O14" s="10" t="s">
        <v>1930</v>
      </c>
      <c r="P14" s="14" t="s">
        <v>1939</v>
      </c>
      <c r="Q14" s="12" t="s">
        <v>1924</v>
      </c>
      <c r="R14" s="12" t="s">
        <v>207</v>
      </c>
      <c r="S14" s="12" t="s">
        <v>207</v>
      </c>
      <c r="T14" s="10" t="s">
        <v>207</v>
      </c>
      <c r="U14" s="10" t="s">
        <v>207</v>
      </c>
      <c r="V14" s="10" t="s">
        <v>207</v>
      </c>
      <c r="W14" s="10" t="s">
        <v>207</v>
      </c>
      <c r="X14" s="10" t="s">
        <v>207</v>
      </c>
      <c r="Y14" s="10" t="s">
        <v>207</v>
      </c>
      <c r="Z14" s="10" t="s">
        <v>207</v>
      </c>
    </row>
    <row r="15" spans="1:26" s="10" customFormat="1" ht="30">
      <c r="A15" s="13" t="s">
        <v>36</v>
      </c>
      <c r="B15" s="14" t="s">
        <v>95</v>
      </c>
      <c r="C15" s="10" t="s">
        <v>167</v>
      </c>
      <c r="D15" s="14" t="s">
        <v>227</v>
      </c>
      <c r="E15" s="14" t="s">
        <v>207</v>
      </c>
      <c r="F15" s="12" t="s">
        <v>1920</v>
      </c>
      <c r="G15" s="12" t="s">
        <v>1926</v>
      </c>
      <c r="H15" s="12">
        <v>1</v>
      </c>
      <c r="I15" s="12"/>
      <c r="K15" s="12"/>
      <c r="L15" s="12" t="s">
        <v>4892</v>
      </c>
      <c r="M15" s="10" t="s">
        <v>1928</v>
      </c>
      <c r="N15" s="10" t="s">
        <v>1929</v>
      </c>
      <c r="O15" s="10" t="s">
        <v>1930</v>
      </c>
      <c r="P15" s="14" t="s">
        <v>1931</v>
      </c>
      <c r="Q15" s="12" t="s">
        <v>1924</v>
      </c>
      <c r="R15" s="12" t="s">
        <v>207</v>
      </c>
      <c r="S15" s="12" t="s">
        <v>207</v>
      </c>
      <c r="T15" s="10" t="s">
        <v>207</v>
      </c>
      <c r="U15" s="10" t="s">
        <v>207</v>
      </c>
      <c r="V15" s="10" t="s">
        <v>207</v>
      </c>
      <c r="W15" s="10" t="s">
        <v>1932</v>
      </c>
      <c r="X15" s="10" t="s">
        <v>1933</v>
      </c>
      <c r="Y15" s="10" t="s">
        <v>1934</v>
      </c>
      <c r="Z15" s="10" t="s">
        <v>1935</v>
      </c>
    </row>
    <row r="16" spans="1:26" s="10" customFormat="1" ht="30">
      <c r="A16" s="13" t="s">
        <v>36</v>
      </c>
      <c r="B16" s="14" t="s">
        <v>97</v>
      </c>
      <c r="C16" s="10" t="s">
        <v>169</v>
      </c>
      <c r="D16" s="14" t="s">
        <v>227</v>
      </c>
      <c r="E16" s="14" t="s">
        <v>207</v>
      </c>
      <c r="F16" s="12" t="s">
        <v>1920</v>
      </c>
      <c r="G16" s="12" t="s">
        <v>1921</v>
      </c>
      <c r="H16" s="12">
        <v>1</v>
      </c>
      <c r="I16" s="12"/>
      <c r="K16" s="12"/>
      <c r="L16" s="12" t="s">
        <v>4892</v>
      </c>
      <c r="M16" s="10" t="s">
        <v>1928</v>
      </c>
      <c r="N16" s="10" t="s">
        <v>1929</v>
      </c>
      <c r="O16" s="10" t="s">
        <v>1943</v>
      </c>
      <c r="P16" s="14" t="s">
        <v>1931</v>
      </c>
      <c r="Q16" s="12" t="s">
        <v>1924</v>
      </c>
      <c r="R16" s="12" t="s">
        <v>207</v>
      </c>
      <c r="S16" s="12" t="s">
        <v>207</v>
      </c>
      <c r="T16" s="10" t="s">
        <v>207</v>
      </c>
      <c r="U16" s="10" t="s">
        <v>207</v>
      </c>
      <c r="V16" s="10" t="s">
        <v>207</v>
      </c>
      <c r="W16" s="10" t="s">
        <v>207</v>
      </c>
      <c r="X16" s="10" t="s">
        <v>207</v>
      </c>
      <c r="Y16" s="10" t="s">
        <v>207</v>
      </c>
      <c r="Z16" s="10" t="s">
        <v>1935</v>
      </c>
    </row>
    <row r="17" spans="1:26" s="10" customFormat="1">
      <c r="A17" s="13" t="s">
        <v>36</v>
      </c>
      <c r="B17" s="14" t="s">
        <v>98</v>
      </c>
      <c r="C17" s="10" t="s">
        <v>170</v>
      </c>
      <c r="D17" s="14" t="s">
        <v>229</v>
      </c>
      <c r="E17" s="14" t="s">
        <v>207</v>
      </c>
      <c r="F17" s="12" t="s">
        <v>1936</v>
      </c>
      <c r="G17" s="12" t="s">
        <v>1937</v>
      </c>
      <c r="H17" s="12">
        <v>5</v>
      </c>
      <c r="I17" s="12"/>
      <c r="K17" s="12"/>
      <c r="L17" s="12" t="s">
        <v>1922</v>
      </c>
      <c r="M17" s="10" t="s">
        <v>1944</v>
      </c>
      <c r="N17" s="10" t="s">
        <v>1929</v>
      </c>
      <c r="O17" s="10" t="s">
        <v>1938</v>
      </c>
      <c r="P17" s="14" t="s">
        <v>1945</v>
      </c>
      <c r="Q17" s="12" t="s">
        <v>1946</v>
      </c>
      <c r="R17" s="12" t="s">
        <v>1941</v>
      </c>
      <c r="S17" s="12" t="s">
        <v>207</v>
      </c>
      <c r="T17" s="10" t="s">
        <v>1947</v>
      </c>
      <c r="U17" s="10" t="s">
        <v>1948</v>
      </c>
      <c r="V17" s="10" t="s">
        <v>207</v>
      </c>
      <c r="W17" s="10" t="s">
        <v>207</v>
      </c>
      <c r="X17" s="10" t="s">
        <v>207</v>
      </c>
      <c r="Y17" s="10" t="s">
        <v>207</v>
      </c>
      <c r="Z17" s="10" t="s">
        <v>1935</v>
      </c>
    </row>
    <row r="18" spans="1:26" s="10" customFormat="1">
      <c r="A18" s="13" t="s">
        <v>36</v>
      </c>
      <c r="B18" s="14" t="s">
        <v>99</v>
      </c>
      <c r="C18" s="10" t="s">
        <v>171</v>
      </c>
      <c r="D18" s="14" t="s">
        <v>229</v>
      </c>
      <c r="E18" s="14" t="s">
        <v>207</v>
      </c>
      <c r="F18" s="12" t="s">
        <v>1936</v>
      </c>
      <c r="G18" s="12" t="s">
        <v>1937</v>
      </c>
      <c r="H18" s="12">
        <v>5</v>
      </c>
      <c r="I18" s="12"/>
      <c r="K18" s="12"/>
      <c r="L18" s="12" t="s">
        <v>1922</v>
      </c>
      <c r="M18" s="10" t="s">
        <v>1944</v>
      </c>
      <c r="N18" s="10" t="s">
        <v>1929</v>
      </c>
      <c r="O18" s="10" t="s">
        <v>1938</v>
      </c>
      <c r="P18" s="14" t="s">
        <v>1945</v>
      </c>
      <c r="Q18" s="12" t="s">
        <v>1946</v>
      </c>
      <c r="R18" s="12" t="s">
        <v>1941</v>
      </c>
      <c r="S18" s="12" t="s">
        <v>207</v>
      </c>
      <c r="T18" s="10" t="s">
        <v>1947</v>
      </c>
      <c r="U18" s="10" t="s">
        <v>1948</v>
      </c>
      <c r="V18" s="10" t="s">
        <v>207</v>
      </c>
      <c r="W18" s="10" t="s">
        <v>1954</v>
      </c>
      <c r="X18" s="10" t="s">
        <v>1955</v>
      </c>
      <c r="Y18" s="10" t="s">
        <v>1942</v>
      </c>
      <c r="Z18" s="10" t="s">
        <v>1935</v>
      </c>
    </row>
    <row r="19" spans="1:26" s="10" customFormat="1" ht="30">
      <c r="A19" s="13" t="s">
        <v>36</v>
      </c>
      <c r="B19" s="14" t="s">
        <v>99</v>
      </c>
      <c r="C19" s="10" t="s">
        <v>171</v>
      </c>
      <c r="D19" s="14" t="s">
        <v>4883</v>
      </c>
      <c r="E19" s="14" t="s">
        <v>207</v>
      </c>
      <c r="F19" s="12" t="s">
        <v>1936</v>
      </c>
      <c r="G19" s="12" t="s">
        <v>1921</v>
      </c>
      <c r="H19" s="12">
        <v>5</v>
      </c>
      <c r="I19" s="12"/>
      <c r="K19" s="12"/>
      <c r="L19" s="12" t="s">
        <v>4892</v>
      </c>
      <c r="M19" s="10" t="s">
        <v>1928</v>
      </c>
      <c r="N19" s="10" t="s">
        <v>1929</v>
      </c>
      <c r="O19" s="10" t="s">
        <v>1949</v>
      </c>
      <c r="P19" s="14" t="s">
        <v>1956</v>
      </c>
      <c r="Q19" s="12" t="s">
        <v>1924</v>
      </c>
      <c r="R19" s="12" t="s">
        <v>207</v>
      </c>
      <c r="S19" s="12" t="s">
        <v>207</v>
      </c>
      <c r="T19" s="10" t="s">
        <v>207</v>
      </c>
      <c r="U19" s="10" t="s">
        <v>207</v>
      </c>
      <c r="V19" s="10" t="s">
        <v>207</v>
      </c>
      <c r="W19" s="10" t="s">
        <v>1957</v>
      </c>
      <c r="X19" s="10" t="s">
        <v>1958</v>
      </c>
      <c r="Y19" s="10" t="s">
        <v>1953</v>
      </c>
      <c r="Z19" s="10" t="s">
        <v>207</v>
      </c>
    </row>
    <row r="20" spans="1:26" s="10" customFormat="1" ht="30">
      <c r="A20" s="13" t="s">
        <v>36</v>
      </c>
      <c r="B20" s="14" t="s">
        <v>159</v>
      </c>
      <c r="C20" s="10" t="s">
        <v>222</v>
      </c>
      <c r="D20" s="14" t="s">
        <v>1877</v>
      </c>
      <c r="E20" s="14" t="s">
        <v>207</v>
      </c>
      <c r="F20" s="12" t="s">
        <v>1920</v>
      </c>
      <c r="G20" s="12" t="s">
        <v>1921</v>
      </c>
      <c r="H20" s="12">
        <v>1</v>
      </c>
      <c r="I20" s="12"/>
      <c r="K20" s="12"/>
      <c r="L20" s="12" t="s">
        <v>4892</v>
      </c>
      <c r="M20" s="10" t="s">
        <v>1923</v>
      </c>
      <c r="N20" s="10" t="s">
        <v>207</v>
      </c>
      <c r="O20" s="10" t="s">
        <v>207</v>
      </c>
      <c r="P20" s="14" t="s">
        <v>207</v>
      </c>
      <c r="Q20" s="12" t="s">
        <v>1924</v>
      </c>
      <c r="R20" s="12" t="s">
        <v>207</v>
      </c>
      <c r="S20" s="12" t="s">
        <v>207</v>
      </c>
      <c r="T20" s="10" t="s">
        <v>207</v>
      </c>
      <c r="U20" s="10" t="s">
        <v>207</v>
      </c>
      <c r="V20" s="10" t="s">
        <v>1925</v>
      </c>
      <c r="W20" s="10" t="s">
        <v>207</v>
      </c>
      <c r="X20" s="10" t="s">
        <v>207</v>
      </c>
      <c r="Y20" s="10" t="s">
        <v>207</v>
      </c>
      <c r="Z20" s="10" t="s">
        <v>207</v>
      </c>
    </row>
    <row r="21" spans="1:26" s="10" customFormat="1" ht="30">
      <c r="A21" s="13" t="s">
        <v>37</v>
      </c>
      <c r="B21" s="14" t="s">
        <v>94</v>
      </c>
      <c r="C21" s="10" t="s">
        <v>166</v>
      </c>
      <c r="D21" s="14" t="s">
        <v>230</v>
      </c>
      <c r="E21" s="14" t="s">
        <v>207</v>
      </c>
      <c r="F21" s="12" t="s">
        <v>1920</v>
      </c>
      <c r="G21" s="12" t="s">
        <v>1921</v>
      </c>
      <c r="H21" s="12">
        <v>1</v>
      </c>
      <c r="I21" s="12"/>
      <c r="K21" s="12"/>
      <c r="L21" s="12" t="s">
        <v>4892</v>
      </c>
      <c r="M21" s="10" t="s">
        <v>1923</v>
      </c>
      <c r="N21" s="10" t="s">
        <v>207</v>
      </c>
      <c r="O21" s="10" t="s">
        <v>207</v>
      </c>
      <c r="P21" s="14" t="s">
        <v>207</v>
      </c>
      <c r="Q21" s="12" t="s">
        <v>1924</v>
      </c>
      <c r="R21" s="12" t="s">
        <v>207</v>
      </c>
      <c r="S21" s="12" t="s">
        <v>207</v>
      </c>
      <c r="T21" s="10" t="s">
        <v>207</v>
      </c>
      <c r="U21" s="10" t="s">
        <v>207</v>
      </c>
      <c r="V21" s="10" t="s">
        <v>1925</v>
      </c>
      <c r="W21" s="10" t="s">
        <v>207</v>
      </c>
      <c r="X21" s="10" t="s">
        <v>207</v>
      </c>
      <c r="Y21" s="10" t="s">
        <v>207</v>
      </c>
      <c r="Z21" s="10" t="s">
        <v>207</v>
      </c>
    </row>
    <row r="22" spans="1:26" s="10" customFormat="1" ht="30">
      <c r="A22" s="13" t="s">
        <v>37</v>
      </c>
      <c r="B22" s="14" t="s">
        <v>94</v>
      </c>
      <c r="C22" s="10" t="s">
        <v>166</v>
      </c>
      <c r="D22" s="14" t="s">
        <v>231</v>
      </c>
      <c r="E22" s="14" t="s">
        <v>207</v>
      </c>
      <c r="F22" s="12" t="s">
        <v>1920</v>
      </c>
      <c r="G22" s="12" t="s">
        <v>1921</v>
      </c>
      <c r="H22" s="12">
        <v>1</v>
      </c>
      <c r="I22" s="12"/>
      <c r="K22" s="12"/>
      <c r="L22" s="12" t="s">
        <v>4892</v>
      </c>
      <c r="M22" s="10" t="s">
        <v>1923</v>
      </c>
      <c r="N22" s="10" t="s">
        <v>207</v>
      </c>
      <c r="O22" s="10" t="s">
        <v>207</v>
      </c>
      <c r="P22" s="14" t="s">
        <v>207</v>
      </c>
      <c r="Q22" s="12" t="s">
        <v>1924</v>
      </c>
      <c r="R22" s="12" t="s">
        <v>207</v>
      </c>
      <c r="S22" s="12" t="s">
        <v>207</v>
      </c>
      <c r="T22" s="10" t="s">
        <v>207</v>
      </c>
      <c r="U22" s="10" t="s">
        <v>207</v>
      </c>
      <c r="V22" s="10" t="s">
        <v>1925</v>
      </c>
      <c r="W22" s="10" t="s">
        <v>207</v>
      </c>
      <c r="X22" s="10" t="s">
        <v>207</v>
      </c>
      <c r="Y22" s="10" t="s">
        <v>207</v>
      </c>
      <c r="Z22" s="10" t="s">
        <v>207</v>
      </c>
    </row>
    <row r="23" spans="1:26" s="10" customFormat="1" ht="30">
      <c r="A23" s="13" t="s">
        <v>37</v>
      </c>
      <c r="B23" s="14" t="s">
        <v>94</v>
      </c>
      <c r="C23" s="10" t="s">
        <v>166</v>
      </c>
      <c r="D23" s="14" t="s">
        <v>232</v>
      </c>
      <c r="E23" s="14" t="s">
        <v>207</v>
      </c>
      <c r="F23" s="12" t="s">
        <v>1920</v>
      </c>
      <c r="G23" s="12" t="s">
        <v>1921</v>
      </c>
      <c r="H23" s="12">
        <v>1</v>
      </c>
      <c r="I23" s="12"/>
      <c r="K23" s="12"/>
      <c r="L23" s="12" t="s">
        <v>4892</v>
      </c>
      <c r="M23" s="10" t="s">
        <v>1923</v>
      </c>
      <c r="N23" s="10" t="s">
        <v>207</v>
      </c>
      <c r="O23" s="10" t="s">
        <v>207</v>
      </c>
      <c r="P23" s="14" t="s">
        <v>207</v>
      </c>
      <c r="Q23" s="12" t="s">
        <v>1924</v>
      </c>
      <c r="R23" s="12" t="s">
        <v>207</v>
      </c>
      <c r="S23" s="12" t="s">
        <v>207</v>
      </c>
      <c r="T23" s="10" t="s">
        <v>207</v>
      </c>
      <c r="U23" s="10" t="s">
        <v>207</v>
      </c>
      <c r="V23" s="10" t="s">
        <v>1925</v>
      </c>
      <c r="W23" s="10" t="s">
        <v>207</v>
      </c>
      <c r="X23" s="10" t="s">
        <v>207</v>
      </c>
      <c r="Y23" s="10" t="s">
        <v>207</v>
      </c>
      <c r="Z23" s="10" t="s">
        <v>207</v>
      </c>
    </row>
    <row r="24" spans="1:26" s="10" customFormat="1">
      <c r="A24" s="13" t="s">
        <v>37</v>
      </c>
      <c r="B24" s="14" t="s">
        <v>95</v>
      </c>
      <c r="C24" s="10" t="s">
        <v>167</v>
      </c>
      <c r="D24" s="14" t="s">
        <v>233</v>
      </c>
      <c r="E24" s="14" t="s">
        <v>207</v>
      </c>
      <c r="F24" s="12" t="s">
        <v>1920</v>
      </c>
      <c r="G24" s="12" t="s">
        <v>1921</v>
      </c>
      <c r="H24" s="12">
        <v>10</v>
      </c>
      <c r="I24" s="12"/>
      <c r="K24" s="12"/>
      <c r="L24" s="12" t="s">
        <v>4892</v>
      </c>
      <c r="M24" s="10" t="s">
        <v>1923</v>
      </c>
      <c r="N24" s="10" t="s">
        <v>207</v>
      </c>
      <c r="O24" s="10" t="s">
        <v>207</v>
      </c>
      <c r="P24" s="14" t="s">
        <v>207</v>
      </c>
      <c r="Q24" s="12" t="s">
        <v>1924</v>
      </c>
      <c r="R24" s="12" t="s">
        <v>207</v>
      </c>
      <c r="S24" s="12" t="s">
        <v>207</v>
      </c>
      <c r="T24" s="10" t="s">
        <v>207</v>
      </c>
      <c r="U24" s="10" t="s">
        <v>207</v>
      </c>
      <c r="V24" s="10" t="s">
        <v>1925</v>
      </c>
      <c r="W24" s="10" t="s">
        <v>1954</v>
      </c>
      <c r="X24" s="10" t="s">
        <v>1933</v>
      </c>
      <c r="Y24" s="10" t="s">
        <v>1934</v>
      </c>
      <c r="Z24" s="10" t="s">
        <v>1935</v>
      </c>
    </row>
    <row r="25" spans="1:26" s="10" customFormat="1" ht="30">
      <c r="A25" s="13" t="s">
        <v>38</v>
      </c>
      <c r="B25" s="14" t="s">
        <v>100</v>
      </c>
      <c r="C25" s="10" t="s">
        <v>172</v>
      </c>
      <c r="D25" s="14" t="s">
        <v>234</v>
      </c>
      <c r="E25" s="14" t="s">
        <v>1959</v>
      </c>
      <c r="F25" s="12" t="s">
        <v>1936</v>
      </c>
      <c r="G25" s="12" t="s">
        <v>1937</v>
      </c>
      <c r="H25" s="12">
        <v>5</v>
      </c>
      <c r="I25" s="12">
        <v>50</v>
      </c>
      <c r="J25" s="10">
        <v>5</v>
      </c>
      <c r="K25" s="12"/>
      <c r="L25" s="12" t="s">
        <v>4892</v>
      </c>
      <c r="M25" s="10" t="s">
        <v>1928</v>
      </c>
      <c r="N25" s="10" t="s">
        <v>1929</v>
      </c>
      <c r="O25" s="10" t="s">
        <v>1960</v>
      </c>
      <c r="P25" s="14" t="s">
        <v>1931</v>
      </c>
      <c r="Q25" s="12" t="s">
        <v>1924</v>
      </c>
      <c r="R25" s="12" t="s">
        <v>207</v>
      </c>
      <c r="S25" s="12" t="s">
        <v>207</v>
      </c>
      <c r="T25" s="10" t="s">
        <v>207</v>
      </c>
      <c r="U25" s="10" t="s">
        <v>207</v>
      </c>
      <c r="V25" s="10" t="s">
        <v>207</v>
      </c>
      <c r="W25" s="10" t="s">
        <v>1961</v>
      </c>
      <c r="X25" s="10" t="s">
        <v>1962</v>
      </c>
      <c r="Y25" s="10" t="s">
        <v>1942</v>
      </c>
      <c r="Z25" s="10" t="s">
        <v>1935</v>
      </c>
    </row>
    <row r="26" spans="1:26" s="10" customFormat="1" ht="30">
      <c r="A26" s="13" t="s">
        <v>38</v>
      </c>
      <c r="B26" s="14" t="s">
        <v>101</v>
      </c>
      <c r="C26" s="10" t="s">
        <v>210</v>
      </c>
      <c r="D26" s="14" t="s">
        <v>235</v>
      </c>
      <c r="E26" s="14" t="s">
        <v>207</v>
      </c>
      <c r="F26" s="12" t="s">
        <v>1920</v>
      </c>
      <c r="G26" s="12" t="s">
        <v>1921</v>
      </c>
      <c r="H26" s="12">
        <v>1</v>
      </c>
      <c r="I26" s="12"/>
      <c r="K26" s="12"/>
      <c r="L26" s="12" t="s">
        <v>4892</v>
      </c>
      <c r="M26" s="10" t="s">
        <v>1928</v>
      </c>
      <c r="N26" s="10" t="s">
        <v>1929</v>
      </c>
      <c r="O26" s="10" t="s">
        <v>1943</v>
      </c>
      <c r="P26" s="14" t="s">
        <v>1931</v>
      </c>
      <c r="Q26" s="12" t="s">
        <v>1924</v>
      </c>
      <c r="R26" s="12" t="s">
        <v>207</v>
      </c>
      <c r="S26" s="12" t="s">
        <v>207</v>
      </c>
      <c r="T26" s="10" t="s">
        <v>207</v>
      </c>
      <c r="U26" s="10" t="s">
        <v>207</v>
      </c>
      <c r="V26" s="10" t="s">
        <v>207</v>
      </c>
      <c r="W26" s="10" t="s">
        <v>207</v>
      </c>
      <c r="X26" s="10" t="s">
        <v>207</v>
      </c>
      <c r="Y26" s="10" t="s">
        <v>207</v>
      </c>
      <c r="Z26" s="10" t="s">
        <v>1935</v>
      </c>
    </row>
    <row r="27" spans="1:26" s="10" customFormat="1" ht="30">
      <c r="A27" s="13" t="s">
        <v>38</v>
      </c>
      <c r="B27" s="14" t="s">
        <v>165</v>
      </c>
      <c r="C27" s="10" t="s">
        <v>212</v>
      </c>
      <c r="D27" s="14" t="s">
        <v>1876</v>
      </c>
      <c r="E27" s="14" t="s">
        <v>4724</v>
      </c>
      <c r="F27" s="12" t="s">
        <v>1920</v>
      </c>
      <c r="G27" s="12" t="s">
        <v>1921</v>
      </c>
      <c r="H27" s="12">
        <v>30</v>
      </c>
      <c r="I27" s="12">
        <v>30</v>
      </c>
      <c r="K27" s="12"/>
      <c r="L27" s="12" t="s">
        <v>4892</v>
      </c>
      <c r="M27" s="10" t="s">
        <v>1928</v>
      </c>
      <c r="N27" s="10" t="s">
        <v>1929</v>
      </c>
      <c r="O27" s="10" t="s">
        <v>1943</v>
      </c>
      <c r="P27" s="14" t="s">
        <v>1931</v>
      </c>
      <c r="Q27" s="12" t="s">
        <v>1924</v>
      </c>
      <c r="R27" s="12" t="s">
        <v>207</v>
      </c>
      <c r="S27" s="12" t="s">
        <v>207</v>
      </c>
      <c r="T27" s="10" t="s">
        <v>207</v>
      </c>
      <c r="U27" s="10" t="s">
        <v>207</v>
      </c>
      <c r="V27" s="10" t="s">
        <v>207</v>
      </c>
      <c r="W27" s="10" t="s">
        <v>207</v>
      </c>
      <c r="X27" s="10" t="s">
        <v>207</v>
      </c>
      <c r="Y27" s="10" t="s">
        <v>207</v>
      </c>
      <c r="Z27" s="10" t="s">
        <v>1935</v>
      </c>
    </row>
    <row r="28" spans="1:26" s="10" customFormat="1" ht="30">
      <c r="A28" s="13" t="s">
        <v>38</v>
      </c>
      <c r="B28" s="14" t="s">
        <v>101</v>
      </c>
      <c r="C28" s="10" t="s">
        <v>210</v>
      </c>
      <c r="D28" s="14" t="s">
        <v>1875</v>
      </c>
      <c r="E28" s="14" t="s">
        <v>4724</v>
      </c>
      <c r="F28" s="12" t="s">
        <v>1920</v>
      </c>
      <c r="G28" s="12" t="s">
        <v>1921</v>
      </c>
      <c r="H28" s="12">
        <v>30</v>
      </c>
      <c r="I28" s="12">
        <v>30</v>
      </c>
      <c r="K28" s="12"/>
      <c r="L28" s="12" t="s">
        <v>4892</v>
      </c>
      <c r="M28" s="10" t="s">
        <v>1928</v>
      </c>
      <c r="N28" s="10" t="s">
        <v>1929</v>
      </c>
      <c r="O28" s="10" t="s">
        <v>1943</v>
      </c>
      <c r="P28" s="14" t="s">
        <v>1931</v>
      </c>
      <c r="Q28" s="12" t="s">
        <v>1924</v>
      </c>
      <c r="R28" s="12" t="s">
        <v>207</v>
      </c>
      <c r="S28" s="12" t="s">
        <v>207</v>
      </c>
      <c r="T28" s="10" t="s">
        <v>207</v>
      </c>
      <c r="U28" s="10" t="s">
        <v>207</v>
      </c>
      <c r="V28" s="10" t="s">
        <v>207</v>
      </c>
      <c r="W28" s="10" t="s">
        <v>207</v>
      </c>
      <c r="X28" s="10" t="s">
        <v>207</v>
      </c>
      <c r="Y28" s="10" t="s">
        <v>207</v>
      </c>
      <c r="Z28" s="10" t="s">
        <v>1935</v>
      </c>
    </row>
    <row r="29" spans="1:26" s="10" customFormat="1" ht="30">
      <c r="A29" s="13" t="s">
        <v>38</v>
      </c>
      <c r="B29" s="14" t="s">
        <v>102</v>
      </c>
      <c r="C29" s="10" t="s">
        <v>173</v>
      </c>
      <c r="D29" s="14" t="s">
        <v>236</v>
      </c>
      <c r="E29" s="14" t="s">
        <v>207</v>
      </c>
      <c r="F29" s="12" t="s">
        <v>1920</v>
      </c>
      <c r="G29" s="12" t="s">
        <v>1921</v>
      </c>
      <c r="H29" s="12">
        <v>1</v>
      </c>
      <c r="I29" s="12"/>
      <c r="K29" s="12"/>
      <c r="L29" s="12" t="s">
        <v>4892</v>
      </c>
      <c r="M29" s="10" t="s">
        <v>1928</v>
      </c>
      <c r="N29" s="10" t="s">
        <v>1929</v>
      </c>
      <c r="O29" s="10" t="s">
        <v>1963</v>
      </c>
      <c r="P29" s="14" t="s">
        <v>1931</v>
      </c>
      <c r="Q29" s="12" t="s">
        <v>1924</v>
      </c>
      <c r="R29" s="12" t="s">
        <v>207</v>
      </c>
      <c r="S29" s="12" t="s">
        <v>207</v>
      </c>
      <c r="T29" s="10" t="s">
        <v>207</v>
      </c>
      <c r="U29" s="10" t="s">
        <v>207</v>
      </c>
      <c r="V29" s="10" t="s">
        <v>207</v>
      </c>
      <c r="W29" s="10" t="s">
        <v>207</v>
      </c>
      <c r="X29" s="10" t="s">
        <v>207</v>
      </c>
      <c r="Y29" s="10" t="s">
        <v>207</v>
      </c>
      <c r="Z29" s="10" t="s">
        <v>1935</v>
      </c>
    </row>
    <row r="30" spans="1:26" s="10" customFormat="1" ht="30">
      <c r="A30" s="13" t="s">
        <v>39</v>
      </c>
      <c r="B30" s="14" t="s">
        <v>107</v>
      </c>
      <c r="C30" s="10" t="s">
        <v>178</v>
      </c>
      <c r="D30" s="14" t="s">
        <v>241</v>
      </c>
      <c r="E30" s="14" t="s">
        <v>207</v>
      </c>
      <c r="F30" s="12" t="s">
        <v>1936</v>
      </c>
      <c r="G30" s="12" t="s">
        <v>1937</v>
      </c>
      <c r="H30" s="12">
        <v>2</v>
      </c>
      <c r="I30" s="12"/>
      <c r="K30" s="12"/>
      <c r="L30" s="12" t="s">
        <v>4892</v>
      </c>
      <c r="M30" s="10" t="s">
        <v>1944</v>
      </c>
      <c r="N30" s="10" t="s">
        <v>1929</v>
      </c>
      <c r="O30" s="10" t="s">
        <v>1971</v>
      </c>
      <c r="P30" s="14" t="s">
        <v>1931</v>
      </c>
      <c r="Q30" s="12" t="s">
        <v>1924</v>
      </c>
      <c r="R30" s="12" t="s">
        <v>207</v>
      </c>
      <c r="S30" s="12" t="s">
        <v>207</v>
      </c>
      <c r="T30" s="10" t="s">
        <v>207</v>
      </c>
      <c r="U30" s="10" t="s">
        <v>207</v>
      </c>
      <c r="V30" s="10" t="s">
        <v>207</v>
      </c>
      <c r="W30" s="10" t="s">
        <v>207</v>
      </c>
      <c r="X30" s="10" t="s">
        <v>207</v>
      </c>
      <c r="Y30" s="10" t="s">
        <v>1942</v>
      </c>
      <c r="Z30" s="10" t="s">
        <v>1935</v>
      </c>
    </row>
    <row r="31" spans="1:26" s="10" customFormat="1" ht="30">
      <c r="A31" s="13" t="s">
        <v>39</v>
      </c>
      <c r="B31" s="14" t="s">
        <v>103</v>
      </c>
      <c r="C31" s="10" t="s">
        <v>174</v>
      </c>
      <c r="D31" s="14" t="s">
        <v>237</v>
      </c>
      <c r="E31" s="14" t="s">
        <v>1964</v>
      </c>
      <c r="F31" s="12" t="s">
        <v>1920</v>
      </c>
      <c r="G31" s="12" t="s">
        <v>1921</v>
      </c>
      <c r="I31" s="12"/>
      <c r="K31" s="12"/>
      <c r="L31" s="12" t="s">
        <v>4892</v>
      </c>
      <c r="M31" s="10" t="s">
        <v>1944</v>
      </c>
      <c r="N31" s="10" t="s">
        <v>1929</v>
      </c>
      <c r="O31" s="10" t="s">
        <v>1965</v>
      </c>
      <c r="P31" s="14" t="s">
        <v>1966</v>
      </c>
      <c r="Q31" s="12" t="s">
        <v>1924</v>
      </c>
      <c r="R31" s="12" t="s">
        <v>207</v>
      </c>
      <c r="S31" s="12" t="s">
        <v>1967</v>
      </c>
      <c r="T31" s="10" t="s">
        <v>207</v>
      </c>
      <c r="U31" s="10" t="s">
        <v>207</v>
      </c>
      <c r="V31" s="10" t="s">
        <v>1925</v>
      </c>
      <c r="W31" s="10" t="s">
        <v>1968</v>
      </c>
      <c r="X31" s="10" t="s">
        <v>1969</v>
      </c>
      <c r="Y31" s="10" t="s">
        <v>1970</v>
      </c>
      <c r="Z31" s="10" t="s">
        <v>1935</v>
      </c>
    </row>
    <row r="32" spans="1:26" s="10" customFormat="1" ht="30">
      <c r="A32" s="13" t="s">
        <v>39</v>
      </c>
      <c r="B32" s="14" t="s">
        <v>104</v>
      </c>
      <c r="C32" s="10" t="s">
        <v>175</v>
      </c>
      <c r="D32" s="14" t="s">
        <v>1851</v>
      </c>
      <c r="E32" s="14" t="s">
        <v>207</v>
      </c>
      <c r="F32" s="12" t="s">
        <v>1936</v>
      </c>
      <c r="G32" s="12" t="s">
        <v>1937</v>
      </c>
      <c r="H32" s="10">
        <v>2</v>
      </c>
      <c r="I32" s="12"/>
      <c r="K32" s="12"/>
      <c r="L32" s="12" t="s">
        <v>4892</v>
      </c>
      <c r="M32" s="10" t="s">
        <v>1944</v>
      </c>
      <c r="N32" s="10" t="s">
        <v>1929</v>
      </c>
      <c r="O32" s="10" t="s">
        <v>1971</v>
      </c>
      <c r="P32" s="14" t="s">
        <v>1931</v>
      </c>
      <c r="Q32" s="12" t="s">
        <v>1924</v>
      </c>
      <c r="R32" s="12" t="s">
        <v>207</v>
      </c>
      <c r="S32" s="12" t="s">
        <v>207</v>
      </c>
      <c r="T32" s="10" t="s">
        <v>207</v>
      </c>
      <c r="U32" s="10" t="s">
        <v>207</v>
      </c>
      <c r="V32" s="10" t="s">
        <v>207</v>
      </c>
      <c r="W32" s="10" t="s">
        <v>4712</v>
      </c>
      <c r="X32" s="10" t="s">
        <v>207</v>
      </c>
      <c r="Y32" s="10" t="s">
        <v>1942</v>
      </c>
      <c r="Z32" s="10" t="s">
        <v>1935</v>
      </c>
    </row>
    <row r="33" spans="1:26" s="10" customFormat="1" ht="30">
      <c r="A33" s="13" t="s">
        <v>39</v>
      </c>
      <c r="B33" s="14" t="s">
        <v>104</v>
      </c>
      <c r="C33" s="10" t="s">
        <v>175</v>
      </c>
      <c r="D33" s="14" t="s">
        <v>238</v>
      </c>
      <c r="E33" s="14" t="s">
        <v>207</v>
      </c>
      <c r="F33" s="12" t="s">
        <v>1936</v>
      </c>
      <c r="G33" s="12" t="s">
        <v>1937</v>
      </c>
      <c r="H33" s="10">
        <v>2</v>
      </c>
      <c r="I33" s="12"/>
      <c r="K33" s="12"/>
      <c r="L33" s="12" t="s">
        <v>4892</v>
      </c>
      <c r="M33" s="10" t="s">
        <v>1944</v>
      </c>
      <c r="N33" s="10" t="s">
        <v>1929</v>
      </c>
      <c r="O33" s="10" t="s">
        <v>1971</v>
      </c>
      <c r="P33" s="14" t="s">
        <v>1931</v>
      </c>
      <c r="Q33" s="12" t="s">
        <v>1924</v>
      </c>
      <c r="R33" s="12" t="s">
        <v>207</v>
      </c>
      <c r="S33" s="12" t="s">
        <v>207</v>
      </c>
      <c r="T33" s="10" t="s">
        <v>207</v>
      </c>
      <c r="U33" s="10" t="s">
        <v>207</v>
      </c>
      <c r="V33" s="10" t="s">
        <v>207</v>
      </c>
      <c r="W33" s="10" t="s">
        <v>207</v>
      </c>
      <c r="X33" s="10" t="s">
        <v>207</v>
      </c>
      <c r="Y33" s="10" t="s">
        <v>1942</v>
      </c>
      <c r="Z33" s="10" t="s">
        <v>1935</v>
      </c>
    </row>
    <row r="34" spans="1:26" s="10" customFormat="1" ht="30">
      <c r="A34" s="13" t="s">
        <v>39</v>
      </c>
      <c r="B34" s="14" t="s">
        <v>105</v>
      </c>
      <c r="C34" s="10" t="s">
        <v>176</v>
      </c>
      <c r="D34" s="14" t="s">
        <v>239</v>
      </c>
      <c r="E34" s="14" t="s">
        <v>207</v>
      </c>
      <c r="F34" s="12" t="s">
        <v>1936</v>
      </c>
      <c r="G34" s="12" t="s">
        <v>1937</v>
      </c>
      <c r="H34" s="10">
        <v>2</v>
      </c>
      <c r="I34" s="12"/>
      <c r="K34" s="12"/>
      <c r="L34" s="12" t="s">
        <v>4892</v>
      </c>
      <c r="M34" s="10" t="s">
        <v>1944</v>
      </c>
      <c r="N34" s="10" t="s">
        <v>1929</v>
      </c>
      <c r="O34" s="10" t="s">
        <v>1971</v>
      </c>
      <c r="P34" s="14" t="s">
        <v>1931</v>
      </c>
      <c r="Q34" s="12" t="s">
        <v>1924</v>
      </c>
      <c r="R34" s="12" t="s">
        <v>207</v>
      </c>
      <c r="S34" s="12" t="s">
        <v>207</v>
      </c>
      <c r="T34" s="10" t="s">
        <v>207</v>
      </c>
      <c r="U34" s="10" t="s">
        <v>207</v>
      </c>
      <c r="V34" s="10" t="s">
        <v>207</v>
      </c>
      <c r="W34" s="10" t="s">
        <v>1972</v>
      </c>
      <c r="X34" s="10" t="s">
        <v>207</v>
      </c>
      <c r="Y34" s="10" t="s">
        <v>1942</v>
      </c>
      <c r="Z34" s="10" t="s">
        <v>1935</v>
      </c>
    </row>
    <row r="35" spans="1:26" s="10" customFormat="1" ht="30">
      <c r="A35" s="13" t="s">
        <v>39</v>
      </c>
      <c r="B35" s="14" t="s">
        <v>106</v>
      </c>
      <c r="C35" s="10" t="s">
        <v>177</v>
      </c>
      <c r="D35" s="14" t="s">
        <v>240</v>
      </c>
      <c r="E35" s="14" t="s">
        <v>207</v>
      </c>
      <c r="F35" s="12" t="s">
        <v>1936</v>
      </c>
      <c r="G35" s="12" t="s">
        <v>1937</v>
      </c>
      <c r="H35" s="10">
        <v>2</v>
      </c>
      <c r="I35" s="12"/>
      <c r="K35" s="12"/>
      <c r="L35" s="12" t="s">
        <v>4892</v>
      </c>
      <c r="M35" s="10" t="s">
        <v>1944</v>
      </c>
      <c r="N35" s="10" t="s">
        <v>1929</v>
      </c>
      <c r="O35" s="10" t="s">
        <v>1971</v>
      </c>
      <c r="P35" s="14" t="s">
        <v>1931</v>
      </c>
      <c r="Q35" s="12" t="s">
        <v>1924</v>
      </c>
      <c r="R35" s="12" t="s">
        <v>207</v>
      </c>
      <c r="S35" s="12" t="s">
        <v>207</v>
      </c>
      <c r="T35" s="10" t="s">
        <v>207</v>
      </c>
      <c r="U35" s="10" t="s">
        <v>207</v>
      </c>
      <c r="V35" s="10" t="s">
        <v>207</v>
      </c>
      <c r="W35" s="10" t="s">
        <v>1973</v>
      </c>
      <c r="X35" s="10" t="s">
        <v>207</v>
      </c>
      <c r="Y35" s="10" t="s">
        <v>1942</v>
      </c>
      <c r="Z35" s="10" t="s">
        <v>1935</v>
      </c>
    </row>
    <row r="36" spans="1:26" s="10" customFormat="1" ht="30">
      <c r="A36" s="13" t="s">
        <v>39</v>
      </c>
      <c r="B36" s="14" t="s">
        <v>107</v>
      </c>
      <c r="C36" s="10" t="s">
        <v>178</v>
      </c>
      <c r="D36" s="14" t="s">
        <v>242</v>
      </c>
      <c r="E36" s="14" t="s">
        <v>207</v>
      </c>
      <c r="F36" s="12" t="s">
        <v>1936</v>
      </c>
      <c r="G36" s="12" t="s">
        <v>1937</v>
      </c>
      <c r="H36" s="10">
        <v>2</v>
      </c>
      <c r="I36" s="12"/>
      <c r="K36" s="12"/>
      <c r="L36" s="12" t="s">
        <v>4892</v>
      </c>
      <c r="M36" s="10" t="s">
        <v>1944</v>
      </c>
      <c r="N36" s="10" t="s">
        <v>1929</v>
      </c>
      <c r="O36" s="10" t="s">
        <v>1971</v>
      </c>
      <c r="P36" s="14" t="s">
        <v>1931</v>
      </c>
      <c r="Q36" s="12" t="s">
        <v>1924</v>
      </c>
      <c r="R36" s="12" t="s">
        <v>207</v>
      </c>
      <c r="S36" s="12" t="s">
        <v>207</v>
      </c>
      <c r="T36" s="10" t="s">
        <v>207</v>
      </c>
      <c r="U36" s="10" t="s">
        <v>207</v>
      </c>
      <c r="V36" s="10" t="s">
        <v>207</v>
      </c>
      <c r="W36" s="10" t="s">
        <v>1974</v>
      </c>
      <c r="X36" s="10" t="s">
        <v>207</v>
      </c>
      <c r="Y36" s="10" t="s">
        <v>1942</v>
      </c>
      <c r="Z36" s="10" t="s">
        <v>1935</v>
      </c>
    </row>
    <row r="37" spans="1:26" s="10" customFormat="1" ht="30">
      <c r="A37" s="13" t="s">
        <v>39</v>
      </c>
      <c r="B37" s="14" t="s">
        <v>106</v>
      </c>
      <c r="C37" s="10" t="s">
        <v>177</v>
      </c>
      <c r="D37" s="14" t="s">
        <v>1850</v>
      </c>
      <c r="E37" s="14" t="s">
        <v>207</v>
      </c>
      <c r="F37" s="12" t="s">
        <v>1936</v>
      </c>
      <c r="G37" s="12" t="s">
        <v>1937</v>
      </c>
      <c r="H37" s="10">
        <v>2</v>
      </c>
      <c r="I37" s="12"/>
      <c r="K37" s="12"/>
      <c r="L37" s="12" t="s">
        <v>4892</v>
      </c>
      <c r="M37" s="10" t="s">
        <v>1944</v>
      </c>
      <c r="N37" s="10" t="s">
        <v>1929</v>
      </c>
      <c r="O37" s="10" t="s">
        <v>1971</v>
      </c>
      <c r="P37" s="14" t="s">
        <v>1931</v>
      </c>
      <c r="Q37" s="12" t="s">
        <v>1924</v>
      </c>
      <c r="R37" s="12" t="s">
        <v>207</v>
      </c>
      <c r="S37" s="12" t="s">
        <v>207</v>
      </c>
      <c r="T37" s="10" t="s">
        <v>207</v>
      </c>
      <c r="U37" s="10" t="s">
        <v>207</v>
      </c>
      <c r="V37" s="10" t="s">
        <v>207</v>
      </c>
      <c r="W37" s="10" t="s">
        <v>1982</v>
      </c>
      <c r="X37" s="10" t="s">
        <v>207</v>
      </c>
      <c r="Y37" s="10" t="s">
        <v>1942</v>
      </c>
      <c r="Z37" s="10" t="s">
        <v>1935</v>
      </c>
    </row>
    <row r="38" spans="1:26" s="10" customFormat="1" ht="30">
      <c r="A38" s="13" t="s">
        <v>40</v>
      </c>
      <c r="B38" s="14" t="s">
        <v>110</v>
      </c>
      <c r="C38" s="10" t="s">
        <v>169</v>
      </c>
      <c r="D38" s="14" t="s">
        <v>1853</v>
      </c>
      <c r="E38" s="14" t="s">
        <v>207</v>
      </c>
      <c r="F38" s="12" t="s">
        <v>1920</v>
      </c>
      <c r="G38" s="12" t="s">
        <v>1921</v>
      </c>
      <c r="H38" s="10">
        <v>1</v>
      </c>
      <c r="I38" s="12"/>
      <c r="K38" s="12"/>
      <c r="L38" s="12" t="s">
        <v>4892</v>
      </c>
      <c r="M38" s="10" t="s">
        <v>1928</v>
      </c>
      <c r="N38" s="10" t="s">
        <v>1929</v>
      </c>
      <c r="O38" s="10" t="s">
        <v>1943</v>
      </c>
      <c r="P38" s="14" t="s">
        <v>1931</v>
      </c>
      <c r="Q38" s="12" t="s">
        <v>1924</v>
      </c>
      <c r="R38" s="12" t="s">
        <v>207</v>
      </c>
      <c r="S38" s="12" t="s">
        <v>207</v>
      </c>
      <c r="T38" s="10" t="s">
        <v>207</v>
      </c>
      <c r="U38" s="10" t="s">
        <v>207</v>
      </c>
      <c r="V38" s="10" t="s">
        <v>207</v>
      </c>
      <c r="W38" s="10" t="s">
        <v>207</v>
      </c>
      <c r="X38" s="10" t="s">
        <v>207</v>
      </c>
      <c r="Y38" s="10" t="s">
        <v>207</v>
      </c>
      <c r="Z38" s="10" t="s">
        <v>1935</v>
      </c>
    </row>
    <row r="39" spans="1:26" s="10" customFormat="1" ht="30">
      <c r="A39" s="13" t="s">
        <v>40</v>
      </c>
      <c r="B39" s="14" t="s">
        <v>104</v>
      </c>
      <c r="C39" s="10" t="s">
        <v>175</v>
      </c>
      <c r="D39" s="14" t="s">
        <v>243</v>
      </c>
      <c r="E39" s="14" t="s">
        <v>207</v>
      </c>
      <c r="F39" s="12" t="s">
        <v>1936</v>
      </c>
      <c r="G39" s="12" t="s">
        <v>1937</v>
      </c>
      <c r="H39" s="10">
        <v>2</v>
      </c>
      <c r="I39" s="12"/>
      <c r="K39" s="12"/>
      <c r="L39" s="12" t="s">
        <v>4892</v>
      </c>
      <c r="M39" s="10" t="s">
        <v>1944</v>
      </c>
      <c r="N39" s="10" t="s">
        <v>1929</v>
      </c>
      <c r="O39" s="10" t="s">
        <v>1971</v>
      </c>
      <c r="P39" s="14" t="s">
        <v>1931</v>
      </c>
      <c r="Q39" s="12" t="s">
        <v>1924</v>
      </c>
      <c r="R39" s="12" t="s">
        <v>207</v>
      </c>
      <c r="S39" s="12" t="s">
        <v>207</v>
      </c>
      <c r="T39" s="10" t="s">
        <v>207</v>
      </c>
      <c r="U39" s="10" t="s">
        <v>207</v>
      </c>
      <c r="V39" s="10" t="s">
        <v>207</v>
      </c>
      <c r="W39" s="10" t="s">
        <v>207</v>
      </c>
      <c r="X39" s="10" t="s">
        <v>207</v>
      </c>
      <c r="Y39" s="10" t="s">
        <v>1942</v>
      </c>
      <c r="Z39" s="10" t="s">
        <v>1935</v>
      </c>
    </row>
    <row r="40" spans="1:26" s="10" customFormat="1" ht="30">
      <c r="A40" s="13" t="s">
        <v>40</v>
      </c>
      <c r="B40" s="14" t="s">
        <v>105</v>
      </c>
      <c r="C40" s="10" t="s">
        <v>176</v>
      </c>
      <c r="D40" s="14" t="s">
        <v>244</v>
      </c>
      <c r="E40" s="14" t="s">
        <v>207</v>
      </c>
      <c r="F40" s="12" t="s">
        <v>1936</v>
      </c>
      <c r="G40" s="12" t="s">
        <v>1937</v>
      </c>
      <c r="H40" s="10">
        <v>2</v>
      </c>
      <c r="I40" s="12"/>
      <c r="K40" s="12"/>
      <c r="L40" s="12" t="s">
        <v>4892</v>
      </c>
      <c r="M40" s="10" t="s">
        <v>1944</v>
      </c>
      <c r="N40" s="10" t="s">
        <v>1929</v>
      </c>
      <c r="O40" s="10" t="s">
        <v>1971</v>
      </c>
      <c r="P40" s="14" t="s">
        <v>1931</v>
      </c>
      <c r="Q40" s="12" t="s">
        <v>1924</v>
      </c>
      <c r="R40" s="12" t="s">
        <v>207</v>
      </c>
      <c r="S40" s="12" t="s">
        <v>207</v>
      </c>
      <c r="T40" s="10" t="s">
        <v>207</v>
      </c>
      <c r="U40" s="10" t="s">
        <v>207</v>
      </c>
      <c r="V40" s="10" t="s">
        <v>207</v>
      </c>
      <c r="W40" s="10" t="s">
        <v>207</v>
      </c>
      <c r="X40" s="10" t="s">
        <v>207</v>
      </c>
      <c r="Y40" s="10" t="s">
        <v>1942</v>
      </c>
      <c r="Z40" s="10" t="s">
        <v>1935</v>
      </c>
    </row>
    <row r="41" spans="1:26" s="10" customFormat="1" ht="30">
      <c r="A41" s="13" t="s">
        <v>40</v>
      </c>
      <c r="B41" s="14" t="s">
        <v>105</v>
      </c>
      <c r="C41" s="10" t="s">
        <v>176</v>
      </c>
      <c r="D41" s="14" t="s">
        <v>245</v>
      </c>
      <c r="E41" s="14" t="s">
        <v>207</v>
      </c>
      <c r="F41" s="12" t="s">
        <v>1936</v>
      </c>
      <c r="G41" s="12" t="s">
        <v>1937</v>
      </c>
      <c r="H41" s="10">
        <v>2</v>
      </c>
      <c r="I41" s="12"/>
      <c r="K41" s="12"/>
      <c r="L41" s="12" t="s">
        <v>4892</v>
      </c>
      <c r="M41" s="10" t="s">
        <v>1944</v>
      </c>
      <c r="N41" s="10" t="s">
        <v>1929</v>
      </c>
      <c r="O41" s="10" t="s">
        <v>1971</v>
      </c>
      <c r="P41" s="14" t="s">
        <v>1931</v>
      </c>
      <c r="Q41" s="12" t="s">
        <v>1924</v>
      </c>
      <c r="R41" s="12" t="s">
        <v>207</v>
      </c>
      <c r="S41" s="12" t="s">
        <v>207</v>
      </c>
      <c r="T41" s="10" t="s">
        <v>207</v>
      </c>
      <c r="U41" s="10" t="s">
        <v>207</v>
      </c>
      <c r="V41" s="10" t="s">
        <v>207</v>
      </c>
      <c r="W41" s="10" t="s">
        <v>1975</v>
      </c>
      <c r="X41" s="10" t="s">
        <v>207</v>
      </c>
      <c r="Y41" s="10" t="s">
        <v>1942</v>
      </c>
      <c r="Z41" s="10" t="s">
        <v>1935</v>
      </c>
    </row>
    <row r="42" spans="1:26" s="10" customFormat="1" ht="30">
      <c r="A42" s="13" t="s">
        <v>40</v>
      </c>
      <c r="B42" s="14" t="s">
        <v>108</v>
      </c>
      <c r="C42" s="10" t="s">
        <v>179</v>
      </c>
      <c r="D42" s="14" t="s">
        <v>246</v>
      </c>
      <c r="E42" s="14" t="s">
        <v>207</v>
      </c>
      <c r="F42" s="12" t="s">
        <v>1936</v>
      </c>
      <c r="G42" s="12" t="s">
        <v>1937</v>
      </c>
      <c r="H42" s="10">
        <v>2</v>
      </c>
      <c r="I42" s="12"/>
      <c r="K42" s="12"/>
      <c r="L42" s="12" t="s">
        <v>4892</v>
      </c>
      <c r="M42" s="10" t="s">
        <v>1944</v>
      </c>
      <c r="N42" s="10" t="s">
        <v>1929</v>
      </c>
      <c r="O42" s="10" t="s">
        <v>1971</v>
      </c>
      <c r="P42" s="14" t="s">
        <v>1931</v>
      </c>
      <c r="Q42" s="12" t="s">
        <v>1924</v>
      </c>
      <c r="R42" s="12" t="s">
        <v>207</v>
      </c>
      <c r="S42" s="12" t="s">
        <v>207</v>
      </c>
      <c r="T42" s="10" t="s">
        <v>207</v>
      </c>
      <c r="U42" s="10" t="s">
        <v>207</v>
      </c>
      <c r="V42" s="10" t="s">
        <v>207</v>
      </c>
      <c r="W42" s="10" t="s">
        <v>1975</v>
      </c>
      <c r="X42" s="10" t="s">
        <v>207</v>
      </c>
      <c r="Y42" s="10" t="s">
        <v>1942</v>
      </c>
      <c r="Z42" s="10" t="s">
        <v>1935</v>
      </c>
    </row>
    <row r="43" spans="1:26" s="10" customFormat="1" ht="30">
      <c r="A43" s="13" t="s">
        <v>40</v>
      </c>
      <c r="B43" s="14" t="s">
        <v>106</v>
      </c>
      <c r="C43" s="10" t="s">
        <v>177</v>
      </c>
      <c r="D43" s="14" t="s">
        <v>248</v>
      </c>
      <c r="E43" s="14" t="s">
        <v>207</v>
      </c>
      <c r="F43" s="12" t="s">
        <v>1936</v>
      </c>
      <c r="G43" s="12" t="s">
        <v>1937</v>
      </c>
      <c r="H43" s="10">
        <v>2</v>
      </c>
      <c r="I43" s="12"/>
      <c r="K43" s="12"/>
      <c r="L43" s="12" t="s">
        <v>4892</v>
      </c>
      <c r="M43" s="10" t="s">
        <v>1944</v>
      </c>
      <c r="N43" s="10" t="s">
        <v>1929</v>
      </c>
      <c r="O43" s="10" t="s">
        <v>1971</v>
      </c>
      <c r="P43" s="14" t="s">
        <v>1931</v>
      </c>
      <c r="Q43" s="12" t="s">
        <v>1924</v>
      </c>
      <c r="R43" s="12" t="s">
        <v>207</v>
      </c>
      <c r="S43" s="12" t="s">
        <v>207</v>
      </c>
      <c r="T43" s="10" t="s">
        <v>207</v>
      </c>
      <c r="U43" s="10" t="s">
        <v>207</v>
      </c>
      <c r="V43" s="10" t="s">
        <v>207</v>
      </c>
      <c r="W43" s="10" t="s">
        <v>207</v>
      </c>
      <c r="X43" s="10" t="s">
        <v>207</v>
      </c>
      <c r="Y43" s="10" t="s">
        <v>1942</v>
      </c>
      <c r="Z43" s="10" t="s">
        <v>1935</v>
      </c>
    </row>
    <row r="44" spans="1:26" s="10" customFormat="1" ht="30">
      <c r="A44" s="13" t="s">
        <v>40</v>
      </c>
      <c r="B44" s="14" t="s">
        <v>108</v>
      </c>
      <c r="C44" s="10" t="s">
        <v>179</v>
      </c>
      <c r="D44" s="14" t="s">
        <v>247</v>
      </c>
      <c r="E44" s="14" t="s">
        <v>207</v>
      </c>
      <c r="F44" s="12" t="s">
        <v>1936</v>
      </c>
      <c r="G44" s="12" t="s">
        <v>1937</v>
      </c>
      <c r="H44" s="10">
        <v>2</v>
      </c>
      <c r="I44" s="12"/>
      <c r="K44" s="12"/>
      <c r="L44" s="12" t="s">
        <v>4892</v>
      </c>
      <c r="M44" s="10" t="s">
        <v>1944</v>
      </c>
      <c r="N44" s="10" t="s">
        <v>1929</v>
      </c>
      <c r="O44" s="10" t="s">
        <v>1971</v>
      </c>
      <c r="P44" s="14" t="s">
        <v>1931</v>
      </c>
      <c r="Q44" s="12" t="s">
        <v>1924</v>
      </c>
      <c r="R44" s="12" t="s">
        <v>207</v>
      </c>
      <c r="S44" s="12" t="s">
        <v>207</v>
      </c>
      <c r="T44" s="10" t="s">
        <v>207</v>
      </c>
      <c r="U44" s="10" t="s">
        <v>207</v>
      </c>
      <c r="V44" s="10" t="s">
        <v>207</v>
      </c>
      <c r="W44" s="10" t="s">
        <v>207</v>
      </c>
      <c r="X44" s="10" t="s">
        <v>207</v>
      </c>
      <c r="Y44" s="10" t="s">
        <v>1942</v>
      </c>
      <c r="Z44" s="10" t="s">
        <v>1935</v>
      </c>
    </row>
    <row r="45" spans="1:26" s="10" customFormat="1" ht="30">
      <c r="A45" s="13" t="s">
        <v>41</v>
      </c>
      <c r="B45" s="14" t="s">
        <v>111</v>
      </c>
      <c r="C45" s="10" t="s">
        <v>181</v>
      </c>
      <c r="D45" s="14" t="s">
        <v>252</v>
      </c>
      <c r="E45" s="14" t="s">
        <v>207</v>
      </c>
      <c r="F45" s="12" t="s">
        <v>1920</v>
      </c>
      <c r="G45" s="12" t="s">
        <v>1921</v>
      </c>
      <c r="H45" s="10">
        <v>1</v>
      </c>
      <c r="I45" s="12"/>
      <c r="K45" s="12"/>
      <c r="L45" s="12" t="s">
        <v>4892</v>
      </c>
      <c r="M45" s="10" t="s">
        <v>1923</v>
      </c>
      <c r="N45" s="10" t="s">
        <v>207</v>
      </c>
      <c r="O45" s="10" t="s">
        <v>207</v>
      </c>
      <c r="P45" s="14" t="s">
        <v>207</v>
      </c>
      <c r="Q45" s="12" t="s">
        <v>1924</v>
      </c>
      <c r="R45" s="12" t="s">
        <v>207</v>
      </c>
      <c r="S45" s="12" t="s">
        <v>207</v>
      </c>
      <c r="T45" s="10" t="s">
        <v>207</v>
      </c>
      <c r="U45" s="10" t="s">
        <v>207</v>
      </c>
      <c r="V45" s="10" t="s">
        <v>207</v>
      </c>
      <c r="W45" s="10" t="s">
        <v>207</v>
      </c>
      <c r="X45" s="10" t="s">
        <v>207</v>
      </c>
      <c r="Y45" s="10" t="s">
        <v>207</v>
      </c>
      <c r="Z45" s="10" t="s">
        <v>1935</v>
      </c>
    </row>
    <row r="46" spans="1:26" s="10" customFormat="1">
      <c r="A46" s="13" t="s">
        <v>41</v>
      </c>
      <c r="B46" s="14" t="s">
        <v>112</v>
      </c>
      <c r="C46" s="10" t="s">
        <v>182</v>
      </c>
      <c r="D46" s="14" t="s">
        <v>1916</v>
      </c>
      <c r="E46" s="14" t="s">
        <v>207</v>
      </c>
      <c r="F46" s="12" t="s">
        <v>1936</v>
      </c>
      <c r="G46" s="12" t="s">
        <v>1921</v>
      </c>
      <c r="H46" s="10">
        <v>5</v>
      </c>
      <c r="I46" s="12">
        <v>50</v>
      </c>
      <c r="K46" s="12"/>
      <c r="L46" s="12" t="s">
        <v>4892</v>
      </c>
      <c r="M46" s="10" t="s">
        <v>1928</v>
      </c>
      <c r="N46" s="10" t="s">
        <v>1929</v>
      </c>
      <c r="O46" s="10" t="s">
        <v>1960</v>
      </c>
      <c r="P46" s="14" t="s">
        <v>1981</v>
      </c>
      <c r="Q46" s="12" t="s">
        <v>1924</v>
      </c>
      <c r="R46" s="12" t="s">
        <v>207</v>
      </c>
      <c r="S46" s="12" t="s">
        <v>207</v>
      </c>
      <c r="T46" s="10" t="s">
        <v>207</v>
      </c>
      <c r="U46" s="10" t="s">
        <v>207</v>
      </c>
      <c r="V46" s="10" t="s">
        <v>207</v>
      </c>
      <c r="W46" s="10" t="s">
        <v>207</v>
      </c>
      <c r="X46" s="10" t="s">
        <v>207</v>
      </c>
      <c r="Y46" s="10" t="s">
        <v>207</v>
      </c>
      <c r="Z46" s="10" t="s">
        <v>207</v>
      </c>
    </row>
    <row r="47" spans="1:26" s="10" customFormat="1">
      <c r="A47" s="13" t="s">
        <v>41</v>
      </c>
      <c r="B47" s="14" t="s">
        <v>100</v>
      </c>
      <c r="C47" s="10" t="s">
        <v>172</v>
      </c>
      <c r="D47" s="14" t="s">
        <v>250</v>
      </c>
      <c r="E47" s="14" t="s">
        <v>207</v>
      </c>
      <c r="F47" s="12" t="s">
        <v>1920</v>
      </c>
      <c r="G47" s="12" t="s">
        <v>1921</v>
      </c>
      <c r="H47" s="10">
        <v>1</v>
      </c>
      <c r="I47" s="12">
        <v>20</v>
      </c>
      <c r="J47" s="10">
        <v>1</v>
      </c>
      <c r="K47" s="12"/>
      <c r="L47" s="12" t="s">
        <v>4892</v>
      </c>
      <c r="M47" s="10" t="s">
        <v>1923</v>
      </c>
      <c r="N47" s="10" t="s">
        <v>207</v>
      </c>
      <c r="O47" s="10" t="s">
        <v>207</v>
      </c>
      <c r="P47" s="14" t="s">
        <v>207</v>
      </c>
      <c r="Q47" s="12" t="s">
        <v>1924</v>
      </c>
      <c r="R47" s="12" t="s">
        <v>207</v>
      </c>
      <c r="S47" s="12" t="s">
        <v>207</v>
      </c>
      <c r="T47" s="10" t="s">
        <v>207</v>
      </c>
      <c r="U47" s="10" t="s">
        <v>207</v>
      </c>
      <c r="V47" s="10" t="s">
        <v>1925</v>
      </c>
      <c r="W47" s="10" t="s">
        <v>1979</v>
      </c>
      <c r="X47" s="10" t="s">
        <v>1980</v>
      </c>
      <c r="Y47" s="10" t="s">
        <v>1942</v>
      </c>
      <c r="Z47" s="10" t="s">
        <v>1935</v>
      </c>
    </row>
    <row r="48" spans="1:26" s="10" customFormat="1">
      <c r="A48" s="13" t="s">
        <v>41</v>
      </c>
      <c r="B48" s="14" t="s">
        <v>112</v>
      </c>
      <c r="C48" s="10" t="s">
        <v>182</v>
      </c>
      <c r="D48" s="14" t="s">
        <v>1917</v>
      </c>
      <c r="E48" s="14" t="s">
        <v>207</v>
      </c>
      <c r="F48" s="12" t="s">
        <v>1936</v>
      </c>
      <c r="G48" s="12" t="s">
        <v>1921</v>
      </c>
      <c r="H48" s="10">
        <v>5</v>
      </c>
      <c r="I48" s="12">
        <v>50</v>
      </c>
      <c r="K48" s="12"/>
      <c r="L48" s="12" t="s">
        <v>4892</v>
      </c>
      <c r="M48" s="10" t="s">
        <v>1928</v>
      </c>
      <c r="N48" s="10" t="s">
        <v>1929</v>
      </c>
      <c r="O48" s="10" t="s">
        <v>1960</v>
      </c>
      <c r="P48" s="14" t="s">
        <v>1981</v>
      </c>
      <c r="Q48" s="12" t="s">
        <v>1924</v>
      </c>
      <c r="R48" s="12" t="s">
        <v>207</v>
      </c>
      <c r="S48" s="12" t="s">
        <v>207</v>
      </c>
      <c r="T48" s="10" t="s">
        <v>207</v>
      </c>
      <c r="U48" s="10" t="s">
        <v>207</v>
      </c>
      <c r="V48" s="10" t="s">
        <v>207</v>
      </c>
      <c r="W48" s="10" t="s">
        <v>207</v>
      </c>
      <c r="X48" s="10" t="s">
        <v>207</v>
      </c>
      <c r="Y48" s="10" t="s">
        <v>207</v>
      </c>
      <c r="Z48" s="10" t="s">
        <v>207</v>
      </c>
    </row>
    <row r="49" spans="1:26" s="10" customFormat="1" ht="30">
      <c r="A49" s="13" t="s">
        <v>41</v>
      </c>
      <c r="B49" s="14" t="s">
        <v>109</v>
      </c>
      <c r="C49" s="10" t="s">
        <v>180</v>
      </c>
      <c r="D49" s="14" t="s">
        <v>249</v>
      </c>
      <c r="E49" s="14" t="s">
        <v>207</v>
      </c>
      <c r="F49" s="12" t="s">
        <v>1920</v>
      </c>
      <c r="G49" s="12" t="s">
        <v>1921</v>
      </c>
      <c r="I49" s="12">
        <v>50</v>
      </c>
      <c r="K49" s="12"/>
      <c r="L49" s="12" t="s">
        <v>1927</v>
      </c>
      <c r="M49" s="10" t="s">
        <v>1923</v>
      </c>
      <c r="N49" s="10" t="s">
        <v>207</v>
      </c>
      <c r="O49" s="10" t="s">
        <v>207</v>
      </c>
      <c r="P49" s="14" t="s">
        <v>207</v>
      </c>
      <c r="Q49" s="12" t="s">
        <v>1976</v>
      </c>
      <c r="R49" s="12" t="s">
        <v>1941</v>
      </c>
      <c r="S49" s="12" t="s">
        <v>1962</v>
      </c>
      <c r="T49" s="10" t="s">
        <v>1977</v>
      </c>
      <c r="U49" s="10" t="s">
        <v>1978</v>
      </c>
      <c r="V49" s="10" t="s">
        <v>1925</v>
      </c>
      <c r="W49" s="10" t="s">
        <v>207</v>
      </c>
      <c r="X49" s="10" t="s">
        <v>207</v>
      </c>
      <c r="Y49" s="10" t="s">
        <v>207</v>
      </c>
      <c r="Z49" s="10" t="s">
        <v>1935</v>
      </c>
    </row>
    <row r="50" spans="1:26" s="10" customFormat="1" ht="30">
      <c r="A50" s="13" t="s">
        <v>41</v>
      </c>
      <c r="B50" s="14" t="s">
        <v>110</v>
      </c>
      <c r="C50" s="10" t="s">
        <v>169</v>
      </c>
      <c r="D50" s="14" t="s">
        <v>251</v>
      </c>
      <c r="E50" s="14" t="s">
        <v>207</v>
      </c>
      <c r="F50" s="12" t="s">
        <v>1920</v>
      </c>
      <c r="G50" s="12" t="s">
        <v>1921</v>
      </c>
      <c r="H50" s="10">
        <v>1</v>
      </c>
      <c r="I50" s="12"/>
      <c r="K50" s="12"/>
      <c r="L50" s="12" t="s">
        <v>4892</v>
      </c>
      <c r="M50" s="10" t="s">
        <v>1928</v>
      </c>
      <c r="N50" s="10" t="s">
        <v>1929</v>
      </c>
      <c r="O50" s="10" t="s">
        <v>1943</v>
      </c>
      <c r="P50" s="14" t="s">
        <v>1931</v>
      </c>
      <c r="Q50" s="12" t="s">
        <v>1924</v>
      </c>
      <c r="R50" s="12" t="s">
        <v>207</v>
      </c>
      <c r="S50" s="12" t="s">
        <v>207</v>
      </c>
      <c r="T50" s="10" t="s">
        <v>207</v>
      </c>
      <c r="U50" s="10" t="s">
        <v>207</v>
      </c>
      <c r="V50" s="10" t="s">
        <v>207</v>
      </c>
      <c r="W50" s="10" t="s">
        <v>207</v>
      </c>
      <c r="X50" s="10" t="s">
        <v>207</v>
      </c>
      <c r="Y50" s="10" t="s">
        <v>207</v>
      </c>
      <c r="Z50" s="10" t="s">
        <v>1935</v>
      </c>
    </row>
    <row r="51" spans="1:26" s="10" customFormat="1">
      <c r="A51" s="13" t="s">
        <v>41</v>
      </c>
      <c r="B51" s="14" t="s">
        <v>112</v>
      </c>
      <c r="C51" s="10" t="s">
        <v>182</v>
      </c>
      <c r="D51" s="14" t="s">
        <v>253</v>
      </c>
      <c r="E51" s="14" t="s">
        <v>207</v>
      </c>
      <c r="F51" s="12" t="s">
        <v>1936</v>
      </c>
      <c r="G51" s="12" t="s">
        <v>1921</v>
      </c>
      <c r="H51" s="10">
        <v>5</v>
      </c>
      <c r="I51" s="12">
        <v>50</v>
      </c>
      <c r="J51" s="10">
        <v>50</v>
      </c>
      <c r="K51" s="12"/>
      <c r="L51" s="12" t="s">
        <v>4892</v>
      </c>
      <c r="M51" s="10" t="s">
        <v>1928</v>
      </c>
      <c r="N51" s="10" t="s">
        <v>1929</v>
      </c>
      <c r="O51" s="10" t="s">
        <v>1960</v>
      </c>
      <c r="P51" s="14" t="s">
        <v>1981</v>
      </c>
      <c r="Q51" s="12" t="s">
        <v>1924</v>
      </c>
      <c r="R51" s="12" t="s">
        <v>207</v>
      </c>
      <c r="S51" s="12" t="s">
        <v>207</v>
      </c>
      <c r="T51" s="10" t="s">
        <v>207</v>
      </c>
      <c r="U51" s="10" t="s">
        <v>207</v>
      </c>
      <c r="V51" s="10" t="s">
        <v>207</v>
      </c>
      <c r="W51" s="10" t="s">
        <v>207</v>
      </c>
      <c r="X51" s="10" t="s">
        <v>207</v>
      </c>
      <c r="Y51" s="10" t="s">
        <v>207</v>
      </c>
      <c r="Z51" s="10" t="s">
        <v>207</v>
      </c>
    </row>
    <row r="52" spans="1:26" s="10" customFormat="1">
      <c r="A52" s="13" t="s">
        <v>42</v>
      </c>
      <c r="B52" s="14" t="s">
        <v>96</v>
      </c>
      <c r="C52" s="10" t="s">
        <v>168</v>
      </c>
      <c r="D52" s="14" t="s">
        <v>260</v>
      </c>
      <c r="E52" s="14" t="s">
        <v>207</v>
      </c>
      <c r="F52" s="12" t="s">
        <v>1920</v>
      </c>
      <c r="G52" s="12" t="s">
        <v>1921</v>
      </c>
      <c r="H52" s="10">
        <v>1</v>
      </c>
      <c r="I52" s="12"/>
      <c r="K52" s="12"/>
      <c r="L52" s="12" t="s">
        <v>4892</v>
      </c>
      <c r="M52" s="10" t="s">
        <v>1923</v>
      </c>
      <c r="N52" s="10" t="s">
        <v>207</v>
      </c>
      <c r="O52" s="10" t="s">
        <v>207</v>
      </c>
      <c r="P52" s="14" t="s">
        <v>207</v>
      </c>
      <c r="Q52" s="12" t="s">
        <v>1924</v>
      </c>
      <c r="R52" s="12" t="s">
        <v>207</v>
      </c>
      <c r="S52" s="12" t="s">
        <v>207</v>
      </c>
      <c r="T52" s="10" t="s">
        <v>207</v>
      </c>
      <c r="U52" s="10" t="s">
        <v>207</v>
      </c>
      <c r="V52" s="10" t="s">
        <v>1925</v>
      </c>
      <c r="W52" s="10" t="s">
        <v>1933</v>
      </c>
      <c r="X52" s="10" t="s">
        <v>1962</v>
      </c>
      <c r="Y52" s="10" t="s">
        <v>1942</v>
      </c>
      <c r="Z52" s="10" t="s">
        <v>1935</v>
      </c>
    </row>
    <row r="53" spans="1:26" s="10" customFormat="1" ht="30">
      <c r="A53" s="13" t="s">
        <v>42</v>
      </c>
      <c r="B53" s="14" t="s">
        <v>103</v>
      </c>
      <c r="C53" s="10" t="s">
        <v>174</v>
      </c>
      <c r="D53" s="14" t="s">
        <v>254</v>
      </c>
      <c r="E53" s="14" t="s">
        <v>207</v>
      </c>
      <c r="F53" s="12" t="s">
        <v>1920</v>
      </c>
      <c r="G53" s="12" t="s">
        <v>1921</v>
      </c>
      <c r="H53" s="10">
        <v>5</v>
      </c>
      <c r="I53" s="12">
        <v>50</v>
      </c>
      <c r="K53" s="12"/>
      <c r="L53" s="12" t="s">
        <v>4892</v>
      </c>
      <c r="M53" s="10" t="s">
        <v>1923</v>
      </c>
      <c r="N53" s="10" t="s">
        <v>207</v>
      </c>
      <c r="O53" s="10" t="s">
        <v>207</v>
      </c>
      <c r="P53" s="14" t="s">
        <v>207</v>
      </c>
      <c r="Q53" s="12" t="s">
        <v>1924</v>
      </c>
      <c r="R53" s="12" t="s">
        <v>207</v>
      </c>
      <c r="S53" s="12" t="s">
        <v>1962</v>
      </c>
      <c r="T53" s="10" t="s">
        <v>207</v>
      </c>
      <c r="U53" s="10" t="s">
        <v>207</v>
      </c>
      <c r="V53" s="10" t="s">
        <v>207</v>
      </c>
      <c r="W53" s="10" t="s">
        <v>1933</v>
      </c>
      <c r="X53" s="10" t="s">
        <v>1983</v>
      </c>
      <c r="Y53" s="10" t="s">
        <v>1984</v>
      </c>
      <c r="Z53" s="10" t="s">
        <v>1935</v>
      </c>
    </row>
    <row r="54" spans="1:26" s="10" customFormat="1">
      <c r="A54" s="13" t="s">
        <v>42</v>
      </c>
      <c r="B54" s="14" t="s">
        <v>113</v>
      </c>
      <c r="C54" s="10" t="s">
        <v>183</v>
      </c>
      <c r="D54" s="14" t="s">
        <v>249</v>
      </c>
      <c r="E54" s="14" t="s">
        <v>207</v>
      </c>
      <c r="F54" s="12" t="s">
        <v>1920</v>
      </c>
      <c r="G54" s="12" t="s">
        <v>1921</v>
      </c>
      <c r="I54" s="12">
        <v>50</v>
      </c>
      <c r="K54" s="12"/>
      <c r="L54" s="12" t="s">
        <v>1922</v>
      </c>
      <c r="M54" s="10" t="s">
        <v>1923</v>
      </c>
      <c r="N54" s="10" t="s">
        <v>207</v>
      </c>
      <c r="O54" s="10" t="s">
        <v>207</v>
      </c>
      <c r="P54" s="14" t="s">
        <v>207</v>
      </c>
      <c r="Q54" s="12" t="s">
        <v>1976</v>
      </c>
      <c r="R54" s="12" t="s">
        <v>1941</v>
      </c>
      <c r="S54" s="12" t="s">
        <v>1962</v>
      </c>
      <c r="T54" s="10" t="s">
        <v>1977</v>
      </c>
      <c r="U54" s="10" t="s">
        <v>1978</v>
      </c>
      <c r="V54" s="10" t="s">
        <v>1925</v>
      </c>
      <c r="W54" s="10" t="s">
        <v>1982</v>
      </c>
      <c r="X54" s="10" t="s">
        <v>1933</v>
      </c>
      <c r="Y54" s="10" t="s">
        <v>1942</v>
      </c>
      <c r="Z54" s="10" t="s">
        <v>1935</v>
      </c>
    </row>
    <row r="55" spans="1:26" s="10" customFormat="1">
      <c r="A55" s="13" t="s">
        <v>42</v>
      </c>
      <c r="B55" s="14" t="s">
        <v>114</v>
      </c>
      <c r="C55" s="10" t="s">
        <v>184</v>
      </c>
      <c r="D55" s="14" t="s">
        <v>249</v>
      </c>
      <c r="E55" s="14" t="s">
        <v>207</v>
      </c>
      <c r="F55" s="12" t="s">
        <v>1920</v>
      </c>
      <c r="G55" s="12" t="s">
        <v>1921</v>
      </c>
      <c r="I55" s="12">
        <v>50</v>
      </c>
      <c r="K55" s="12"/>
      <c r="L55" s="12" t="s">
        <v>1927</v>
      </c>
      <c r="M55" s="10" t="s">
        <v>1923</v>
      </c>
      <c r="N55" s="10" t="s">
        <v>207</v>
      </c>
      <c r="O55" s="10" t="s">
        <v>207</v>
      </c>
      <c r="P55" s="14" t="s">
        <v>207</v>
      </c>
      <c r="Q55" s="12" t="s">
        <v>1976</v>
      </c>
      <c r="R55" s="12" t="s">
        <v>1941</v>
      </c>
      <c r="S55" s="12" t="s">
        <v>1962</v>
      </c>
      <c r="T55" s="10" t="s">
        <v>1977</v>
      </c>
      <c r="U55" s="10" t="s">
        <v>1978</v>
      </c>
      <c r="V55" s="10" t="s">
        <v>1925</v>
      </c>
      <c r="W55" s="10" t="s">
        <v>207</v>
      </c>
      <c r="X55" s="10" t="s">
        <v>207</v>
      </c>
      <c r="Y55" s="10" t="s">
        <v>207</v>
      </c>
      <c r="Z55" s="10" t="s">
        <v>1935</v>
      </c>
    </row>
    <row r="56" spans="1:26" s="10" customFormat="1" ht="30">
      <c r="A56" s="13" t="s">
        <v>42</v>
      </c>
      <c r="B56" s="14" t="s">
        <v>115</v>
      </c>
      <c r="C56" s="10" t="s">
        <v>173</v>
      </c>
      <c r="D56" s="14" t="s">
        <v>249</v>
      </c>
      <c r="E56" s="14" t="s">
        <v>207</v>
      </c>
      <c r="F56" s="12" t="s">
        <v>1936</v>
      </c>
      <c r="G56" s="12" t="s">
        <v>1921</v>
      </c>
      <c r="H56" s="10">
        <v>1</v>
      </c>
      <c r="I56" s="12">
        <v>50</v>
      </c>
      <c r="J56" s="10">
        <v>1</v>
      </c>
      <c r="K56" s="12">
        <v>1</v>
      </c>
      <c r="L56" s="12" t="s">
        <v>1927</v>
      </c>
      <c r="M56" s="10" t="s">
        <v>1923</v>
      </c>
      <c r="N56" s="10" t="s">
        <v>207</v>
      </c>
      <c r="O56" s="10" t="s">
        <v>207</v>
      </c>
      <c r="P56" s="14" t="s">
        <v>207</v>
      </c>
      <c r="Q56" s="12" t="s">
        <v>1976</v>
      </c>
      <c r="R56" s="12" t="s">
        <v>1941</v>
      </c>
      <c r="S56" s="12" t="s">
        <v>1962</v>
      </c>
      <c r="T56" s="10" t="s">
        <v>1977</v>
      </c>
      <c r="U56" s="10" t="s">
        <v>1985</v>
      </c>
      <c r="V56" s="10" t="s">
        <v>207</v>
      </c>
      <c r="W56" s="10" t="s">
        <v>207</v>
      </c>
      <c r="X56" s="10" t="s">
        <v>207</v>
      </c>
      <c r="Y56" s="10" t="s">
        <v>207</v>
      </c>
      <c r="Z56" s="10" t="s">
        <v>1935</v>
      </c>
    </row>
    <row r="57" spans="1:26" s="10" customFormat="1">
      <c r="A57" s="13" t="s">
        <v>42</v>
      </c>
      <c r="B57" s="14" t="s">
        <v>116</v>
      </c>
      <c r="C57" s="10" t="s">
        <v>185</v>
      </c>
      <c r="D57" s="14" t="s">
        <v>249</v>
      </c>
      <c r="E57" s="14" t="s">
        <v>207</v>
      </c>
      <c r="F57" s="12" t="s">
        <v>1920</v>
      </c>
      <c r="G57" s="12" t="s">
        <v>1921</v>
      </c>
      <c r="I57" s="12"/>
      <c r="K57" s="12"/>
      <c r="L57" s="12" t="s">
        <v>1922</v>
      </c>
      <c r="M57" s="10" t="s">
        <v>1923</v>
      </c>
      <c r="N57" s="10" t="s">
        <v>207</v>
      </c>
      <c r="O57" s="10" t="s">
        <v>207</v>
      </c>
      <c r="P57" s="14" t="s">
        <v>207</v>
      </c>
      <c r="Q57" s="12" t="s">
        <v>1976</v>
      </c>
      <c r="R57" s="12" t="s">
        <v>1941</v>
      </c>
      <c r="S57" s="12" t="s">
        <v>1962</v>
      </c>
      <c r="T57" s="10" t="s">
        <v>1977</v>
      </c>
      <c r="U57" s="10" t="s">
        <v>1978</v>
      </c>
      <c r="V57" s="10" t="s">
        <v>1925</v>
      </c>
      <c r="W57" s="10" t="s">
        <v>207</v>
      </c>
      <c r="X57" s="10" t="s">
        <v>207</v>
      </c>
      <c r="Y57" s="10" t="s">
        <v>207</v>
      </c>
      <c r="Z57" s="10" t="s">
        <v>1935</v>
      </c>
    </row>
    <row r="58" spans="1:26" s="10" customFormat="1">
      <c r="A58" s="13" t="s">
        <v>42</v>
      </c>
      <c r="B58" s="14" t="s">
        <v>96</v>
      </c>
      <c r="C58" s="10" t="s">
        <v>168</v>
      </c>
      <c r="D58" s="14" t="s">
        <v>261</v>
      </c>
      <c r="E58" s="14" t="s">
        <v>207</v>
      </c>
      <c r="F58" s="12" t="s">
        <v>1920</v>
      </c>
      <c r="G58" s="12" t="s">
        <v>1921</v>
      </c>
      <c r="I58" s="12"/>
      <c r="K58" s="12"/>
      <c r="L58" s="12" t="s">
        <v>4892</v>
      </c>
      <c r="M58" s="10" t="s">
        <v>1923</v>
      </c>
      <c r="N58" s="10" t="s">
        <v>207</v>
      </c>
      <c r="O58" s="10" t="s">
        <v>207</v>
      </c>
      <c r="P58" s="14" t="s">
        <v>207</v>
      </c>
      <c r="Q58" s="12" t="s">
        <v>1924</v>
      </c>
      <c r="R58" s="12" t="s">
        <v>207</v>
      </c>
      <c r="S58" s="12" t="s">
        <v>207</v>
      </c>
      <c r="T58" s="10" t="s">
        <v>207</v>
      </c>
      <c r="U58" s="10" t="s">
        <v>207</v>
      </c>
      <c r="V58" s="10" t="s">
        <v>1925</v>
      </c>
      <c r="W58" s="10" t="s">
        <v>1941</v>
      </c>
      <c r="X58" s="10" t="s">
        <v>1982</v>
      </c>
      <c r="Y58" s="10" t="s">
        <v>1942</v>
      </c>
      <c r="Z58" s="10" t="s">
        <v>1935</v>
      </c>
    </row>
    <row r="59" spans="1:26" s="10" customFormat="1" ht="30">
      <c r="A59" s="13" t="s">
        <v>42</v>
      </c>
      <c r="B59" s="14" t="s">
        <v>94</v>
      </c>
      <c r="C59" s="10" t="s">
        <v>166</v>
      </c>
      <c r="D59" s="14" t="s">
        <v>255</v>
      </c>
      <c r="E59" s="14" t="s">
        <v>207</v>
      </c>
      <c r="F59" s="12" t="s">
        <v>1920</v>
      </c>
      <c r="G59" s="12" t="s">
        <v>1921</v>
      </c>
      <c r="H59" s="10">
        <v>5</v>
      </c>
      <c r="I59" s="12">
        <v>50</v>
      </c>
      <c r="K59" s="12"/>
      <c r="L59" s="12" t="s">
        <v>4892</v>
      </c>
      <c r="M59" s="10" t="s">
        <v>1923</v>
      </c>
      <c r="N59" s="10" t="s">
        <v>207</v>
      </c>
      <c r="O59" s="10" t="s">
        <v>207</v>
      </c>
      <c r="P59" s="14" t="s">
        <v>207</v>
      </c>
      <c r="Q59" s="12" t="s">
        <v>1924</v>
      </c>
      <c r="R59" s="12" t="s">
        <v>207</v>
      </c>
      <c r="S59" s="12" t="s">
        <v>207</v>
      </c>
      <c r="T59" s="10" t="s">
        <v>207</v>
      </c>
      <c r="U59" s="10" t="s">
        <v>207</v>
      </c>
      <c r="V59" s="10" t="s">
        <v>1925</v>
      </c>
      <c r="W59" s="10" t="s">
        <v>207</v>
      </c>
      <c r="X59" s="10" t="s">
        <v>207</v>
      </c>
      <c r="Y59" s="10" t="s">
        <v>207</v>
      </c>
      <c r="Z59" s="10" t="s">
        <v>207</v>
      </c>
    </row>
    <row r="60" spans="1:26" s="10" customFormat="1" ht="30">
      <c r="A60" s="13" t="s">
        <v>42</v>
      </c>
      <c r="B60" s="14" t="s">
        <v>94</v>
      </c>
      <c r="C60" s="10" t="s">
        <v>166</v>
      </c>
      <c r="D60" s="14" t="s">
        <v>256</v>
      </c>
      <c r="E60" s="14" t="s">
        <v>207</v>
      </c>
      <c r="F60" s="12" t="s">
        <v>1920</v>
      </c>
      <c r="G60" s="12" t="s">
        <v>1921</v>
      </c>
      <c r="H60" s="10">
        <v>5</v>
      </c>
      <c r="I60" s="12">
        <v>50</v>
      </c>
      <c r="K60" s="12"/>
      <c r="L60" s="12" t="s">
        <v>4892</v>
      </c>
      <c r="M60" s="10" t="s">
        <v>1923</v>
      </c>
      <c r="N60" s="10" t="s">
        <v>207</v>
      </c>
      <c r="O60" s="10" t="s">
        <v>207</v>
      </c>
      <c r="P60" s="14" t="s">
        <v>207</v>
      </c>
      <c r="Q60" s="12" t="s">
        <v>1924</v>
      </c>
      <c r="R60" s="12" t="s">
        <v>207</v>
      </c>
      <c r="S60" s="12" t="s">
        <v>207</v>
      </c>
      <c r="T60" s="10" t="s">
        <v>207</v>
      </c>
      <c r="U60" s="10" t="s">
        <v>207</v>
      </c>
      <c r="V60" s="10" t="s">
        <v>1925</v>
      </c>
      <c r="W60" s="10" t="s">
        <v>207</v>
      </c>
      <c r="X60" s="10" t="s">
        <v>207</v>
      </c>
      <c r="Y60" s="10" t="s">
        <v>207</v>
      </c>
      <c r="Z60" s="10" t="s">
        <v>207</v>
      </c>
    </row>
    <row r="61" spans="1:26" s="10" customFormat="1" ht="30">
      <c r="A61" s="13" t="s">
        <v>42</v>
      </c>
      <c r="B61" s="14" t="s">
        <v>94</v>
      </c>
      <c r="C61" s="10" t="s">
        <v>166</v>
      </c>
      <c r="D61" s="14" t="s">
        <v>257</v>
      </c>
      <c r="E61" s="14" t="s">
        <v>207</v>
      </c>
      <c r="F61" s="12" t="s">
        <v>1920</v>
      </c>
      <c r="G61" s="12" t="s">
        <v>1921</v>
      </c>
      <c r="H61" s="10">
        <v>5</v>
      </c>
      <c r="I61" s="12">
        <v>50</v>
      </c>
      <c r="K61" s="12"/>
      <c r="L61" s="12" t="s">
        <v>4892</v>
      </c>
      <c r="M61" s="10" t="s">
        <v>1923</v>
      </c>
      <c r="N61" s="10" t="s">
        <v>207</v>
      </c>
      <c r="O61" s="10" t="s">
        <v>207</v>
      </c>
      <c r="P61" s="14" t="s">
        <v>207</v>
      </c>
      <c r="Q61" s="12" t="s">
        <v>1924</v>
      </c>
      <c r="R61" s="12" t="s">
        <v>207</v>
      </c>
      <c r="S61" s="12" t="s">
        <v>207</v>
      </c>
      <c r="T61" s="10" t="s">
        <v>207</v>
      </c>
      <c r="U61" s="10" t="s">
        <v>207</v>
      </c>
      <c r="V61" s="10" t="s">
        <v>1925</v>
      </c>
      <c r="W61" s="10" t="s">
        <v>207</v>
      </c>
      <c r="X61" s="10" t="s">
        <v>207</v>
      </c>
      <c r="Y61" s="10" t="s">
        <v>207</v>
      </c>
      <c r="Z61" s="10" t="s">
        <v>207</v>
      </c>
    </row>
    <row r="62" spans="1:26" s="10" customFormat="1">
      <c r="A62" s="13" t="s">
        <v>42</v>
      </c>
      <c r="B62" s="14" t="s">
        <v>95</v>
      </c>
      <c r="C62" s="10" t="s">
        <v>167</v>
      </c>
      <c r="D62" s="14" t="s">
        <v>258</v>
      </c>
      <c r="E62" s="14" t="s">
        <v>207</v>
      </c>
      <c r="F62" s="12" t="s">
        <v>1920</v>
      </c>
      <c r="G62" s="12" t="s">
        <v>1921</v>
      </c>
      <c r="H62" s="10">
        <v>5</v>
      </c>
      <c r="I62" s="12">
        <v>50</v>
      </c>
      <c r="K62" s="12"/>
      <c r="L62" s="12" t="s">
        <v>4892</v>
      </c>
      <c r="M62" s="10" t="s">
        <v>1923</v>
      </c>
      <c r="N62" s="10" t="s">
        <v>207</v>
      </c>
      <c r="O62" s="10" t="s">
        <v>207</v>
      </c>
      <c r="P62" s="14" t="s">
        <v>207</v>
      </c>
      <c r="Q62" s="12" t="s">
        <v>1924</v>
      </c>
      <c r="R62" s="12" t="s">
        <v>207</v>
      </c>
      <c r="S62" s="12" t="s">
        <v>207</v>
      </c>
      <c r="T62" s="10" t="s">
        <v>207</v>
      </c>
      <c r="U62" s="10" t="s">
        <v>207</v>
      </c>
      <c r="V62" s="10" t="s">
        <v>1925</v>
      </c>
      <c r="W62" s="10" t="s">
        <v>1933</v>
      </c>
      <c r="X62" s="10" t="s">
        <v>207</v>
      </c>
      <c r="Y62" s="10" t="s">
        <v>1942</v>
      </c>
      <c r="Z62" s="10" t="s">
        <v>1935</v>
      </c>
    </row>
    <row r="63" spans="1:26" s="10" customFormat="1">
      <c r="A63" s="13" t="s">
        <v>42</v>
      </c>
      <c r="B63" s="14" t="s">
        <v>95</v>
      </c>
      <c r="C63" s="10" t="s">
        <v>167</v>
      </c>
      <c r="D63" s="14" t="s">
        <v>259</v>
      </c>
      <c r="E63" s="14" t="s">
        <v>207</v>
      </c>
      <c r="F63" s="12" t="s">
        <v>1920</v>
      </c>
      <c r="G63" s="12" t="s">
        <v>1921</v>
      </c>
      <c r="H63" s="10">
        <v>5</v>
      </c>
      <c r="I63" s="12">
        <v>50</v>
      </c>
      <c r="K63" s="12"/>
      <c r="L63" s="12" t="s">
        <v>4892</v>
      </c>
      <c r="M63" s="10" t="s">
        <v>1923</v>
      </c>
      <c r="N63" s="10" t="s">
        <v>207</v>
      </c>
      <c r="O63" s="10" t="s">
        <v>207</v>
      </c>
      <c r="P63" s="14" t="s">
        <v>207</v>
      </c>
      <c r="Q63" s="12" t="s">
        <v>1924</v>
      </c>
      <c r="R63" s="12" t="s">
        <v>207</v>
      </c>
      <c r="S63" s="12" t="s">
        <v>207</v>
      </c>
      <c r="T63" s="10" t="s">
        <v>207</v>
      </c>
      <c r="U63" s="10" t="s">
        <v>207</v>
      </c>
      <c r="V63" s="10" t="s">
        <v>1925</v>
      </c>
      <c r="W63" s="10" t="s">
        <v>1941</v>
      </c>
      <c r="X63" s="10" t="s">
        <v>207</v>
      </c>
      <c r="Y63" s="10" t="s">
        <v>1942</v>
      </c>
      <c r="Z63" s="10" t="s">
        <v>1935</v>
      </c>
    </row>
    <row r="64" spans="1:26" s="10" customFormat="1" ht="30">
      <c r="A64" s="13" t="s">
        <v>43</v>
      </c>
      <c r="B64" s="14" t="s">
        <v>112</v>
      </c>
      <c r="C64" s="10" t="s">
        <v>182</v>
      </c>
      <c r="D64" s="14" t="s">
        <v>4884</v>
      </c>
      <c r="E64" s="14" t="s">
        <v>207</v>
      </c>
      <c r="F64" s="12" t="s">
        <v>1920</v>
      </c>
      <c r="G64" s="12" t="s">
        <v>1921</v>
      </c>
      <c r="H64" s="10">
        <v>8</v>
      </c>
      <c r="I64" s="12">
        <v>8</v>
      </c>
      <c r="K64" s="12"/>
      <c r="L64" s="12" t="s">
        <v>4892</v>
      </c>
      <c r="M64" s="10" t="s">
        <v>1928</v>
      </c>
      <c r="N64" s="10" t="s">
        <v>1929</v>
      </c>
      <c r="O64" s="10" t="s">
        <v>1937</v>
      </c>
      <c r="P64" s="14" t="s">
        <v>4719</v>
      </c>
      <c r="Q64" s="12" t="s">
        <v>1924</v>
      </c>
      <c r="R64" s="12" t="s">
        <v>207</v>
      </c>
      <c r="S64" s="12" t="s">
        <v>207</v>
      </c>
      <c r="T64" s="10" t="s">
        <v>207</v>
      </c>
      <c r="U64" s="10" t="s">
        <v>207</v>
      </c>
      <c r="V64" s="10" t="s">
        <v>207</v>
      </c>
      <c r="W64" s="10" t="s">
        <v>4720</v>
      </c>
      <c r="X64" s="10" t="s">
        <v>1962</v>
      </c>
      <c r="Y64" s="10" t="s">
        <v>4721</v>
      </c>
      <c r="Z64" s="10" t="s">
        <v>207</v>
      </c>
    </row>
    <row r="65" spans="1:26" s="10" customFormat="1" ht="30">
      <c r="A65" s="13" t="s">
        <v>43</v>
      </c>
      <c r="B65" s="14" t="s">
        <v>111</v>
      </c>
      <c r="C65" s="10" t="s">
        <v>181</v>
      </c>
      <c r="D65" s="14" t="s">
        <v>1894</v>
      </c>
      <c r="E65" s="14" t="s">
        <v>4729</v>
      </c>
      <c r="F65" s="12" t="s">
        <v>1936</v>
      </c>
      <c r="G65" s="12" t="s">
        <v>1937</v>
      </c>
      <c r="H65" s="10">
        <v>1</v>
      </c>
      <c r="I65" s="12"/>
      <c r="K65" s="12"/>
      <c r="L65" s="12" t="s">
        <v>4892</v>
      </c>
      <c r="M65" s="10" t="s">
        <v>1944</v>
      </c>
      <c r="N65" s="10" t="s">
        <v>1929</v>
      </c>
      <c r="O65" s="10" t="s">
        <v>1960</v>
      </c>
      <c r="P65" s="14" t="s">
        <v>2412</v>
      </c>
      <c r="Q65" s="12" t="s">
        <v>1924</v>
      </c>
      <c r="R65" s="12" t="s">
        <v>207</v>
      </c>
      <c r="S65" s="12" t="s">
        <v>207</v>
      </c>
      <c r="T65" s="10" t="s">
        <v>207</v>
      </c>
      <c r="U65" s="10" t="s">
        <v>207</v>
      </c>
      <c r="V65" s="10" t="s">
        <v>207</v>
      </c>
      <c r="W65" s="10" t="s">
        <v>207</v>
      </c>
      <c r="X65" s="10" t="s">
        <v>207</v>
      </c>
      <c r="Y65" s="10" t="s">
        <v>207</v>
      </c>
      <c r="Z65" s="10" t="s">
        <v>1935</v>
      </c>
    </row>
    <row r="66" spans="1:26" s="10" customFormat="1">
      <c r="A66" s="13" t="s">
        <v>43</v>
      </c>
      <c r="B66" s="14" t="s">
        <v>118</v>
      </c>
      <c r="C66" s="10" t="s">
        <v>188</v>
      </c>
      <c r="D66" s="14" t="s">
        <v>266</v>
      </c>
      <c r="E66" s="14" t="s">
        <v>207</v>
      </c>
      <c r="F66" s="12" t="s">
        <v>1920</v>
      </c>
      <c r="G66" s="12" t="s">
        <v>1921</v>
      </c>
      <c r="H66" s="10">
        <v>1</v>
      </c>
      <c r="I66" s="12">
        <v>3</v>
      </c>
      <c r="J66" s="10">
        <v>4</v>
      </c>
      <c r="K66" s="12"/>
      <c r="L66" s="12" t="s">
        <v>4892</v>
      </c>
      <c r="M66" s="10" t="s">
        <v>1923</v>
      </c>
      <c r="N66" s="10" t="s">
        <v>207</v>
      </c>
      <c r="O66" s="10" t="s">
        <v>207</v>
      </c>
      <c r="P66" s="14" t="s">
        <v>207</v>
      </c>
      <c r="Q66" s="12" t="s">
        <v>1924</v>
      </c>
      <c r="R66" s="12" t="s">
        <v>207</v>
      </c>
      <c r="S66" s="12" t="s">
        <v>207</v>
      </c>
      <c r="T66" s="10" t="s">
        <v>207</v>
      </c>
      <c r="U66" s="10" t="s">
        <v>207</v>
      </c>
      <c r="V66" s="10" t="s">
        <v>207</v>
      </c>
      <c r="W66" s="10" t="s">
        <v>207</v>
      </c>
      <c r="X66" s="10" t="s">
        <v>207</v>
      </c>
      <c r="Y66" s="10" t="s">
        <v>207</v>
      </c>
      <c r="Z66" s="10" t="s">
        <v>207</v>
      </c>
    </row>
    <row r="67" spans="1:26" s="10" customFormat="1" ht="30">
      <c r="A67" s="13" t="s">
        <v>43</v>
      </c>
      <c r="B67" s="14" t="s">
        <v>120</v>
      </c>
      <c r="C67" s="10" t="s">
        <v>190</v>
      </c>
      <c r="D67" s="14" t="s">
        <v>271</v>
      </c>
      <c r="E67" s="14" t="s">
        <v>207</v>
      </c>
      <c r="F67" s="12" t="s">
        <v>1936</v>
      </c>
      <c r="G67" s="12" t="s">
        <v>1921</v>
      </c>
      <c r="H67" s="10">
        <v>1</v>
      </c>
      <c r="I67" s="12">
        <v>3</v>
      </c>
      <c r="J67" s="10">
        <v>4</v>
      </c>
      <c r="K67" s="12"/>
      <c r="L67" s="12" t="s">
        <v>4892</v>
      </c>
      <c r="M67" s="10" t="s">
        <v>1923</v>
      </c>
      <c r="N67" s="10" t="s">
        <v>207</v>
      </c>
      <c r="O67" s="10" t="s">
        <v>207</v>
      </c>
      <c r="P67" s="14" t="s">
        <v>207</v>
      </c>
      <c r="Q67" s="12" t="s">
        <v>1924</v>
      </c>
      <c r="R67" s="12" t="s">
        <v>207</v>
      </c>
      <c r="S67" s="12" t="s">
        <v>207</v>
      </c>
      <c r="T67" s="10" t="s">
        <v>207</v>
      </c>
      <c r="U67" s="10" t="s">
        <v>207</v>
      </c>
      <c r="V67" s="10" t="s">
        <v>1925</v>
      </c>
      <c r="W67" s="10" t="s">
        <v>207</v>
      </c>
      <c r="X67" s="10" t="s">
        <v>207</v>
      </c>
      <c r="Y67" s="10" t="s">
        <v>207</v>
      </c>
      <c r="Z67" s="10" t="s">
        <v>207</v>
      </c>
    </row>
    <row r="68" spans="1:26" s="10" customFormat="1">
      <c r="A68" s="13" t="s">
        <v>43</v>
      </c>
      <c r="B68" s="14" t="s">
        <v>4879</v>
      </c>
      <c r="C68" s="10" t="s">
        <v>187</v>
      </c>
      <c r="D68" s="14" t="s">
        <v>264</v>
      </c>
      <c r="E68" s="14" t="s">
        <v>207</v>
      </c>
      <c r="F68" s="12" t="s">
        <v>1920</v>
      </c>
      <c r="G68" s="12" t="s">
        <v>1921</v>
      </c>
      <c r="H68" s="10">
        <v>1</v>
      </c>
      <c r="I68" s="12">
        <v>3</v>
      </c>
      <c r="J68" s="10">
        <v>4</v>
      </c>
      <c r="K68" s="12"/>
      <c r="L68" s="12" t="s">
        <v>4892</v>
      </c>
      <c r="M68" s="10" t="s">
        <v>1923</v>
      </c>
      <c r="N68" s="10" t="s">
        <v>207</v>
      </c>
      <c r="O68" s="10" t="s">
        <v>207</v>
      </c>
      <c r="P68" s="14" t="s">
        <v>207</v>
      </c>
      <c r="Q68" s="12" t="s">
        <v>1924</v>
      </c>
      <c r="R68" s="12" t="s">
        <v>207</v>
      </c>
      <c r="S68" s="12" t="s">
        <v>207</v>
      </c>
      <c r="T68" s="10" t="s">
        <v>207</v>
      </c>
      <c r="U68" s="10" t="s">
        <v>207</v>
      </c>
      <c r="V68" s="10" t="s">
        <v>207</v>
      </c>
      <c r="W68" s="10" t="s">
        <v>207</v>
      </c>
      <c r="X68" s="10" t="s">
        <v>207</v>
      </c>
      <c r="Y68" s="10" t="s">
        <v>207</v>
      </c>
      <c r="Z68" s="10" t="s">
        <v>207</v>
      </c>
    </row>
    <row r="69" spans="1:26" s="10" customFormat="1" ht="30">
      <c r="A69" s="13" t="s">
        <v>43</v>
      </c>
      <c r="B69" s="14" t="s">
        <v>4879</v>
      </c>
      <c r="C69" s="10" t="s">
        <v>187</v>
      </c>
      <c r="D69" s="14" t="s">
        <v>265</v>
      </c>
      <c r="E69" s="14" t="s">
        <v>207</v>
      </c>
      <c r="F69" s="12" t="s">
        <v>1920</v>
      </c>
      <c r="G69" s="12" t="s">
        <v>1921</v>
      </c>
      <c r="H69" s="10">
        <v>1</v>
      </c>
      <c r="I69" s="12">
        <v>3</v>
      </c>
      <c r="K69" s="12">
        <v>4</v>
      </c>
      <c r="L69" s="12" t="s">
        <v>4892</v>
      </c>
      <c r="M69" s="10" t="s">
        <v>1923</v>
      </c>
      <c r="N69" s="10" t="s">
        <v>207</v>
      </c>
      <c r="O69" s="10" t="s">
        <v>207</v>
      </c>
      <c r="P69" s="14" t="s">
        <v>207</v>
      </c>
      <c r="Q69" s="12" t="s">
        <v>1924</v>
      </c>
      <c r="R69" s="12" t="s">
        <v>207</v>
      </c>
      <c r="S69" s="12" t="s">
        <v>207</v>
      </c>
      <c r="T69" s="10" t="s">
        <v>207</v>
      </c>
      <c r="U69" s="10" t="s">
        <v>207</v>
      </c>
      <c r="V69" s="10" t="s">
        <v>207</v>
      </c>
      <c r="W69" s="10" t="s">
        <v>207</v>
      </c>
      <c r="X69" s="10" t="s">
        <v>207</v>
      </c>
      <c r="Y69" s="10" t="s">
        <v>207</v>
      </c>
      <c r="Z69" s="10" t="s">
        <v>207</v>
      </c>
    </row>
    <row r="70" spans="1:26" s="10" customFormat="1">
      <c r="A70" s="13" t="s">
        <v>43</v>
      </c>
      <c r="B70" s="14" t="s">
        <v>118</v>
      </c>
      <c r="C70" s="10" t="s">
        <v>188</v>
      </c>
      <c r="D70" s="14" t="s">
        <v>267</v>
      </c>
      <c r="E70" s="14" t="s">
        <v>207</v>
      </c>
      <c r="F70" s="12" t="s">
        <v>1936</v>
      </c>
      <c r="G70" s="12" t="s">
        <v>1937</v>
      </c>
      <c r="H70" s="10">
        <v>1</v>
      </c>
      <c r="I70" s="12"/>
      <c r="K70" s="12"/>
      <c r="L70" s="12" t="s">
        <v>1927</v>
      </c>
      <c r="M70" s="10" t="s">
        <v>1944</v>
      </c>
      <c r="N70" s="10" t="s">
        <v>1929</v>
      </c>
      <c r="O70" s="10" t="s">
        <v>1938</v>
      </c>
      <c r="P70" s="14" t="s">
        <v>1987</v>
      </c>
      <c r="Q70" s="12" t="s">
        <v>1976</v>
      </c>
      <c r="R70" s="12" t="s">
        <v>1941</v>
      </c>
      <c r="S70" s="12" t="s">
        <v>1941</v>
      </c>
      <c r="T70" s="10" t="s">
        <v>1988</v>
      </c>
      <c r="U70" s="10" t="s">
        <v>1989</v>
      </c>
      <c r="V70" s="10" t="s">
        <v>207</v>
      </c>
      <c r="W70" s="10" t="s">
        <v>207</v>
      </c>
      <c r="X70" s="10" t="s">
        <v>207</v>
      </c>
      <c r="Y70" s="10" t="s">
        <v>1990</v>
      </c>
      <c r="Z70" s="10" t="s">
        <v>207</v>
      </c>
    </row>
    <row r="71" spans="1:26" s="10" customFormat="1" ht="45">
      <c r="A71" s="13" t="s">
        <v>43</v>
      </c>
      <c r="B71" s="14" t="s">
        <v>94</v>
      </c>
      <c r="C71" s="10" t="s">
        <v>166</v>
      </c>
      <c r="D71" s="14" t="s">
        <v>262</v>
      </c>
      <c r="E71" s="14" t="s">
        <v>207</v>
      </c>
      <c r="F71" s="12" t="s">
        <v>1920</v>
      </c>
      <c r="G71" s="12" t="s">
        <v>1921</v>
      </c>
      <c r="H71" s="10">
        <v>1</v>
      </c>
      <c r="I71" s="12"/>
      <c r="K71" s="12"/>
      <c r="L71" s="12" t="s">
        <v>4892</v>
      </c>
      <c r="M71" s="10" t="s">
        <v>1923</v>
      </c>
      <c r="N71" s="10" t="s">
        <v>207</v>
      </c>
      <c r="O71" s="10" t="s">
        <v>207</v>
      </c>
      <c r="P71" s="14" t="s">
        <v>207</v>
      </c>
      <c r="Q71" s="12" t="s">
        <v>1924</v>
      </c>
      <c r="R71" s="12" t="s">
        <v>207</v>
      </c>
      <c r="S71" s="12" t="s">
        <v>207</v>
      </c>
      <c r="T71" s="10" t="s">
        <v>207</v>
      </c>
      <c r="U71" s="10" t="s">
        <v>207</v>
      </c>
      <c r="V71" s="10" t="s">
        <v>1925</v>
      </c>
      <c r="W71" s="10" t="s">
        <v>207</v>
      </c>
      <c r="X71" s="10" t="s">
        <v>207</v>
      </c>
      <c r="Y71" s="10" t="s">
        <v>207</v>
      </c>
      <c r="Z71" s="10" t="s">
        <v>207</v>
      </c>
    </row>
    <row r="72" spans="1:26" s="10" customFormat="1" ht="30">
      <c r="A72" s="13" t="s">
        <v>43</v>
      </c>
      <c r="B72" s="14" t="s">
        <v>117</v>
      </c>
      <c r="C72" s="10" t="s">
        <v>186</v>
      </c>
      <c r="D72" s="14" t="s">
        <v>263</v>
      </c>
      <c r="E72" s="14" t="s">
        <v>207</v>
      </c>
      <c r="F72" s="12" t="s">
        <v>1920</v>
      </c>
      <c r="G72" s="12" t="s">
        <v>1921</v>
      </c>
      <c r="H72" s="10">
        <v>1</v>
      </c>
      <c r="I72" s="12"/>
      <c r="K72" s="12"/>
      <c r="L72" s="12" t="s">
        <v>4892</v>
      </c>
      <c r="M72" s="10" t="s">
        <v>1923</v>
      </c>
      <c r="N72" s="10" t="s">
        <v>207</v>
      </c>
      <c r="O72" s="10" t="s">
        <v>207</v>
      </c>
      <c r="P72" s="14" t="s">
        <v>207</v>
      </c>
      <c r="Q72" s="12" t="s">
        <v>1924</v>
      </c>
      <c r="R72" s="12" t="s">
        <v>207</v>
      </c>
      <c r="S72" s="12" t="s">
        <v>207</v>
      </c>
      <c r="T72" s="10" t="s">
        <v>207</v>
      </c>
      <c r="U72" s="10" t="s">
        <v>207</v>
      </c>
      <c r="V72" s="10" t="s">
        <v>207</v>
      </c>
      <c r="W72" s="10" t="s">
        <v>207</v>
      </c>
      <c r="X72" s="10" t="s">
        <v>207</v>
      </c>
      <c r="Y72" s="10" t="s">
        <v>207</v>
      </c>
      <c r="Z72" s="10" t="s">
        <v>207</v>
      </c>
    </row>
    <row r="73" spans="1:26" s="10" customFormat="1" ht="30">
      <c r="A73" s="13" t="s">
        <v>43</v>
      </c>
      <c r="B73" s="14" t="s">
        <v>95</v>
      </c>
      <c r="C73" s="10" t="s">
        <v>167</v>
      </c>
      <c r="D73" s="14" t="s">
        <v>1907</v>
      </c>
      <c r="E73" s="14" t="s">
        <v>207</v>
      </c>
      <c r="F73" s="12" t="s">
        <v>1920</v>
      </c>
      <c r="G73" s="12" t="s">
        <v>1921</v>
      </c>
      <c r="H73" s="10">
        <v>1</v>
      </c>
      <c r="I73" s="12"/>
      <c r="K73" s="12"/>
      <c r="L73" s="12" t="s">
        <v>4892</v>
      </c>
      <c r="M73" s="10" t="s">
        <v>1923</v>
      </c>
      <c r="N73" s="10" t="s">
        <v>207</v>
      </c>
      <c r="O73" s="10" t="s">
        <v>207</v>
      </c>
      <c r="P73" s="14" t="s">
        <v>207</v>
      </c>
      <c r="Q73" s="12" t="s">
        <v>1924</v>
      </c>
      <c r="R73" s="12" t="s">
        <v>207</v>
      </c>
      <c r="S73" s="12" t="s">
        <v>207</v>
      </c>
      <c r="T73" s="10" t="s">
        <v>207</v>
      </c>
      <c r="U73" s="10" t="s">
        <v>207</v>
      </c>
      <c r="V73" s="10" t="s">
        <v>1925</v>
      </c>
      <c r="W73" s="10" t="s">
        <v>1933</v>
      </c>
      <c r="X73" s="10" t="s">
        <v>207</v>
      </c>
      <c r="Y73" s="10" t="s">
        <v>1942</v>
      </c>
      <c r="Z73" s="10" t="s">
        <v>1935</v>
      </c>
    </row>
    <row r="74" spans="1:26" s="10" customFormat="1" ht="30">
      <c r="A74" s="13" t="s">
        <v>43</v>
      </c>
      <c r="B74" s="14" t="s">
        <v>110</v>
      </c>
      <c r="C74" s="10" t="s">
        <v>169</v>
      </c>
      <c r="D74" s="14" t="s">
        <v>270</v>
      </c>
      <c r="E74" s="14" t="s">
        <v>207</v>
      </c>
      <c r="F74" s="12" t="s">
        <v>1936</v>
      </c>
      <c r="G74" s="12" t="s">
        <v>1937</v>
      </c>
      <c r="H74" s="10">
        <v>1</v>
      </c>
      <c r="I74" s="12"/>
      <c r="K74" s="12"/>
      <c r="L74" s="12" t="s">
        <v>4892</v>
      </c>
      <c r="M74" s="10" t="s">
        <v>1928</v>
      </c>
      <c r="N74" s="10" t="s">
        <v>1929</v>
      </c>
      <c r="O74" s="10" t="s">
        <v>1943</v>
      </c>
      <c r="P74" s="14" t="s">
        <v>1931</v>
      </c>
      <c r="Q74" s="12" t="s">
        <v>1924</v>
      </c>
      <c r="R74" s="12" t="s">
        <v>207</v>
      </c>
      <c r="S74" s="12" t="s">
        <v>207</v>
      </c>
      <c r="T74" s="10" t="s">
        <v>207</v>
      </c>
      <c r="U74" s="10" t="s">
        <v>207</v>
      </c>
      <c r="V74" s="10" t="s">
        <v>207</v>
      </c>
      <c r="W74" s="10" t="s">
        <v>207</v>
      </c>
      <c r="X74" s="10" t="s">
        <v>207</v>
      </c>
      <c r="Y74" s="10" t="s">
        <v>207</v>
      </c>
      <c r="Z74" s="10" t="s">
        <v>1935</v>
      </c>
    </row>
    <row r="75" spans="1:26" s="10" customFormat="1" ht="30">
      <c r="A75" s="13" t="s">
        <v>43</v>
      </c>
      <c r="B75" s="14" t="s">
        <v>119</v>
      </c>
      <c r="C75" s="10" t="s">
        <v>189</v>
      </c>
      <c r="D75" s="14" t="s">
        <v>268</v>
      </c>
      <c r="E75" s="14" t="s">
        <v>207</v>
      </c>
      <c r="F75" s="12" t="s">
        <v>1936</v>
      </c>
      <c r="G75" s="12" t="s">
        <v>1921</v>
      </c>
      <c r="H75" s="10">
        <v>1</v>
      </c>
      <c r="I75" s="12">
        <v>1</v>
      </c>
      <c r="K75" s="12"/>
      <c r="L75" s="12" t="s">
        <v>4892</v>
      </c>
      <c r="M75" s="10" t="s">
        <v>1928</v>
      </c>
      <c r="N75" s="10" t="s">
        <v>1929</v>
      </c>
      <c r="O75" s="10" t="s">
        <v>1960</v>
      </c>
      <c r="P75" s="14" t="s">
        <v>1931</v>
      </c>
      <c r="Q75" s="12" t="s">
        <v>1924</v>
      </c>
      <c r="R75" s="12" t="s">
        <v>207</v>
      </c>
      <c r="S75" s="12" t="s">
        <v>207</v>
      </c>
      <c r="T75" s="10" t="s">
        <v>207</v>
      </c>
      <c r="U75" s="10" t="s">
        <v>207</v>
      </c>
      <c r="V75" s="10" t="s">
        <v>207</v>
      </c>
      <c r="W75" s="10" t="s">
        <v>1968</v>
      </c>
      <c r="X75" s="10" t="s">
        <v>1933</v>
      </c>
      <c r="Y75" s="10" t="s">
        <v>1991</v>
      </c>
      <c r="Z75" s="10" t="s">
        <v>207</v>
      </c>
    </row>
    <row r="76" spans="1:26" s="10" customFormat="1" ht="30">
      <c r="A76" s="13" t="s">
        <v>43</v>
      </c>
      <c r="B76" s="14" t="s">
        <v>119</v>
      </c>
      <c r="C76" s="10" t="s">
        <v>189</v>
      </c>
      <c r="D76" s="14" t="s">
        <v>269</v>
      </c>
      <c r="E76" s="14" t="s">
        <v>1992</v>
      </c>
      <c r="F76" s="12" t="s">
        <v>1936</v>
      </c>
      <c r="G76" s="12" t="s">
        <v>1921</v>
      </c>
      <c r="H76" s="10">
        <v>4</v>
      </c>
      <c r="I76" s="12"/>
      <c r="K76" s="12"/>
      <c r="L76" s="12" t="s">
        <v>4892</v>
      </c>
      <c r="M76" s="10" t="s">
        <v>1928</v>
      </c>
      <c r="N76" s="10" t="s">
        <v>1929</v>
      </c>
      <c r="O76" s="10" t="s">
        <v>1938</v>
      </c>
      <c r="P76" s="14" t="s">
        <v>1931</v>
      </c>
      <c r="Q76" s="12" t="s">
        <v>1924</v>
      </c>
      <c r="R76" s="12" t="s">
        <v>207</v>
      </c>
      <c r="S76" s="12" t="s">
        <v>207</v>
      </c>
      <c r="T76" s="10" t="s">
        <v>207</v>
      </c>
      <c r="U76" s="10" t="s">
        <v>207</v>
      </c>
      <c r="V76" s="10" t="s">
        <v>207</v>
      </c>
      <c r="W76" s="10" t="s">
        <v>1968</v>
      </c>
      <c r="X76" s="10" t="s">
        <v>1993</v>
      </c>
      <c r="Y76" s="10" t="s">
        <v>1991</v>
      </c>
      <c r="Z76" s="10" t="s">
        <v>207</v>
      </c>
    </row>
    <row r="77" spans="1:26" s="10" customFormat="1">
      <c r="A77" s="13" t="s">
        <v>44</v>
      </c>
      <c r="B77" s="14" t="s">
        <v>119</v>
      </c>
      <c r="C77" s="10" t="s">
        <v>189</v>
      </c>
      <c r="D77" s="14" t="s">
        <v>272</v>
      </c>
      <c r="E77" s="14" t="s">
        <v>207</v>
      </c>
      <c r="F77" s="12" t="s">
        <v>1920</v>
      </c>
      <c r="G77" s="12" t="s">
        <v>1921</v>
      </c>
      <c r="H77" s="10">
        <v>3</v>
      </c>
      <c r="I77" s="12">
        <v>1</v>
      </c>
      <c r="J77" s="10">
        <v>1</v>
      </c>
      <c r="K77" s="12">
        <v>1</v>
      </c>
      <c r="L77" s="12" t="s">
        <v>4892</v>
      </c>
      <c r="M77" s="10" t="s">
        <v>1923</v>
      </c>
      <c r="N77" s="10" t="s">
        <v>207</v>
      </c>
      <c r="O77" s="10" t="s">
        <v>207</v>
      </c>
      <c r="P77" s="14" t="s">
        <v>207</v>
      </c>
      <c r="Q77" s="12" t="s">
        <v>1924</v>
      </c>
      <c r="R77" s="12" t="s">
        <v>207</v>
      </c>
      <c r="S77" s="12" t="s">
        <v>207</v>
      </c>
      <c r="T77" s="10" t="s">
        <v>207</v>
      </c>
      <c r="U77" s="10" t="s">
        <v>207</v>
      </c>
      <c r="V77" s="10" t="s">
        <v>1925</v>
      </c>
      <c r="W77" s="10" t="s">
        <v>207</v>
      </c>
      <c r="X77" s="10" t="s">
        <v>207</v>
      </c>
      <c r="Y77" s="10" t="s">
        <v>1994</v>
      </c>
      <c r="Z77" s="10" t="s">
        <v>207</v>
      </c>
    </row>
    <row r="78" spans="1:26" s="10" customFormat="1">
      <c r="A78" s="13" t="s">
        <v>44</v>
      </c>
      <c r="B78" s="14" t="s">
        <v>119</v>
      </c>
      <c r="C78" s="10" t="s">
        <v>189</v>
      </c>
      <c r="D78" s="14" t="s">
        <v>273</v>
      </c>
      <c r="E78" s="14" t="s">
        <v>1995</v>
      </c>
      <c r="F78" s="12" t="s">
        <v>1936</v>
      </c>
      <c r="G78" s="12" t="s">
        <v>1937</v>
      </c>
      <c r="H78" s="10">
        <v>5</v>
      </c>
      <c r="I78" s="12"/>
      <c r="K78" s="12"/>
      <c r="L78" s="12" t="s">
        <v>4892</v>
      </c>
      <c r="M78" s="10" t="s">
        <v>1928</v>
      </c>
      <c r="N78" s="10" t="s">
        <v>1929</v>
      </c>
      <c r="O78" s="10" t="s">
        <v>1960</v>
      </c>
      <c r="P78" s="14" t="s">
        <v>1996</v>
      </c>
      <c r="Q78" s="12" t="s">
        <v>1924</v>
      </c>
      <c r="R78" s="12" t="s">
        <v>1968</v>
      </c>
      <c r="S78" s="12" t="s">
        <v>1968</v>
      </c>
      <c r="T78" s="10" t="s">
        <v>207</v>
      </c>
      <c r="U78" s="10" t="s">
        <v>207</v>
      </c>
      <c r="V78" s="10" t="s">
        <v>207</v>
      </c>
      <c r="W78" s="10" t="s">
        <v>1997</v>
      </c>
      <c r="X78" s="10" t="s">
        <v>1998</v>
      </c>
      <c r="Y78" s="10" t="s">
        <v>1994</v>
      </c>
      <c r="Z78" s="10" t="s">
        <v>207</v>
      </c>
    </row>
    <row r="79" spans="1:26" s="10" customFormat="1">
      <c r="A79" s="13" t="s">
        <v>45</v>
      </c>
      <c r="B79" s="14" t="s">
        <v>122</v>
      </c>
      <c r="C79" s="10" t="s">
        <v>192</v>
      </c>
      <c r="D79" s="14" t="s">
        <v>283</v>
      </c>
      <c r="E79" s="14" t="s">
        <v>207</v>
      </c>
      <c r="F79" s="12" t="s">
        <v>1936</v>
      </c>
      <c r="G79" s="12" t="s">
        <v>1937</v>
      </c>
      <c r="H79" s="10">
        <v>5</v>
      </c>
      <c r="I79" s="12">
        <v>5</v>
      </c>
      <c r="J79" s="10">
        <v>4</v>
      </c>
      <c r="K79" s="12"/>
      <c r="L79" s="12" t="s">
        <v>1922</v>
      </c>
      <c r="M79" s="10" t="s">
        <v>1928</v>
      </c>
      <c r="N79" s="10" t="s">
        <v>1929</v>
      </c>
      <c r="O79" s="10" t="s">
        <v>1938</v>
      </c>
      <c r="P79" s="14" t="s">
        <v>1987</v>
      </c>
      <c r="Q79" s="12" t="s">
        <v>1976</v>
      </c>
      <c r="R79" s="12" t="s">
        <v>1941</v>
      </c>
      <c r="S79" s="12" t="s">
        <v>1941</v>
      </c>
      <c r="T79" s="10" t="s">
        <v>2020</v>
      </c>
      <c r="U79" s="10" t="s">
        <v>2021</v>
      </c>
      <c r="V79" s="10" t="s">
        <v>207</v>
      </c>
      <c r="W79" s="10" t="s">
        <v>207</v>
      </c>
      <c r="X79" s="10" t="s">
        <v>207</v>
      </c>
      <c r="Y79" s="10" t="s">
        <v>207</v>
      </c>
      <c r="Z79" s="10" t="s">
        <v>207</v>
      </c>
    </row>
    <row r="80" spans="1:26" s="10" customFormat="1">
      <c r="A80" s="13" t="s">
        <v>45</v>
      </c>
      <c r="B80" s="14" t="s">
        <v>118</v>
      </c>
      <c r="C80" s="10" t="s">
        <v>188</v>
      </c>
      <c r="D80" s="14" t="s">
        <v>283</v>
      </c>
      <c r="E80" s="14" t="s">
        <v>207</v>
      </c>
      <c r="F80" s="12" t="s">
        <v>1936</v>
      </c>
      <c r="G80" s="12" t="s">
        <v>1937</v>
      </c>
      <c r="H80" s="10">
        <v>5</v>
      </c>
      <c r="I80" s="12">
        <v>5</v>
      </c>
      <c r="J80" s="10">
        <v>4</v>
      </c>
      <c r="K80" s="12"/>
      <c r="L80" s="12" t="s">
        <v>1927</v>
      </c>
      <c r="M80" s="10" t="s">
        <v>1928</v>
      </c>
      <c r="N80" s="10" t="s">
        <v>1929</v>
      </c>
      <c r="O80" s="10" t="s">
        <v>1938</v>
      </c>
      <c r="P80" s="14" t="s">
        <v>1987</v>
      </c>
      <c r="Q80" s="12" t="s">
        <v>1976</v>
      </c>
      <c r="R80" s="12" t="s">
        <v>1941</v>
      </c>
      <c r="S80" s="12" t="s">
        <v>1941</v>
      </c>
      <c r="T80" s="10" t="s">
        <v>2020</v>
      </c>
      <c r="U80" s="10" t="s">
        <v>2021</v>
      </c>
      <c r="V80" s="10" t="s">
        <v>207</v>
      </c>
      <c r="W80" s="10" t="s">
        <v>207</v>
      </c>
      <c r="X80" s="10" t="s">
        <v>207</v>
      </c>
      <c r="Y80" s="10" t="s">
        <v>207</v>
      </c>
      <c r="Z80" s="10" t="s">
        <v>207</v>
      </c>
    </row>
    <row r="81" spans="1:26" s="10" customFormat="1" ht="30">
      <c r="A81" s="13" t="s">
        <v>45</v>
      </c>
      <c r="B81" s="14" t="s">
        <v>123</v>
      </c>
      <c r="C81" s="10" t="s">
        <v>4880</v>
      </c>
      <c r="D81" s="14" t="s">
        <v>301</v>
      </c>
      <c r="E81" s="14" t="s">
        <v>207</v>
      </c>
      <c r="F81" s="12" t="s">
        <v>1936</v>
      </c>
      <c r="G81" s="12" t="s">
        <v>1937</v>
      </c>
      <c r="H81" s="10">
        <v>1</v>
      </c>
      <c r="I81" s="12">
        <v>4</v>
      </c>
      <c r="K81" s="12"/>
      <c r="L81" s="12" t="s">
        <v>4892</v>
      </c>
      <c r="M81" s="10" t="s">
        <v>1928</v>
      </c>
      <c r="N81" s="10" t="s">
        <v>1929</v>
      </c>
      <c r="O81" s="10" t="s">
        <v>1960</v>
      </c>
      <c r="P81" s="14" t="s">
        <v>1931</v>
      </c>
      <c r="Q81" s="12" t="s">
        <v>1924</v>
      </c>
      <c r="R81" s="12" t="s">
        <v>207</v>
      </c>
      <c r="S81" s="12" t="s">
        <v>207</v>
      </c>
      <c r="T81" s="10" t="s">
        <v>207</v>
      </c>
      <c r="U81" s="10" t="s">
        <v>207</v>
      </c>
      <c r="V81" s="10" t="s">
        <v>207</v>
      </c>
      <c r="W81" s="10" t="s">
        <v>207</v>
      </c>
      <c r="X81" s="10" t="s">
        <v>207</v>
      </c>
      <c r="Y81" s="10" t="s">
        <v>207</v>
      </c>
      <c r="Z81" s="10" t="s">
        <v>1935</v>
      </c>
    </row>
    <row r="82" spans="1:26" s="10" customFormat="1">
      <c r="A82" s="13" t="s">
        <v>45</v>
      </c>
      <c r="B82" s="14" t="s">
        <v>122</v>
      </c>
      <c r="C82" s="10" t="s">
        <v>192</v>
      </c>
      <c r="D82" s="14" t="s">
        <v>284</v>
      </c>
      <c r="E82" s="14" t="s">
        <v>207</v>
      </c>
      <c r="F82" s="12" t="s">
        <v>1936</v>
      </c>
      <c r="G82" s="12" t="s">
        <v>1937</v>
      </c>
      <c r="H82" s="10">
        <v>5</v>
      </c>
      <c r="I82" s="12">
        <v>5</v>
      </c>
      <c r="J82" s="10">
        <v>4</v>
      </c>
      <c r="K82" s="12"/>
      <c r="L82" s="12" t="s">
        <v>4892</v>
      </c>
      <c r="M82" s="10" t="s">
        <v>1928</v>
      </c>
      <c r="N82" s="10" t="s">
        <v>1929</v>
      </c>
      <c r="O82" s="10" t="s">
        <v>1938</v>
      </c>
      <c r="P82" s="14" t="s">
        <v>1987</v>
      </c>
      <c r="Q82" s="12" t="s">
        <v>1924</v>
      </c>
      <c r="R82" s="12" t="s">
        <v>207</v>
      </c>
      <c r="S82" s="12" t="s">
        <v>207</v>
      </c>
      <c r="T82" s="10" t="s">
        <v>207</v>
      </c>
      <c r="U82" s="10" t="s">
        <v>207</v>
      </c>
      <c r="V82" s="10" t="s">
        <v>207</v>
      </c>
      <c r="W82" s="10" t="s">
        <v>207</v>
      </c>
      <c r="X82" s="10" t="s">
        <v>207</v>
      </c>
      <c r="Y82" s="10" t="s">
        <v>207</v>
      </c>
      <c r="Z82" s="10" t="s">
        <v>207</v>
      </c>
    </row>
    <row r="83" spans="1:26" s="10" customFormat="1">
      <c r="A83" s="13" t="s">
        <v>45</v>
      </c>
      <c r="B83" s="14" t="s">
        <v>118</v>
      </c>
      <c r="C83" s="10" t="s">
        <v>188</v>
      </c>
      <c r="D83" s="14" t="s">
        <v>284</v>
      </c>
      <c r="E83" s="14" t="s">
        <v>207</v>
      </c>
      <c r="F83" s="12" t="s">
        <v>1936</v>
      </c>
      <c r="G83" s="12" t="s">
        <v>1937</v>
      </c>
      <c r="H83" s="10">
        <v>5</v>
      </c>
      <c r="I83" s="12">
        <v>5</v>
      </c>
      <c r="J83" s="10">
        <v>4</v>
      </c>
      <c r="K83" s="12"/>
      <c r="L83" s="12" t="s">
        <v>4892</v>
      </c>
      <c r="M83" s="10" t="s">
        <v>1928</v>
      </c>
      <c r="N83" s="10" t="s">
        <v>1929</v>
      </c>
      <c r="O83" s="10" t="s">
        <v>1938</v>
      </c>
      <c r="P83" s="14" t="s">
        <v>1987</v>
      </c>
      <c r="Q83" s="12" t="s">
        <v>1924</v>
      </c>
      <c r="R83" s="12" t="s">
        <v>207</v>
      </c>
      <c r="S83" s="12" t="s">
        <v>207</v>
      </c>
      <c r="T83" s="10" t="s">
        <v>207</v>
      </c>
      <c r="U83" s="10" t="s">
        <v>207</v>
      </c>
      <c r="V83" s="10" t="s">
        <v>207</v>
      </c>
      <c r="W83" s="10" t="s">
        <v>207</v>
      </c>
      <c r="X83" s="10" t="s">
        <v>207</v>
      </c>
      <c r="Y83" s="10" t="s">
        <v>207</v>
      </c>
      <c r="Z83" s="10" t="s">
        <v>207</v>
      </c>
    </row>
    <row r="84" spans="1:26" s="10" customFormat="1">
      <c r="A84" s="13" t="s">
        <v>45</v>
      </c>
      <c r="B84" s="14" t="s">
        <v>96</v>
      </c>
      <c r="C84" s="10" t="s">
        <v>168</v>
      </c>
      <c r="D84" s="14" t="s">
        <v>292</v>
      </c>
      <c r="E84" s="14" t="s">
        <v>207</v>
      </c>
      <c r="F84" s="12" t="s">
        <v>1936</v>
      </c>
      <c r="G84" s="12" t="s">
        <v>1921</v>
      </c>
      <c r="H84" s="10">
        <v>5</v>
      </c>
      <c r="I84" s="12">
        <v>5</v>
      </c>
      <c r="K84" s="12"/>
      <c r="L84" s="12" t="s">
        <v>1927</v>
      </c>
      <c r="M84" s="10" t="s">
        <v>1923</v>
      </c>
      <c r="N84" s="10" t="s">
        <v>207</v>
      </c>
      <c r="O84" s="10" t="s">
        <v>207</v>
      </c>
      <c r="P84" s="14" t="s">
        <v>207</v>
      </c>
      <c r="Q84" s="12" t="s">
        <v>1976</v>
      </c>
      <c r="R84" s="12" t="s">
        <v>1941</v>
      </c>
      <c r="S84" s="12" t="s">
        <v>1941</v>
      </c>
      <c r="T84" s="10" t="s">
        <v>1999</v>
      </c>
      <c r="U84" s="10" t="s">
        <v>2000</v>
      </c>
      <c r="V84" s="10" t="s">
        <v>1925</v>
      </c>
      <c r="W84" s="10" t="s">
        <v>1982</v>
      </c>
      <c r="X84" s="10" t="s">
        <v>1982</v>
      </c>
      <c r="Y84" s="10" t="s">
        <v>1942</v>
      </c>
      <c r="Z84" s="10" t="s">
        <v>2029</v>
      </c>
    </row>
    <row r="85" spans="1:26" s="10" customFormat="1" ht="30">
      <c r="A85" s="13" t="s">
        <v>45</v>
      </c>
      <c r="B85" s="14" t="s">
        <v>121</v>
      </c>
      <c r="C85" s="10" t="s">
        <v>191</v>
      </c>
      <c r="D85" s="14" t="s">
        <v>274</v>
      </c>
      <c r="E85" s="14" t="s">
        <v>207</v>
      </c>
      <c r="F85" s="12" t="s">
        <v>1936</v>
      </c>
      <c r="G85" s="12" t="s">
        <v>1921</v>
      </c>
      <c r="H85" s="10">
        <v>5</v>
      </c>
      <c r="I85" s="12">
        <v>5</v>
      </c>
      <c r="K85" s="12"/>
      <c r="L85" s="12" t="s">
        <v>1922</v>
      </c>
      <c r="M85" s="10" t="s">
        <v>1923</v>
      </c>
      <c r="N85" s="10" t="s">
        <v>207</v>
      </c>
      <c r="O85" s="10" t="s">
        <v>207</v>
      </c>
      <c r="P85" s="14" t="s">
        <v>207</v>
      </c>
      <c r="Q85" s="12" t="s">
        <v>1976</v>
      </c>
      <c r="R85" s="12" t="s">
        <v>1941</v>
      </c>
      <c r="S85" s="12" t="s">
        <v>1941</v>
      </c>
      <c r="T85" s="10" t="s">
        <v>1999</v>
      </c>
      <c r="U85" s="10" t="s">
        <v>2000</v>
      </c>
      <c r="V85" s="10" t="s">
        <v>1925</v>
      </c>
      <c r="W85" s="10" t="s">
        <v>1933</v>
      </c>
      <c r="X85" s="10" t="s">
        <v>2001</v>
      </c>
      <c r="Y85" s="10" t="s">
        <v>207</v>
      </c>
      <c r="Z85" s="10" t="s">
        <v>1935</v>
      </c>
    </row>
    <row r="86" spans="1:26" s="10" customFormat="1" ht="30">
      <c r="A86" s="13" t="s">
        <v>45</v>
      </c>
      <c r="B86" s="14" t="s">
        <v>121</v>
      </c>
      <c r="C86" s="10" t="s">
        <v>191</v>
      </c>
      <c r="D86" s="14" t="s">
        <v>275</v>
      </c>
      <c r="E86" s="14" t="s">
        <v>207</v>
      </c>
      <c r="F86" s="12" t="s">
        <v>1936</v>
      </c>
      <c r="G86" s="12" t="s">
        <v>1937</v>
      </c>
      <c r="H86" s="10">
        <v>5</v>
      </c>
      <c r="I86" s="12">
        <v>5</v>
      </c>
      <c r="J86" s="10">
        <v>4</v>
      </c>
      <c r="K86" s="12"/>
      <c r="L86" s="12" t="s">
        <v>1927</v>
      </c>
      <c r="M86" s="10" t="s">
        <v>1944</v>
      </c>
      <c r="N86" s="10" t="s">
        <v>1929</v>
      </c>
      <c r="O86" s="10" t="s">
        <v>1960</v>
      </c>
      <c r="P86" s="14" t="s">
        <v>2002</v>
      </c>
      <c r="Q86" s="12" t="s">
        <v>1976</v>
      </c>
      <c r="R86" s="12" t="s">
        <v>1941</v>
      </c>
      <c r="S86" s="12" t="s">
        <v>1941</v>
      </c>
      <c r="T86" s="10" t="s">
        <v>2003</v>
      </c>
      <c r="U86" s="10" t="s">
        <v>2004</v>
      </c>
      <c r="V86" s="10" t="s">
        <v>207</v>
      </c>
      <c r="W86" s="10" t="s">
        <v>207</v>
      </c>
      <c r="X86" s="10" t="s">
        <v>207</v>
      </c>
      <c r="Y86" s="10" t="s">
        <v>207</v>
      </c>
      <c r="Z86" s="10" t="s">
        <v>1935</v>
      </c>
    </row>
    <row r="87" spans="1:26" s="10" customFormat="1" ht="30">
      <c r="A87" s="13" t="s">
        <v>45</v>
      </c>
      <c r="B87" s="14" t="s">
        <v>96</v>
      </c>
      <c r="C87" s="10" t="s">
        <v>168</v>
      </c>
      <c r="D87" s="14" t="s">
        <v>275</v>
      </c>
      <c r="E87" s="14" t="s">
        <v>207</v>
      </c>
      <c r="F87" s="12" t="s">
        <v>1936</v>
      </c>
      <c r="G87" s="12" t="s">
        <v>1937</v>
      </c>
      <c r="H87" s="10">
        <v>5</v>
      </c>
      <c r="I87" s="12">
        <v>5</v>
      </c>
      <c r="J87" s="10">
        <v>4</v>
      </c>
      <c r="K87" s="12"/>
      <c r="L87" s="12" t="s">
        <v>1927</v>
      </c>
      <c r="M87" s="10" t="s">
        <v>1944</v>
      </c>
      <c r="N87" s="10" t="s">
        <v>1929</v>
      </c>
      <c r="O87" s="10" t="s">
        <v>1960</v>
      </c>
      <c r="P87" s="14" t="s">
        <v>2030</v>
      </c>
      <c r="Q87" s="12" t="s">
        <v>1976</v>
      </c>
      <c r="R87" s="12" t="s">
        <v>1941</v>
      </c>
      <c r="S87" s="12" t="s">
        <v>1941</v>
      </c>
      <c r="T87" s="10" t="s">
        <v>2031</v>
      </c>
      <c r="U87" s="10" t="s">
        <v>2004</v>
      </c>
      <c r="V87" s="10" t="s">
        <v>207</v>
      </c>
      <c r="W87" s="10" t="s">
        <v>1933</v>
      </c>
      <c r="X87" s="10" t="s">
        <v>207</v>
      </c>
      <c r="Y87" s="10" t="s">
        <v>207</v>
      </c>
      <c r="Z87" s="10" t="s">
        <v>1935</v>
      </c>
    </row>
    <row r="88" spans="1:26" s="10" customFormat="1" ht="30">
      <c r="A88" s="13" t="s">
        <v>45</v>
      </c>
      <c r="B88" s="14" t="s">
        <v>98</v>
      </c>
      <c r="C88" s="10" t="s">
        <v>170</v>
      </c>
      <c r="D88" s="14" t="s">
        <v>275</v>
      </c>
      <c r="E88" s="14" t="s">
        <v>207</v>
      </c>
      <c r="F88" s="12" t="s">
        <v>1936</v>
      </c>
      <c r="G88" s="12" t="s">
        <v>1937</v>
      </c>
      <c r="H88" s="10">
        <v>5</v>
      </c>
      <c r="I88" s="12">
        <v>5</v>
      </c>
      <c r="J88" s="10">
        <v>4</v>
      </c>
      <c r="K88" s="12"/>
      <c r="L88" s="12" t="s">
        <v>1927</v>
      </c>
      <c r="M88" s="10" t="s">
        <v>1944</v>
      </c>
      <c r="N88" s="10" t="s">
        <v>1929</v>
      </c>
      <c r="O88" s="10" t="s">
        <v>1960</v>
      </c>
      <c r="P88" s="14" t="s">
        <v>2002</v>
      </c>
      <c r="Q88" s="12" t="s">
        <v>1976</v>
      </c>
      <c r="R88" s="12" t="s">
        <v>1941</v>
      </c>
      <c r="S88" s="12" t="s">
        <v>1941</v>
      </c>
      <c r="T88" s="10" t="s">
        <v>2003</v>
      </c>
      <c r="U88" s="10" t="s">
        <v>2004</v>
      </c>
      <c r="V88" s="10" t="s">
        <v>207</v>
      </c>
      <c r="W88" s="10" t="s">
        <v>207</v>
      </c>
      <c r="X88" s="10" t="s">
        <v>207</v>
      </c>
      <c r="Y88" s="10" t="s">
        <v>207</v>
      </c>
      <c r="Z88" s="10" t="s">
        <v>1935</v>
      </c>
    </row>
    <row r="89" spans="1:26" s="10" customFormat="1" ht="30">
      <c r="A89" s="13" t="s">
        <v>45</v>
      </c>
      <c r="B89" s="14" t="s">
        <v>96</v>
      </c>
      <c r="C89" s="10" t="s">
        <v>168</v>
      </c>
      <c r="D89" s="14" t="s">
        <v>293</v>
      </c>
      <c r="E89" s="14" t="s">
        <v>207</v>
      </c>
      <c r="F89" s="12" t="s">
        <v>1936</v>
      </c>
      <c r="G89" s="12" t="s">
        <v>1937</v>
      </c>
      <c r="H89" s="10">
        <v>5</v>
      </c>
      <c r="I89" s="12">
        <v>5</v>
      </c>
      <c r="J89" s="10">
        <v>4</v>
      </c>
      <c r="K89" s="12"/>
      <c r="L89" s="12" t="s">
        <v>1922</v>
      </c>
      <c r="M89" s="10" t="s">
        <v>1928</v>
      </c>
      <c r="N89" s="10" t="s">
        <v>1929</v>
      </c>
      <c r="O89" s="10" t="s">
        <v>1960</v>
      </c>
      <c r="P89" s="14" t="s">
        <v>2030</v>
      </c>
      <c r="Q89" s="12" t="s">
        <v>1976</v>
      </c>
      <c r="R89" s="12" t="s">
        <v>1941</v>
      </c>
      <c r="S89" s="12" t="s">
        <v>1941</v>
      </c>
      <c r="T89" s="10" t="s">
        <v>2032</v>
      </c>
      <c r="U89" s="10" t="s">
        <v>2006</v>
      </c>
      <c r="V89" s="10" t="s">
        <v>207</v>
      </c>
      <c r="W89" s="10" t="s">
        <v>1933</v>
      </c>
      <c r="X89" s="10" t="s">
        <v>2033</v>
      </c>
      <c r="Y89" s="10" t="s">
        <v>1942</v>
      </c>
      <c r="Z89" s="10" t="s">
        <v>1935</v>
      </c>
    </row>
    <row r="90" spans="1:26" s="10" customFormat="1" ht="30">
      <c r="A90" s="13" t="s">
        <v>45</v>
      </c>
      <c r="B90" s="14" t="s">
        <v>163</v>
      </c>
      <c r="C90" s="10" t="s">
        <v>225</v>
      </c>
      <c r="D90" s="14" t="s">
        <v>276</v>
      </c>
      <c r="E90" s="14" t="s">
        <v>207</v>
      </c>
      <c r="F90" s="12" t="s">
        <v>1936</v>
      </c>
      <c r="G90" s="12" t="s">
        <v>1937</v>
      </c>
      <c r="H90" s="10">
        <v>5</v>
      </c>
      <c r="I90" s="12">
        <v>5</v>
      </c>
      <c r="J90" s="10">
        <v>4</v>
      </c>
      <c r="K90" s="12"/>
      <c r="L90" s="12" t="s">
        <v>1922</v>
      </c>
      <c r="M90" s="10" t="s">
        <v>1944</v>
      </c>
      <c r="N90" s="10" t="s">
        <v>1929</v>
      </c>
      <c r="O90" s="10" t="s">
        <v>1960</v>
      </c>
      <c r="P90" s="14" t="s">
        <v>2002</v>
      </c>
      <c r="Q90" s="12" t="s">
        <v>1976</v>
      </c>
      <c r="R90" s="12" t="s">
        <v>1941</v>
      </c>
      <c r="S90" s="12" t="s">
        <v>1941</v>
      </c>
      <c r="T90" s="10" t="s">
        <v>2005</v>
      </c>
      <c r="U90" s="10" t="s">
        <v>2006</v>
      </c>
      <c r="V90" s="10" t="s">
        <v>207</v>
      </c>
      <c r="W90" s="10" t="s">
        <v>207</v>
      </c>
      <c r="X90" s="10" t="s">
        <v>207</v>
      </c>
      <c r="Y90" s="10" t="s">
        <v>207</v>
      </c>
      <c r="Z90" s="10" t="s">
        <v>1935</v>
      </c>
    </row>
    <row r="91" spans="1:26" s="10" customFormat="1" ht="30">
      <c r="A91" s="13" t="s">
        <v>45</v>
      </c>
      <c r="B91" s="14" t="s">
        <v>121</v>
      </c>
      <c r="C91" s="10" t="s">
        <v>191</v>
      </c>
      <c r="D91" s="14" t="s">
        <v>276</v>
      </c>
      <c r="E91" s="14" t="s">
        <v>207</v>
      </c>
      <c r="F91" s="12" t="s">
        <v>1936</v>
      </c>
      <c r="G91" s="12" t="s">
        <v>1937</v>
      </c>
      <c r="H91" s="10">
        <v>5</v>
      </c>
      <c r="I91" s="12">
        <v>5</v>
      </c>
      <c r="J91" s="10">
        <v>4</v>
      </c>
      <c r="K91" s="12"/>
      <c r="L91" s="12" t="s">
        <v>1922</v>
      </c>
      <c r="M91" s="10" t="s">
        <v>1928</v>
      </c>
      <c r="N91" s="10" t="s">
        <v>1929</v>
      </c>
      <c r="O91" s="10" t="s">
        <v>1960</v>
      </c>
      <c r="P91" s="14" t="s">
        <v>2002</v>
      </c>
      <c r="Q91" s="12" t="s">
        <v>1976</v>
      </c>
      <c r="R91" s="12" t="s">
        <v>1941</v>
      </c>
      <c r="S91" s="12" t="s">
        <v>1941</v>
      </c>
      <c r="T91" s="10" t="s">
        <v>2005</v>
      </c>
      <c r="U91" s="10" t="s">
        <v>2006</v>
      </c>
      <c r="V91" s="10" t="s">
        <v>207</v>
      </c>
      <c r="W91" s="10" t="s">
        <v>207</v>
      </c>
      <c r="X91" s="10" t="s">
        <v>207</v>
      </c>
      <c r="Y91" s="10" t="s">
        <v>207</v>
      </c>
      <c r="Z91" s="10" t="s">
        <v>1935</v>
      </c>
    </row>
    <row r="92" spans="1:26" s="10" customFormat="1" ht="30">
      <c r="A92" s="13" t="s">
        <v>45</v>
      </c>
      <c r="B92" s="14" t="s">
        <v>121</v>
      </c>
      <c r="C92" s="10" t="s">
        <v>191</v>
      </c>
      <c r="D92" s="14" t="s">
        <v>277</v>
      </c>
      <c r="E92" s="14" t="s">
        <v>207</v>
      </c>
      <c r="F92" s="12" t="s">
        <v>1936</v>
      </c>
      <c r="G92" s="12" t="s">
        <v>1937</v>
      </c>
      <c r="H92" s="10">
        <v>5</v>
      </c>
      <c r="I92" s="12">
        <v>5</v>
      </c>
      <c r="J92" s="10">
        <v>4</v>
      </c>
      <c r="K92" s="12"/>
      <c r="L92" s="12" t="s">
        <v>1927</v>
      </c>
      <c r="M92" s="10" t="s">
        <v>1944</v>
      </c>
      <c r="N92" s="10" t="s">
        <v>1929</v>
      </c>
      <c r="O92" s="10" t="s">
        <v>1960</v>
      </c>
      <c r="P92" s="14" t="s">
        <v>2002</v>
      </c>
      <c r="Q92" s="12" t="s">
        <v>1976</v>
      </c>
      <c r="R92" s="12" t="s">
        <v>1941</v>
      </c>
      <c r="S92" s="12" t="s">
        <v>1941</v>
      </c>
      <c r="T92" s="10" t="s">
        <v>2007</v>
      </c>
      <c r="U92" s="10" t="s">
        <v>2008</v>
      </c>
      <c r="V92" s="10" t="s">
        <v>207</v>
      </c>
      <c r="W92" s="10" t="s">
        <v>2009</v>
      </c>
      <c r="X92" s="10" t="s">
        <v>2010</v>
      </c>
      <c r="Y92" s="10" t="s">
        <v>207</v>
      </c>
      <c r="Z92" s="10" t="s">
        <v>1935</v>
      </c>
    </row>
    <row r="93" spans="1:26" s="10" customFormat="1" ht="30">
      <c r="A93" s="13" t="s">
        <v>45</v>
      </c>
      <c r="B93" s="14" t="s">
        <v>119</v>
      </c>
      <c r="C93" s="10" t="s">
        <v>189</v>
      </c>
      <c r="D93" s="14" t="s">
        <v>277</v>
      </c>
      <c r="E93" s="14" t="s">
        <v>207</v>
      </c>
      <c r="F93" s="12" t="s">
        <v>1936</v>
      </c>
      <c r="G93" s="12" t="s">
        <v>1937</v>
      </c>
      <c r="H93" s="10">
        <v>5</v>
      </c>
      <c r="I93" s="12">
        <v>5</v>
      </c>
      <c r="J93" s="10">
        <v>4</v>
      </c>
      <c r="K93" s="12"/>
      <c r="L93" s="12" t="s">
        <v>1927</v>
      </c>
      <c r="M93" s="10" t="s">
        <v>1944</v>
      </c>
      <c r="N93" s="10" t="s">
        <v>1929</v>
      </c>
      <c r="O93" s="10" t="s">
        <v>1960</v>
      </c>
      <c r="P93" s="14" t="s">
        <v>2002</v>
      </c>
      <c r="Q93" s="12" t="s">
        <v>1976</v>
      </c>
      <c r="R93" s="12" t="s">
        <v>1941</v>
      </c>
      <c r="S93" s="12" t="s">
        <v>1941</v>
      </c>
      <c r="T93" s="10" t="s">
        <v>2007</v>
      </c>
      <c r="U93" s="10" t="s">
        <v>2008</v>
      </c>
      <c r="V93" s="10" t="s">
        <v>207</v>
      </c>
      <c r="W93" s="10" t="s">
        <v>1933</v>
      </c>
      <c r="X93" s="10" t="s">
        <v>1982</v>
      </c>
      <c r="Y93" s="10" t="s">
        <v>2027</v>
      </c>
      <c r="Z93" s="10" t="s">
        <v>207</v>
      </c>
    </row>
    <row r="94" spans="1:26" s="10" customFormat="1" ht="30">
      <c r="A94" s="13" t="s">
        <v>45</v>
      </c>
      <c r="B94" s="14" t="s">
        <v>96</v>
      </c>
      <c r="C94" s="10" t="s">
        <v>168</v>
      </c>
      <c r="D94" s="14" t="s">
        <v>277</v>
      </c>
      <c r="E94" s="14" t="s">
        <v>207</v>
      </c>
      <c r="F94" s="12" t="s">
        <v>1936</v>
      </c>
      <c r="G94" s="12" t="s">
        <v>1937</v>
      </c>
      <c r="H94" s="10">
        <v>5</v>
      </c>
      <c r="I94" s="12">
        <v>5</v>
      </c>
      <c r="J94" s="10">
        <v>4</v>
      </c>
      <c r="K94" s="12"/>
      <c r="L94" s="12" t="s">
        <v>1922</v>
      </c>
      <c r="M94" s="10" t="s">
        <v>1944</v>
      </c>
      <c r="N94" s="10" t="s">
        <v>1929</v>
      </c>
      <c r="O94" s="10" t="s">
        <v>1960</v>
      </c>
      <c r="P94" s="14" t="s">
        <v>2034</v>
      </c>
      <c r="Q94" s="12" t="s">
        <v>1976</v>
      </c>
      <c r="R94" s="12" t="s">
        <v>1941</v>
      </c>
      <c r="S94" s="12" t="s">
        <v>1941</v>
      </c>
      <c r="T94" s="10" t="s">
        <v>2007</v>
      </c>
      <c r="U94" s="10" t="s">
        <v>2008</v>
      </c>
      <c r="V94" s="10" t="s">
        <v>207</v>
      </c>
      <c r="W94" s="10" t="s">
        <v>1933</v>
      </c>
      <c r="X94" s="10" t="s">
        <v>207</v>
      </c>
      <c r="Y94" s="10" t="s">
        <v>207</v>
      </c>
      <c r="Z94" s="10" t="s">
        <v>1935</v>
      </c>
    </row>
    <row r="95" spans="1:26" s="10" customFormat="1" ht="30">
      <c r="A95" s="13" t="s">
        <v>45</v>
      </c>
      <c r="B95" s="14" t="s">
        <v>98</v>
      </c>
      <c r="C95" s="10" t="s">
        <v>170</v>
      </c>
      <c r="D95" s="14" t="s">
        <v>277</v>
      </c>
      <c r="E95" s="14" t="s">
        <v>207</v>
      </c>
      <c r="F95" s="12" t="s">
        <v>1936</v>
      </c>
      <c r="G95" s="12" t="s">
        <v>1937</v>
      </c>
      <c r="H95" s="10">
        <v>5</v>
      </c>
      <c r="I95" s="12">
        <v>5</v>
      </c>
      <c r="J95" s="10">
        <v>4</v>
      </c>
      <c r="K95" s="12"/>
      <c r="L95" s="12" t="s">
        <v>1927</v>
      </c>
      <c r="M95" s="10" t="s">
        <v>1944</v>
      </c>
      <c r="N95" s="10" t="s">
        <v>1929</v>
      </c>
      <c r="O95" s="10" t="s">
        <v>1960</v>
      </c>
      <c r="P95" s="14" t="s">
        <v>2002</v>
      </c>
      <c r="Q95" s="12" t="s">
        <v>1976</v>
      </c>
      <c r="R95" s="12" t="s">
        <v>1941</v>
      </c>
      <c r="S95" s="12" t="s">
        <v>1941</v>
      </c>
      <c r="T95" s="10" t="s">
        <v>2007</v>
      </c>
      <c r="U95" s="10" t="s">
        <v>2008</v>
      </c>
      <c r="V95" s="10" t="s">
        <v>207</v>
      </c>
      <c r="W95" s="10" t="s">
        <v>207</v>
      </c>
      <c r="X95" s="10" t="s">
        <v>207</v>
      </c>
      <c r="Y95" s="10" t="s">
        <v>207</v>
      </c>
      <c r="Z95" s="10" t="s">
        <v>1935</v>
      </c>
    </row>
    <row r="96" spans="1:26" s="10" customFormat="1" ht="30">
      <c r="A96" s="13" t="s">
        <v>45</v>
      </c>
      <c r="B96" s="14" t="s">
        <v>163</v>
      </c>
      <c r="C96" s="10" t="s">
        <v>225</v>
      </c>
      <c r="D96" s="14" t="s">
        <v>1816</v>
      </c>
      <c r="E96" s="14" t="s">
        <v>207</v>
      </c>
      <c r="F96" s="12" t="s">
        <v>1936</v>
      </c>
      <c r="G96" s="12" t="s">
        <v>1937</v>
      </c>
      <c r="H96" s="10">
        <v>5</v>
      </c>
      <c r="I96" s="12">
        <v>5</v>
      </c>
      <c r="J96" s="10">
        <v>4</v>
      </c>
      <c r="K96" s="12"/>
      <c r="L96" s="12" t="s">
        <v>1922</v>
      </c>
      <c r="M96" s="10" t="s">
        <v>1944</v>
      </c>
      <c r="N96" s="10" t="s">
        <v>1929</v>
      </c>
      <c r="O96" s="10" t="s">
        <v>1960</v>
      </c>
      <c r="P96" s="14" t="s">
        <v>2002</v>
      </c>
      <c r="Q96" s="12" t="s">
        <v>1976</v>
      </c>
      <c r="R96" s="12" t="s">
        <v>1941</v>
      </c>
      <c r="S96" s="12" t="s">
        <v>1941</v>
      </c>
      <c r="T96" s="10" t="s">
        <v>2007</v>
      </c>
      <c r="U96" s="10" t="s">
        <v>2008</v>
      </c>
      <c r="V96" s="10" t="s">
        <v>207</v>
      </c>
      <c r="W96" s="10" t="s">
        <v>207</v>
      </c>
      <c r="X96" s="10" t="s">
        <v>207</v>
      </c>
      <c r="Y96" s="10" t="s">
        <v>207</v>
      </c>
      <c r="Z96" s="10" t="s">
        <v>1935</v>
      </c>
    </row>
    <row r="97" spans="1:26" s="10" customFormat="1" ht="30">
      <c r="A97" s="13" t="s">
        <v>45</v>
      </c>
      <c r="B97" s="14" t="s">
        <v>96</v>
      </c>
      <c r="C97" s="10" t="s">
        <v>168</v>
      </c>
      <c r="D97" s="14" t="s">
        <v>294</v>
      </c>
      <c r="E97" s="14" t="s">
        <v>207</v>
      </c>
      <c r="F97" s="12" t="s">
        <v>1936</v>
      </c>
      <c r="G97" s="12" t="s">
        <v>1937</v>
      </c>
      <c r="H97" s="10">
        <v>10</v>
      </c>
      <c r="I97" s="12">
        <v>10</v>
      </c>
      <c r="J97" s="10">
        <v>4</v>
      </c>
      <c r="K97" s="12"/>
      <c r="L97" s="12" t="s">
        <v>1922</v>
      </c>
      <c r="M97" s="10" t="s">
        <v>1944</v>
      </c>
      <c r="N97" s="10" t="s">
        <v>1929</v>
      </c>
      <c r="O97" s="10" t="s">
        <v>1960</v>
      </c>
      <c r="P97" s="14" t="s">
        <v>2034</v>
      </c>
      <c r="Q97" s="12" t="s">
        <v>1976</v>
      </c>
      <c r="R97" s="12" t="s">
        <v>1941</v>
      </c>
      <c r="S97" s="12" t="s">
        <v>1941</v>
      </c>
      <c r="T97" s="10" t="s">
        <v>2035</v>
      </c>
      <c r="U97" s="10" t="s">
        <v>2036</v>
      </c>
      <c r="V97" s="10" t="s">
        <v>207</v>
      </c>
      <c r="W97" s="10" t="s">
        <v>1933</v>
      </c>
      <c r="X97" s="10" t="s">
        <v>207</v>
      </c>
      <c r="Y97" s="10" t="s">
        <v>207</v>
      </c>
      <c r="Z97" s="10" t="s">
        <v>1935</v>
      </c>
    </row>
    <row r="98" spans="1:26" s="10" customFormat="1" ht="30">
      <c r="A98" s="13" t="s">
        <v>45</v>
      </c>
      <c r="B98" s="14" t="s">
        <v>98</v>
      </c>
      <c r="C98" s="10" t="s">
        <v>170</v>
      </c>
      <c r="D98" s="14" t="s">
        <v>294</v>
      </c>
      <c r="E98" s="14" t="s">
        <v>207</v>
      </c>
      <c r="F98" s="12" t="s">
        <v>1936</v>
      </c>
      <c r="G98" s="12" t="s">
        <v>1937</v>
      </c>
      <c r="H98" s="10">
        <v>10</v>
      </c>
      <c r="I98" s="12">
        <v>10</v>
      </c>
      <c r="J98" s="10">
        <v>4</v>
      </c>
      <c r="K98" s="12"/>
      <c r="L98" s="12" t="s">
        <v>1922</v>
      </c>
      <c r="M98" s="10" t="s">
        <v>1928</v>
      </c>
      <c r="N98" s="10" t="s">
        <v>1929</v>
      </c>
      <c r="O98" s="10" t="s">
        <v>1960</v>
      </c>
      <c r="P98" s="14" t="s">
        <v>2002</v>
      </c>
      <c r="Q98" s="12" t="s">
        <v>1976</v>
      </c>
      <c r="R98" s="12" t="s">
        <v>1941</v>
      </c>
      <c r="S98" s="12" t="s">
        <v>1941</v>
      </c>
      <c r="T98" s="10" t="s">
        <v>2048</v>
      </c>
      <c r="U98" s="10" t="s">
        <v>2036</v>
      </c>
      <c r="V98" s="10" t="s">
        <v>207</v>
      </c>
      <c r="W98" s="10" t="s">
        <v>207</v>
      </c>
      <c r="X98" s="10" t="s">
        <v>207</v>
      </c>
      <c r="Y98" s="10" t="s">
        <v>207</v>
      </c>
      <c r="Z98" s="10" t="s">
        <v>1935</v>
      </c>
    </row>
    <row r="99" spans="1:26" s="10" customFormat="1" ht="30">
      <c r="A99" s="13" t="s">
        <v>45</v>
      </c>
      <c r="B99" s="14" t="s">
        <v>163</v>
      </c>
      <c r="C99" s="10" t="s">
        <v>225</v>
      </c>
      <c r="D99" s="14" t="s">
        <v>1817</v>
      </c>
      <c r="E99" s="14" t="s">
        <v>207</v>
      </c>
      <c r="F99" s="12" t="s">
        <v>1936</v>
      </c>
      <c r="G99" s="12" t="s">
        <v>1937</v>
      </c>
      <c r="H99" s="10">
        <v>10</v>
      </c>
      <c r="I99" s="12">
        <v>10</v>
      </c>
      <c r="J99" s="10">
        <v>4</v>
      </c>
      <c r="K99" s="12"/>
      <c r="L99" s="12" t="s">
        <v>1922</v>
      </c>
      <c r="M99" s="10" t="s">
        <v>1944</v>
      </c>
      <c r="N99" s="10" t="s">
        <v>1929</v>
      </c>
      <c r="O99" s="10" t="s">
        <v>1960</v>
      </c>
      <c r="P99" s="14" t="s">
        <v>2002</v>
      </c>
      <c r="Q99" s="12" t="s">
        <v>1976</v>
      </c>
      <c r="R99" s="12" t="s">
        <v>1941</v>
      </c>
      <c r="S99" s="12" t="s">
        <v>1941</v>
      </c>
      <c r="T99" s="10" t="s">
        <v>4692</v>
      </c>
      <c r="U99" s="10" t="s">
        <v>2036</v>
      </c>
      <c r="V99" s="10" t="s">
        <v>207</v>
      </c>
      <c r="W99" s="10" t="s">
        <v>207</v>
      </c>
      <c r="X99" s="10" t="s">
        <v>207</v>
      </c>
      <c r="Y99" s="10" t="s">
        <v>207</v>
      </c>
      <c r="Z99" s="10" t="s">
        <v>1935</v>
      </c>
    </row>
    <row r="100" spans="1:26" s="10" customFormat="1" ht="30">
      <c r="A100" s="13" t="s">
        <v>45</v>
      </c>
      <c r="B100" s="14" t="s">
        <v>96</v>
      </c>
      <c r="C100" s="10" t="s">
        <v>168</v>
      </c>
      <c r="D100" s="14" t="s">
        <v>295</v>
      </c>
      <c r="E100" s="14" t="s">
        <v>207</v>
      </c>
      <c r="F100" s="12" t="s">
        <v>1936</v>
      </c>
      <c r="G100" s="12" t="s">
        <v>1937</v>
      </c>
      <c r="H100" s="10">
        <v>5</v>
      </c>
      <c r="I100" s="12">
        <v>5</v>
      </c>
      <c r="J100" s="10">
        <v>4</v>
      </c>
      <c r="K100" s="12"/>
      <c r="L100" s="12" t="s">
        <v>1922</v>
      </c>
      <c r="M100" s="10" t="s">
        <v>1944</v>
      </c>
      <c r="N100" s="10" t="s">
        <v>1929</v>
      </c>
      <c r="O100" s="10" t="s">
        <v>1960</v>
      </c>
      <c r="P100" s="14" t="s">
        <v>2034</v>
      </c>
      <c r="Q100" s="12" t="s">
        <v>1976</v>
      </c>
      <c r="R100" s="12" t="s">
        <v>1941</v>
      </c>
      <c r="S100" s="12" t="s">
        <v>1941</v>
      </c>
      <c r="T100" s="10" t="s">
        <v>2011</v>
      </c>
      <c r="U100" s="10" t="s">
        <v>2012</v>
      </c>
      <c r="V100" s="10" t="s">
        <v>207</v>
      </c>
      <c r="W100" s="10" t="s">
        <v>1982</v>
      </c>
      <c r="X100" s="10" t="s">
        <v>2037</v>
      </c>
      <c r="Y100" s="10" t="s">
        <v>2038</v>
      </c>
      <c r="Z100" s="10" t="s">
        <v>1935</v>
      </c>
    </row>
    <row r="101" spans="1:26" s="10" customFormat="1" ht="30">
      <c r="A101" s="13" t="s">
        <v>45</v>
      </c>
      <c r="B101" s="14" t="s">
        <v>163</v>
      </c>
      <c r="C101" s="10" t="s">
        <v>225</v>
      </c>
      <c r="D101" s="14" t="s">
        <v>278</v>
      </c>
      <c r="E101" s="14" t="s">
        <v>207</v>
      </c>
      <c r="F101" s="12" t="s">
        <v>1936</v>
      </c>
      <c r="G101" s="12" t="s">
        <v>1937</v>
      </c>
      <c r="H101" s="10">
        <v>5</v>
      </c>
      <c r="I101" s="12">
        <v>5</v>
      </c>
      <c r="J101" s="10">
        <v>4</v>
      </c>
      <c r="K101" s="12"/>
      <c r="L101" s="12" t="s">
        <v>1922</v>
      </c>
      <c r="M101" s="10" t="s">
        <v>1944</v>
      </c>
      <c r="N101" s="10" t="s">
        <v>1929</v>
      </c>
      <c r="O101" s="10" t="s">
        <v>1960</v>
      </c>
      <c r="P101" s="14" t="s">
        <v>2002</v>
      </c>
      <c r="Q101" s="12" t="s">
        <v>1976</v>
      </c>
      <c r="R101" s="12" t="s">
        <v>1941</v>
      </c>
      <c r="S101" s="12" t="s">
        <v>1941</v>
      </c>
      <c r="T101" s="10" t="s">
        <v>2011</v>
      </c>
      <c r="U101" s="10" t="s">
        <v>2012</v>
      </c>
      <c r="V101" s="10" t="s">
        <v>207</v>
      </c>
      <c r="W101" s="10" t="s">
        <v>207</v>
      </c>
      <c r="X101" s="10" t="s">
        <v>207</v>
      </c>
      <c r="Y101" s="10" t="s">
        <v>207</v>
      </c>
      <c r="Z101" s="10" t="s">
        <v>1935</v>
      </c>
    </row>
    <row r="102" spans="1:26" s="10" customFormat="1" ht="30">
      <c r="A102" s="13" t="s">
        <v>45</v>
      </c>
      <c r="B102" s="14" t="s">
        <v>121</v>
      </c>
      <c r="C102" s="10" t="s">
        <v>191</v>
      </c>
      <c r="D102" s="14" t="s">
        <v>278</v>
      </c>
      <c r="E102" s="14" t="s">
        <v>207</v>
      </c>
      <c r="F102" s="12" t="s">
        <v>1936</v>
      </c>
      <c r="G102" s="12" t="s">
        <v>1937</v>
      </c>
      <c r="H102" s="10">
        <v>5</v>
      </c>
      <c r="I102" s="12">
        <v>5</v>
      </c>
      <c r="J102" s="10">
        <v>4</v>
      </c>
      <c r="K102" s="12"/>
      <c r="L102" s="12" t="s">
        <v>1922</v>
      </c>
      <c r="M102" s="10" t="s">
        <v>1944</v>
      </c>
      <c r="N102" s="10" t="s">
        <v>1929</v>
      </c>
      <c r="O102" s="10" t="s">
        <v>1960</v>
      </c>
      <c r="P102" s="14" t="s">
        <v>2002</v>
      </c>
      <c r="Q102" s="12" t="s">
        <v>1976</v>
      </c>
      <c r="R102" s="12" t="s">
        <v>1941</v>
      </c>
      <c r="S102" s="12" t="s">
        <v>1941</v>
      </c>
      <c r="T102" s="10" t="s">
        <v>2011</v>
      </c>
      <c r="U102" s="10" t="s">
        <v>2012</v>
      </c>
      <c r="V102" s="10" t="s">
        <v>207</v>
      </c>
      <c r="W102" s="10" t="s">
        <v>207</v>
      </c>
      <c r="X102" s="10" t="s">
        <v>207</v>
      </c>
      <c r="Y102" s="10" t="s">
        <v>207</v>
      </c>
      <c r="Z102" s="10" t="s">
        <v>1935</v>
      </c>
    </row>
    <row r="103" spans="1:26" s="10" customFormat="1" ht="30">
      <c r="A103" s="13" t="s">
        <v>45</v>
      </c>
      <c r="B103" s="14" t="s">
        <v>96</v>
      </c>
      <c r="C103" s="10" t="s">
        <v>168</v>
      </c>
      <c r="D103" s="14" t="s">
        <v>296</v>
      </c>
      <c r="E103" s="14" t="s">
        <v>207</v>
      </c>
      <c r="F103" s="12" t="s">
        <v>1936</v>
      </c>
      <c r="G103" s="12" t="s">
        <v>1937</v>
      </c>
      <c r="H103" s="10">
        <v>10</v>
      </c>
      <c r="I103" s="12">
        <v>10</v>
      </c>
      <c r="J103" s="10">
        <v>4</v>
      </c>
      <c r="K103" s="12"/>
      <c r="L103" s="12" t="s">
        <v>1922</v>
      </c>
      <c r="M103" s="10" t="s">
        <v>1944</v>
      </c>
      <c r="N103" s="10" t="s">
        <v>1929</v>
      </c>
      <c r="O103" s="10" t="s">
        <v>1960</v>
      </c>
      <c r="P103" s="14" t="s">
        <v>2034</v>
      </c>
      <c r="Q103" s="12" t="s">
        <v>1976</v>
      </c>
      <c r="R103" s="12" t="s">
        <v>1941</v>
      </c>
      <c r="S103" s="12" t="s">
        <v>1941</v>
      </c>
      <c r="T103" s="10" t="s">
        <v>2039</v>
      </c>
      <c r="U103" s="10" t="s">
        <v>2014</v>
      </c>
      <c r="V103" s="10" t="s">
        <v>207</v>
      </c>
      <c r="W103" s="10" t="s">
        <v>1933</v>
      </c>
      <c r="X103" s="10" t="s">
        <v>207</v>
      </c>
      <c r="Y103" s="10" t="s">
        <v>207</v>
      </c>
      <c r="Z103" s="10" t="s">
        <v>1935</v>
      </c>
    </row>
    <row r="104" spans="1:26" s="10" customFormat="1" ht="30">
      <c r="A104" s="13" t="s">
        <v>45</v>
      </c>
      <c r="B104" s="14" t="s">
        <v>121</v>
      </c>
      <c r="C104" s="10" t="s">
        <v>191</v>
      </c>
      <c r="D104" s="14" t="s">
        <v>279</v>
      </c>
      <c r="E104" s="14" t="s">
        <v>207</v>
      </c>
      <c r="F104" s="12" t="s">
        <v>1936</v>
      </c>
      <c r="G104" s="12" t="s">
        <v>1937</v>
      </c>
      <c r="H104" s="10">
        <v>10</v>
      </c>
      <c r="I104" s="12">
        <v>10</v>
      </c>
      <c r="J104" s="10">
        <v>4</v>
      </c>
      <c r="K104" s="12"/>
      <c r="L104" s="12" t="s">
        <v>1927</v>
      </c>
      <c r="M104" s="10" t="s">
        <v>1928</v>
      </c>
      <c r="N104" s="10" t="s">
        <v>1929</v>
      </c>
      <c r="O104" s="10" t="s">
        <v>1960</v>
      </c>
      <c r="P104" s="14" t="s">
        <v>2002</v>
      </c>
      <c r="Q104" s="12" t="s">
        <v>1976</v>
      </c>
      <c r="R104" s="12" t="s">
        <v>1941</v>
      </c>
      <c r="S104" s="12" t="s">
        <v>1941</v>
      </c>
      <c r="T104" s="10" t="s">
        <v>2013</v>
      </c>
      <c r="U104" s="10" t="s">
        <v>2014</v>
      </c>
      <c r="V104" s="10" t="s">
        <v>207</v>
      </c>
      <c r="W104" s="10" t="s">
        <v>207</v>
      </c>
      <c r="X104" s="10" t="s">
        <v>207</v>
      </c>
      <c r="Y104" s="10" t="s">
        <v>207</v>
      </c>
      <c r="Z104" s="10" t="s">
        <v>1935</v>
      </c>
    </row>
    <row r="105" spans="1:26" s="10" customFormat="1" ht="60">
      <c r="A105" s="13" t="s">
        <v>45</v>
      </c>
      <c r="B105" s="14" t="s">
        <v>119</v>
      </c>
      <c r="C105" s="10" t="s">
        <v>189</v>
      </c>
      <c r="D105" s="14" t="s">
        <v>287</v>
      </c>
      <c r="E105" s="14" t="s">
        <v>207</v>
      </c>
      <c r="F105" s="12" t="s">
        <v>1936</v>
      </c>
      <c r="G105" s="12" t="s">
        <v>1937</v>
      </c>
      <c r="H105" s="10">
        <v>5</v>
      </c>
      <c r="I105" s="12">
        <v>5</v>
      </c>
      <c r="K105" s="12"/>
      <c r="L105" s="12" t="s">
        <v>1927</v>
      </c>
      <c r="M105" s="10" t="s">
        <v>1944</v>
      </c>
      <c r="N105" s="10" t="s">
        <v>1929</v>
      </c>
      <c r="O105" s="10" t="s">
        <v>1960</v>
      </c>
      <c r="P105" s="14" t="s">
        <v>2015</v>
      </c>
      <c r="Q105" s="12" t="s">
        <v>1946</v>
      </c>
      <c r="R105" s="12" t="s">
        <v>1941</v>
      </c>
      <c r="S105" s="12" t="s">
        <v>1941</v>
      </c>
      <c r="T105" s="10" t="s">
        <v>2016</v>
      </c>
      <c r="U105" s="10" t="s">
        <v>2017</v>
      </c>
      <c r="V105" s="10" t="s">
        <v>207</v>
      </c>
      <c r="W105" s="10" t="s">
        <v>1933</v>
      </c>
      <c r="X105" s="10" t="s">
        <v>1982</v>
      </c>
      <c r="Y105" s="10" t="s">
        <v>2027</v>
      </c>
      <c r="Z105" s="10" t="s">
        <v>207</v>
      </c>
    </row>
    <row r="106" spans="1:26" s="10" customFormat="1" ht="60">
      <c r="A106" s="13" t="s">
        <v>45</v>
      </c>
      <c r="B106" s="14" t="s">
        <v>96</v>
      </c>
      <c r="C106" s="10" t="s">
        <v>168</v>
      </c>
      <c r="D106" s="14" t="s">
        <v>287</v>
      </c>
      <c r="E106" s="14" t="s">
        <v>207</v>
      </c>
      <c r="F106" s="12" t="s">
        <v>1936</v>
      </c>
      <c r="G106" s="12" t="s">
        <v>1937</v>
      </c>
      <c r="H106" s="10">
        <v>5</v>
      </c>
      <c r="I106" s="12">
        <v>5</v>
      </c>
      <c r="K106" s="12"/>
      <c r="L106" s="12" t="s">
        <v>1922</v>
      </c>
      <c r="M106" s="10" t="s">
        <v>1944</v>
      </c>
      <c r="N106" s="10" t="s">
        <v>1929</v>
      </c>
      <c r="O106" s="10" t="s">
        <v>1960</v>
      </c>
      <c r="P106" s="14" t="s">
        <v>2040</v>
      </c>
      <c r="Q106" s="12" t="s">
        <v>1976</v>
      </c>
      <c r="R106" s="12" t="s">
        <v>1941</v>
      </c>
      <c r="S106" s="12" t="s">
        <v>1941</v>
      </c>
      <c r="T106" s="10" t="s">
        <v>2016</v>
      </c>
      <c r="U106" s="10" t="s">
        <v>2017</v>
      </c>
      <c r="V106" s="10" t="s">
        <v>207</v>
      </c>
      <c r="W106" s="10" t="s">
        <v>2041</v>
      </c>
      <c r="X106" s="10" t="s">
        <v>1962</v>
      </c>
      <c r="Y106" s="10" t="s">
        <v>2038</v>
      </c>
      <c r="Z106" s="10" t="s">
        <v>1935</v>
      </c>
    </row>
    <row r="107" spans="1:26" s="10" customFormat="1" ht="60">
      <c r="A107" s="13" t="s">
        <v>45</v>
      </c>
      <c r="B107" s="14" t="s">
        <v>121</v>
      </c>
      <c r="C107" s="10" t="s">
        <v>191</v>
      </c>
      <c r="D107" s="14" t="s">
        <v>280</v>
      </c>
      <c r="E107" s="14" t="s">
        <v>207</v>
      </c>
      <c r="F107" s="12" t="s">
        <v>1936</v>
      </c>
      <c r="G107" s="12" t="s">
        <v>1937</v>
      </c>
      <c r="H107" s="10">
        <v>5</v>
      </c>
      <c r="I107" s="12">
        <v>5</v>
      </c>
      <c r="K107" s="12"/>
      <c r="L107" s="12" t="s">
        <v>1927</v>
      </c>
      <c r="M107" s="10" t="s">
        <v>1944</v>
      </c>
      <c r="N107" s="10" t="s">
        <v>1929</v>
      </c>
      <c r="O107" s="10" t="s">
        <v>1960</v>
      </c>
      <c r="P107" s="14" t="s">
        <v>2015</v>
      </c>
      <c r="Q107" s="12" t="s">
        <v>1946</v>
      </c>
      <c r="R107" s="12" t="s">
        <v>1941</v>
      </c>
      <c r="S107" s="12" t="s">
        <v>1941</v>
      </c>
      <c r="T107" s="10" t="s">
        <v>2016</v>
      </c>
      <c r="U107" s="10" t="s">
        <v>2017</v>
      </c>
      <c r="V107" s="10" t="s">
        <v>207</v>
      </c>
      <c r="W107" s="10" t="s">
        <v>2018</v>
      </c>
      <c r="X107" s="10" t="s">
        <v>2019</v>
      </c>
      <c r="Y107" s="10" t="s">
        <v>207</v>
      </c>
      <c r="Z107" s="10" t="s">
        <v>1935</v>
      </c>
    </row>
    <row r="108" spans="1:26" s="10" customFormat="1" ht="60">
      <c r="A108" s="13" t="s">
        <v>45</v>
      </c>
      <c r="B108" s="14" t="s">
        <v>119</v>
      </c>
      <c r="C108" s="10" t="s">
        <v>189</v>
      </c>
      <c r="D108" s="14" t="s">
        <v>288</v>
      </c>
      <c r="E108" s="14" t="s">
        <v>207</v>
      </c>
      <c r="F108" s="12" t="s">
        <v>1936</v>
      </c>
      <c r="G108" s="12" t="s">
        <v>1937</v>
      </c>
      <c r="H108" s="10">
        <v>5</v>
      </c>
      <c r="I108" s="12">
        <v>5</v>
      </c>
      <c r="K108" s="12"/>
      <c r="L108" s="12" t="s">
        <v>1922</v>
      </c>
      <c r="M108" s="10" t="s">
        <v>1928</v>
      </c>
      <c r="N108" s="10" t="s">
        <v>1929</v>
      </c>
      <c r="O108" s="10" t="s">
        <v>1960</v>
      </c>
      <c r="P108" s="14" t="s">
        <v>2015</v>
      </c>
      <c r="Q108" s="12" t="s">
        <v>1976</v>
      </c>
      <c r="R108" s="12" t="s">
        <v>1941</v>
      </c>
      <c r="S108" s="12" t="s">
        <v>1941</v>
      </c>
      <c r="T108" s="10" t="s">
        <v>2020</v>
      </c>
      <c r="U108" s="10" t="s">
        <v>2021</v>
      </c>
      <c r="V108" s="10" t="s">
        <v>207</v>
      </c>
      <c r="W108" s="10" t="s">
        <v>1933</v>
      </c>
      <c r="X108" s="10" t="s">
        <v>1941</v>
      </c>
      <c r="Y108" s="10" t="s">
        <v>2027</v>
      </c>
      <c r="Z108" s="10" t="s">
        <v>207</v>
      </c>
    </row>
    <row r="109" spans="1:26" s="10" customFormat="1" ht="60">
      <c r="A109" s="13" t="s">
        <v>45</v>
      </c>
      <c r="B109" s="14" t="s">
        <v>96</v>
      </c>
      <c r="C109" s="10" t="s">
        <v>168</v>
      </c>
      <c r="D109" s="14" t="s">
        <v>288</v>
      </c>
      <c r="E109" s="14" t="s">
        <v>207</v>
      </c>
      <c r="F109" s="12" t="s">
        <v>1936</v>
      </c>
      <c r="G109" s="12" t="s">
        <v>1937</v>
      </c>
      <c r="H109" s="10">
        <v>5</v>
      </c>
      <c r="I109" s="12">
        <v>5</v>
      </c>
      <c r="K109" s="12"/>
      <c r="L109" s="12" t="s">
        <v>1922</v>
      </c>
      <c r="M109" s="10" t="s">
        <v>1944</v>
      </c>
      <c r="N109" s="10" t="s">
        <v>1929</v>
      </c>
      <c r="O109" s="10" t="s">
        <v>1960</v>
      </c>
      <c r="P109" s="14" t="s">
        <v>2040</v>
      </c>
      <c r="Q109" s="12" t="s">
        <v>1976</v>
      </c>
      <c r="R109" s="12" t="s">
        <v>1941</v>
      </c>
      <c r="S109" s="12" t="s">
        <v>1941</v>
      </c>
      <c r="T109" s="10" t="s">
        <v>2020</v>
      </c>
      <c r="U109" s="10" t="s">
        <v>2021</v>
      </c>
      <c r="V109" s="10" t="s">
        <v>207</v>
      </c>
      <c r="W109" s="10" t="s">
        <v>2042</v>
      </c>
      <c r="X109" s="10" t="s">
        <v>2043</v>
      </c>
      <c r="Y109" s="10" t="s">
        <v>2038</v>
      </c>
      <c r="Z109" s="10" t="s">
        <v>1935</v>
      </c>
    </row>
    <row r="110" spans="1:26" s="10" customFormat="1" ht="60">
      <c r="A110" s="13" t="s">
        <v>45</v>
      </c>
      <c r="B110" s="14" t="s">
        <v>98</v>
      </c>
      <c r="C110" s="10" t="s">
        <v>170</v>
      </c>
      <c r="D110" s="14" t="s">
        <v>288</v>
      </c>
      <c r="E110" s="14" t="s">
        <v>207</v>
      </c>
      <c r="F110" s="12" t="s">
        <v>1936</v>
      </c>
      <c r="G110" s="12" t="s">
        <v>1921</v>
      </c>
      <c r="H110" s="10">
        <v>5</v>
      </c>
      <c r="I110" s="12">
        <v>5</v>
      </c>
      <c r="K110" s="12"/>
      <c r="L110" s="12" t="s">
        <v>1922</v>
      </c>
      <c r="M110" s="10" t="s">
        <v>1928</v>
      </c>
      <c r="N110" s="10" t="s">
        <v>1929</v>
      </c>
      <c r="O110" s="10" t="s">
        <v>1960</v>
      </c>
      <c r="P110" s="14" t="s">
        <v>2015</v>
      </c>
      <c r="Q110" s="12" t="s">
        <v>1976</v>
      </c>
      <c r="R110" s="12" t="s">
        <v>1941</v>
      </c>
      <c r="S110" s="12" t="s">
        <v>1941</v>
      </c>
      <c r="T110" s="10" t="s">
        <v>2020</v>
      </c>
      <c r="U110" s="10" t="s">
        <v>2021</v>
      </c>
      <c r="V110" s="10" t="s">
        <v>207</v>
      </c>
      <c r="W110" s="10" t="s">
        <v>207</v>
      </c>
      <c r="X110" s="10" t="s">
        <v>207</v>
      </c>
      <c r="Y110" s="10" t="s">
        <v>207</v>
      </c>
      <c r="Z110" s="10" t="s">
        <v>207</v>
      </c>
    </row>
    <row r="111" spans="1:26" s="10" customFormat="1" ht="60">
      <c r="A111" s="13" t="s">
        <v>45</v>
      </c>
      <c r="B111" s="14" t="s">
        <v>121</v>
      </c>
      <c r="C111" s="10" t="s">
        <v>191</v>
      </c>
      <c r="D111" s="14" t="s">
        <v>281</v>
      </c>
      <c r="E111" s="14" t="s">
        <v>207</v>
      </c>
      <c r="F111" s="12" t="s">
        <v>1936</v>
      </c>
      <c r="G111" s="12" t="s">
        <v>1921</v>
      </c>
      <c r="H111" s="10">
        <v>5</v>
      </c>
      <c r="I111" s="12">
        <v>5</v>
      </c>
      <c r="K111" s="12"/>
      <c r="L111" s="12" t="s">
        <v>1927</v>
      </c>
      <c r="M111" s="10" t="s">
        <v>1944</v>
      </c>
      <c r="N111" s="10" t="s">
        <v>1929</v>
      </c>
      <c r="O111" s="10" t="s">
        <v>1960</v>
      </c>
      <c r="P111" s="14" t="s">
        <v>2015</v>
      </c>
      <c r="Q111" s="12" t="s">
        <v>1976</v>
      </c>
      <c r="R111" s="12" t="s">
        <v>1941</v>
      </c>
      <c r="S111" s="12" t="s">
        <v>1941</v>
      </c>
      <c r="T111" s="10" t="s">
        <v>2020</v>
      </c>
      <c r="U111" s="10" t="s">
        <v>2021</v>
      </c>
      <c r="V111" s="10" t="s">
        <v>207</v>
      </c>
      <c r="W111" s="10" t="s">
        <v>2022</v>
      </c>
      <c r="X111" s="10" t="s">
        <v>2023</v>
      </c>
      <c r="Y111" s="10" t="s">
        <v>207</v>
      </c>
      <c r="Z111" s="10" t="s">
        <v>1935</v>
      </c>
    </row>
    <row r="112" spans="1:26" s="10" customFormat="1" ht="60">
      <c r="A112" s="13" t="s">
        <v>45</v>
      </c>
      <c r="B112" s="14" t="s">
        <v>96</v>
      </c>
      <c r="C112" s="10" t="s">
        <v>168</v>
      </c>
      <c r="D112" s="14" t="s">
        <v>297</v>
      </c>
      <c r="E112" s="14" t="s">
        <v>207</v>
      </c>
      <c r="F112" s="12" t="s">
        <v>1936</v>
      </c>
      <c r="G112" s="12" t="s">
        <v>1937</v>
      </c>
      <c r="H112" s="10">
        <v>5</v>
      </c>
      <c r="I112" s="12">
        <v>5</v>
      </c>
      <c r="K112" s="12"/>
      <c r="L112" s="12" t="s">
        <v>1922</v>
      </c>
      <c r="M112" s="10" t="s">
        <v>1944</v>
      </c>
      <c r="N112" s="10" t="s">
        <v>1929</v>
      </c>
      <c r="O112" s="10" t="s">
        <v>1960</v>
      </c>
      <c r="P112" s="14" t="s">
        <v>2040</v>
      </c>
      <c r="Q112" s="12" t="s">
        <v>1976</v>
      </c>
      <c r="R112" s="12" t="s">
        <v>1941</v>
      </c>
      <c r="S112" s="12" t="s">
        <v>1941</v>
      </c>
      <c r="T112" s="10" t="s">
        <v>2024</v>
      </c>
      <c r="U112" s="10" t="s">
        <v>2025</v>
      </c>
      <c r="V112" s="10" t="s">
        <v>207</v>
      </c>
      <c r="W112" s="10" t="s">
        <v>1968</v>
      </c>
      <c r="X112" s="10" t="s">
        <v>1967</v>
      </c>
      <c r="Y112" s="10" t="s">
        <v>2038</v>
      </c>
      <c r="Z112" s="10" t="s">
        <v>1935</v>
      </c>
    </row>
    <row r="113" spans="1:26" s="10" customFormat="1" ht="60">
      <c r="A113" s="13" t="s">
        <v>45</v>
      </c>
      <c r="B113" s="14" t="s">
        <v>121</v>
      </c>
      <c r="C113" s="10" t="s">
        <v>191</v>
      </c>
      <c r="D113" s="14" t="s">
        <v>282</v>
      </c>
      <c r="E113" s="14" t="s">
        <v>207</v>
      </c>
      <c r="F113" s="12" t="s">
        <v>1936</v>
      </c>
      <c r="G113" s="12" t="s">
        <v>1937</v>
      </c>
      <c r="H113" s="10">
        <v>5</v>
      </c>
      <c r="I113" s="12">
        <v>5</v>
      </c>
      <c r="K113" s="12"/>
      <c r="L113" s="12" t="s">
        <v>1927</v>
      </c>
      <c r="M113" s="10" t="s">
        <v>1944</v>
      </c>
      <c r="N113" s="10" t="s">
        <v>1929</v>
      </c>
      <c r="O113" s="10" t="s">
        <v>1960</v>
      </c>
      <c r="P113" s="14" t="s">
        <v>2015</v>
      </c>
      <c r="Q113" s="12" t="s">
        <v>1976</v>
      </c>
      <c r="R113" s="12" t="s">
        <v>1941</v>
      </c>
      <c r="S113" s="12" t="s">
        <v>1941</v>
      </c>
      <c r="T113" s="10" t="s">
        <v>2024</v>
      </c>
      <c r="U113" s="10" t="s">
        <v>2025</v>
      </c>
      <c r="V113" s="10" t="s">
        <v>207</v>
      </c>
      <c r="W113" s="10" t="s">
        <v>207</v>
      </c>
      <c r="X113" s="10" t="s">
        <v>207</v>
      </c>
      <c r="Y113" s="10" t="s">
        <v>207</v>
      </c>
      <c r="Z113" s="10" t="s">
        <v>1935</v>
      </c>
    </row>
    <row r="114" spans="1:26" s="10" customFormat="1" ht="30">
      <c r="A114" s="13" t="s">
        <v>45</v>
      </c>
      <c r="B114" s="14" t="s">
        <v>119</v>
      </c>
      <c r="C114" s="10" t="s">
        <v>189</v>
      </c>
      <c r="D114" s="14" t="s">
        <v>289</v>
      </c>
      <c r="E114" s="14" t="s">
        <v>207</v>
      </c>
      <c r="F114" s="12" t="s">
        <v>1936</v>
      </c>
      <c r="G114" s="12" t="s">
        <v>1937</v>
      </c>
      <c r="H114" s="10">
        <v>5</v>
      </c>
      <c r="I114" s="12">
        <v>5</v>
      </c>
      <c r="K114" s="12"/>
      <c r="L114" s="12" t="s">
        <v>4892</v>
      </c>
      <c r="M114" s="10" t="s">
        <v>1928</v>
      </c>
      <c r="N114" s="10" t="s">
        <v>1929</v>
      </c>
      <c r="O114" s="10" t="s">
        <v>1960</v>
      </c>
      <c r="P114" s="14" t="s">
        <v>2002</v>
      </c>
      <c r="Q114" s="12" t="s">
        <v>1924</v>
      </c>
      <c r="R114" s="12" t="s">
        <v>207</v>
      </c>
      <c r="S114" s="12" t="s">
        <v>207</v>
      </c>
      <c r="T114" s="10" t="s">
        <v>207</v>
      </c>
      <c r="U114" s="10" t="s">
        <v>207</v>
      </c>
      <c r="V114" s="10" t="s">
        <v>207</v>
      </c>
      <c r="W114" s="10" t="s">
        <v>2028</v>
      </c>
      <c r="X114" s="10" t="s">
        <v>2022</v>
      </c>
      <c r="Y114" s="10" t="s">
        <v>2027</v>
      </c>
      <c r="Z114" s="10" t="s">
        <v>207</v>
      </c>
    </row>
    <row r="115" spans="1:26" s="10" customFormat="1">
      <c r="A115" s="13" t="s">
        <v>45</v>
      </c>
      <c r="B115" s="14" t="s">
        <v>122</v>
      </c>
      <c r="C115" s="10" t="s">
        <v>192</v>
      </c>
      <c r="D115" s="14" t="s">
        <v>285</v>
      </c>
      <c r="E115" s="14" t="s">
        <v>207</v>
      </c>
      <c r="F115" s="12" t="s">
        <v>1936</v>
      </c>
      <c r="G115" s="12" t="s">
        <v>1921</v>
      </c>
      <c r="H115" s="10">
        <v>5</v>
      </c>
      <c r="I115" s="12">
        <v>5</v>
      </c>
      <c r="K115" s="12"/>
      <c r="L115" s="12" t="s">
        <v>1922</v>
      </c>
      <c r="M115" s="10" t="s">
        <v>1923</v>
      </c>
      <c r="N115" s="10" t="s">
        <v>207</v>
      </c>
      <c r="O115" s="10" t="s">
        <v>207</v>
      </c>
      <c r="P115" s="14" t="s">
        <v>207</v>
      </c>
      <c r="Q115" s="12" t="s">
        <v>1976</v>
      </c>
      <c r="R115" s="12" t="s">
        <v>1941</v>
      </c>
      <c r="S115" s="12" t="s">
        <v>1941</v>
      </c>
      <c r="T115" s="10" t="s">
        <v>1999</v>
      </c>
      <c r="U115" s="10" t="s">
        <v>2000</v>
      </c>
      <c r="V115" s="10" t="s">
        <v>1925</v>
      </c>
      <c r="W115" s="10" t="s">
        <v>207</v>
      </c>
      <c r="X115" s="10" t="s">
        <v>207</v>
      </c>
      <c r="Y115" s="10" t="s">
        <v>207</v>
      </c>
      <c r="Z115" s="10" t="s">
        <v>1935</v>
      </c>
    </row>
    <row r="116" spans="1:26" s="10" customFormat="1">
      <c r="A116" s="13" t="s">
        <v>45</v>
      </c>
      <c r="B116" s="14" t="s">
        <v>118</v>
      </c>
      <c r="C116" s="10" t="s">
        <v>188</v>
      </c>
      <c r="D116" s="14" t="s">
        <v>285</v>
      </c>
      <c r="E116" s="14" t="s">
        <v>207</v>
      </c>
      <c r="F116" s="12" t="s">
        <v>1936</v>
      </c>
      <c r="G116" s="12" t="s">
        <v>1921</v>
      </c>
      <c r="H116" s="10">
        <v>5</v>
      </c>
      <c r="I116" s="12">
        <v>5</v>
      </c>
      <c r="K116" s="12"/>
      <c r="L116" s="12" t="s">
        <v>1927</v>
      </c>
      <c r="M116" s="10" t="s">
        <v>1923</v>
      </c>
      <c r="N116" s="10" t="s">
        <v>207</v>
      </c>
      <c r="O116" s="10" t="s">
        <v>207</v>
      </c>
      <c r="P116" s="14" t="s">
        <v>207</v>
      </c>
      <c r="Q116" s="12" t="s">
        <v>1976</v>
      </c>
      <c r="R116" s="12" t="s">
        <v>1941</v>
      </c>
      <c r="S116" s="12" t="s">
        <v>1941</v>
      </c>
      <c r="T116" s="10" t="s">
        <v>1999</v>
      </c>
      <c r="U116" s="10" t="s">
        <v>2000</v>
      </c>
      <c r="V116" s="10" t="s">
        <v>1925</v>
      </c>
      <c r="W116" s="10" t="s">
        <v>207</v>
      </c>
      <c r="X116" s="10" t="s">
        <v>207</v>
      </c>
      <c r="Y116" s="10" t="s">
        <v>207</v>
      </c>
      <c r="Z116" s="10" t="s">
        <v>1935</v>
      </c>
    </row>
    <row r="117" spans="1:26" s="10" customFormat="1" ht="30">
      <c r="A117" s="13" t="s">
        <v>45</v>
      </c>
      <c r="B117" s="14" t="s">
        <v>119</v>
      </c>
      <c r="C117" s="10" t="s">
        <v>189</v>
      </c>
      <c r="D117" s="14" t="s">
        <v>290</v>
      </c>
      <c r="E117" s="14" t="s">
        <v>207</v>
      </c>
      <c r="F117" s="12" t="s">
        <v>1936</v>
      </c>
      <c r="G117" s="12" t="s">
        <v>1937</v>
      </c>
      <c r="H117" s="10">
        <v>50</v>
      </c>
      <c r="I117" s="12">
        <v>50</v>
      </c>
      <c r="K117" s="12"/>
      <c r="L117" s="12" t="s">
        <v>4892</v>
      </c>
      <c r="M117" s="10" t="s">
        <v>1928</v>
      </c>
      <c r="N117" s="10" t="s">
        <v>1929</v>
      </c>
      <c r="O117" s="10" t="s">
        <v>1960</v>
      </c>
      <c r="P117" s="14" t="s">
        <v>2002</v>
      </c>
      <c r="Q117" s="12" t="s">
        <v>1924</v>
      </c>
      <c r="R117" s="12" t="s">
        <v>207</v>
      </c>
      <c r="S117" s="12" t="s">
        <v>207</v>
      </c>
      <c r="T117" s="10" t="s">
        <v>207</v>
      </c>
      <c r="U117" s="10" t="s">
        <v>207</v>
      </c>
      <c r="V117" s="10" t="s">
        <v>207</v>
      </c>
      <c r="W117" s="10" t="s">
        <v>1993</v>
      </c>
      <c r="X117" s="10" t="s">
        <v>2022</v>
      </c>
      <c r="Y117" s="10" t="s">
        <v>2027</v>
      </c>
      <c r="Z117" s="10" t="s">
        <v>207</v>
      </c>
    </row>
    <row r="118" spans="1:26" s="10" customFormat="1" ht="30">
      <c r="A118" s="13" t="s">
        <v>45</v>
      </c>
      <c r="B118" s="14" t="s">
        <v>119</v>
      </c>
      <c r="C118" s="10" t="s">
        <v>189</v>
      </c>
      <c r="D118" s="14" t="s">
        <v>291</v>
      </c>
      <c r="E118" s="14" t="s">
        <v>207</v>
      </c>
      <c r="F118" s="12" t="s">
        <v>1936</v>
      </c>
      <c r="G118" s="12" t="s">
        <v>1937</v>
      </c>
      <c r="H118" s="10">
        <v>50</v>
      </c>
      <c r="I118" s="12">
        <v>50</v>
      </c>
      <c r="K118" s="12"/>
      <c r="L118" s="12" t="s">
        <v>4892</v>
      </c>
      <c r="M118" s="10" t="s">
        <v>1928</v>
      </c>
      <c r="N118" s="10" t="s">
        <v>1929</v>
      </c>
      <c r="O118" s="10" t="s">
        <v>1960</v>
      </c>
      <c r="P118" s="14" t="s">
        <v>2002</v>
      </c>
      <c r="Q118" s="12" t="s">
        <v>1924</v>
      </c>
      <c r="R118" s="12" t="s">
        <v>207</v>
      </c>
      <c r="S118" s="12" t="s">
        <v>207</v>
      </c>
      <c r="T118" s="10" t="s">
        <v>207</v>
      </c>
      <c r="U118" s="10" t="s">
        <v>207</v>
      </c>
      <c r="V118" s="10" t="s">
        <v>207</v>
      </c>
      <c r="W118" s="10" t="s">
        <v>1941</v>
      </c>
      <c r="X118" s="10" t="s">
        <v>2022</v>
      </c>
      <c r="Y118" s="10" t="s">
        <v>2027</v>
      </c>
      <c r="Z118" s="10" t="s">
        <v>207</v>
      </c>
    </row>
    <row r="119" spans="1:26" s="10" customFormat="1" ht="30">
      <c r="A119" s="13" t="s">
        <v>45</v>
      </c>
      <c r="B119" s="14" t="s">
        <v>163</v>
      </c>
      <c r="C119" s="10" t="s">
        <v>225</v>
      </c>
      <c r="D119" s="14" t="s">
        <v>317</v>
      </c>
      <c r="E119" s="14" t="s">
        <v>207</v>
      </c>
      <c r="F119" s="12" t="s">
        <v>1936</v>
      </c>
      <c r="G119" s="12" t="s">
        <v>1926</v>
      </c>
      <c r="H119" s="10">
        <v>6</v>
      </c>
      <c r="I119" s="12">
        <v>5</v>
      </c>
      <c r="K119" s="12"/>
      <c r="L119" s="12" t="s">
        <v>1927</v>
      </c>
      <c r="M119" s="10" t="s">
        <v>1944</v>
      </c>
      <c r="N119" s="10" t="s">
        <v>1929</v>
      </c>
      <c r="O119" s="10" t="s">
        <v>2111</v>
      </c>
      <c r="P119" s="14" t="s">
        <v>2064</v>
      </c>
      <c r="Q119" s="12" t="s">
        <v>1976</v>
      </c>
      <c r="R119" s="12" t="s">
        <v>1962</v>
      </c>
      <c r="S119" s="12" t="s">
        <v>1962</v>
      </c>
      <c r="T119" s="10" t="s">
        <v>2065</v>
      </c>
      <c r="U119" s="10" t="s">
        <v>2066</v>
      </c>
      <c r="V119" s="10" t="s">
        <v>207</v>
      </c>
      <c r="W119" s="10" t="s">
        <v>207</v>
      </c>
      <c r="X119" s="10" t="s">
        <v>207</v>
      </c>
      <c r="Y119" s="10" t="s">
        <v>207</v>
      </c>
      <c r="Z119" s="10" t="s">
        <v>1935</v>
      </c>
    </row>
    <row r="120" spans="1:26" s="10" customFormat="1">
      <c r="A120" s="13" t="s">
        <v>45</v>
      </c>
      <c r="B120" s="14" t="s">
        <v>122</v>
      </c>
      <c r="C120" s="10" t="s">
        <v>192</v>
      </c>
      <c r="D120" s="14" t="s">
        <v>286</v>
      </c>
      <c r="E120" s="14" t="s">
        <v>207</v>
      </c>
      <c r="F120" s="12" t="s">
        <v>1936</v>
      </c>
      <c r="G120" s="12" t="s">
        <v>1937</v>
      </c>
      <c r="H120" s="10">
        <v>5</v>
      </c>
      <c r="I120" s="12">
        <v>5</v>
      </c>
      <c r="J120" s="10">
        <v>4</v>
      </c>
      <c r="K120" s="12"/>
      <c r="L120" s="12" t="s">
        <v>4892</v>
      </c>
      <c r="M120" s="10" t="s">
        <v>1928</v>
      </c>
      <c r="N120" s="10" t="s">
        <v>1929</v>
      </c>
      <c r="O120" s="10" t="s">
        <v>1938</v>
      </c>
      <c r="P120" s="14" t="s">
        <v>1987</v>
      </c>
      <c r="Q120" s="12" t="s">
        <v>1924</v>
      </c>
      <c r="R120" s="12" t="s">
        <v>207</v>
      </c>
      <c r="S120" s="12" t="s">
        <v>207</v>
      </c>
      <c r="T120" s="10" t="s">
        <v>207</v>
      </c>
      <c r="U120" s="10" t="s">
        <v>207</v>
      </c>
      <c r="V120" s="10" t="s">
        <v>207</v>
      </c>
      <c r="W120" s="10" t="s">
        <v>207</v>
      </c>
      <c r="X120" s="10" t="s">
        <v>207</v>
      </c>
      <c r="Y120" s="10" t="s">
        <v>2026</v>
      </c>
      <c r="Z120" s="10" t="s">
        <v>207</v>
      </c>
    </row>
    <row r="121" spans="1:26" s="10" customFormat="1">
      <c r="A121" s="13" t="s">
        <v>45</v>
      </c>
      <c r="B121" s="14" t="s">
        <v>118</v>
      </c>
      <c r="C121" s="10" t="s">
        <v>188</v>
      </c>
      <c r="D121" s="14" t="s">
        <v>286</v>
      </c>
      <c r="E121" s="14" t="s">
        <v>207</v>
      </c>
      <c r="F121" s="12" t="s">
        <v>1936</v>
      </c>
      <c r="G121" s="12" t="s">
        <v>1937</v>
      </c>
      <c r="H121" s="10">
        <v>5</v>
      </c>
      <c r="I121" s="12">
        <v>5</v>
      </c>
      <c r="J121" s="10">
        <v>4</v>
      </c>
      <c r="K121" s="12"/>
      <c r="L121" s="12" t="s">
        <v>4892</v>
      </c>
      <c r="M121" s="10" t="s">
        <v>1928</v>
      </c>
      <c r="N121" s="10" t="s">
        <v>1929</v>
      </c>
      <c r="O121" s="10" t="s">
        <v>1938</v>
      </c>
      <c r="P121" s="14" t="s">
        <v>1987</v>
      </c>
      <c r="Q121" s="12" t="s">
        <v>1924</v>
      </c>
      <c r="R121" s="12" t="s">
        <v>207</v>
      </c>
      <c r="S121" s="12" t="s">
        <v>207</v>
      </c>
      <c r="T121" s="10" t="s">
        <v>207</v>
      </c>
      <c r="U121" s="10" t="s">
        <v>207</v>
      </c>
      <c r="V121" s="10" t="s">
        <v>207</v>
      </c>
      <c r="W121" s="10" t="s">
        <v>207</v>
      </c>
      <c r="X121" s="10" t="s">
        <v>207</v>
      </c>
      <c r="Y121" s="10" t="s">
        <v>2026</v>
      </c>
      <c r="Z121" s="10" t="s">
        <v>207</v>
      </c>
    </row>
    <row r="122" spans="1:26" s="10" customFormat="1" ht="30">
      <c r="A122" s="13" t="s">
        <v>45</v>
      </c>
      <c r="B122" s="14" t="s">
        <v>110</v>
      </c>
      <c r="C122" s="10" t="s">
        <v>169</v>
      </c>
      <c r="D122" s="14" t="s">
        <v>300</v>
      </c>
      <c r="E122" s="14" t="s">
        <v>207</v>
      </c>
      <c r="F122" s="12" t="s">
        <v>2047</v>
      </c>
      <c r="G122" s="12" t="s">
        <v>1937</v>
      </c>
      <c r="H122" s="10">
        <v>5</v>
      </c>
      <c r="I122" s="12">
        <v>5</v>
      </c>
      <c r="J122" s="10">
        <v>4</v>
      </c>
      <c r="K122" s="12"/>
      <c r="L122" s="12" t="s">
        <v>4892</v>
      </c>
      <c r="M122" s="10" t="s">
        <v>1928</v>
      </c>
      <c r="N122" s="10" t="s">
        <v>1929</v>
      </c>
      <c r="O122" s="10" t="s">
        <v>1938</v>
      </c>
      <c r="P122" s="14" t="s">
        <v>1931</v>
      </c>
      <c r="Q122" s="12" t="s">
        <v>1924</v>
      </c>
      <c r="R122" s="12" t="s">
        <v>207</v>
      </c>
      <c r="S122" s="12" t="s">
        <v>207</v>
      </c>
      <c r="T122" s="10" t="s">
        <v>207</v>
      </c>
      <c r="U122" s="10" t="s">
        <v>207</v>
      </c>
      <c r="V122" s="10" t="s">
        <v>207</v>
      </c>
      <c r="W122" s="10" t="s">
        <v>207</v>
      </c>
      <c r="X122" s="10" t="s">
        <v>207</v>
      </c>
      <c r="Y122" s="10" t="s">
        <v>207</v>
      </c>
      <c r="Z122" s="10" t="s">
        <v>1935</v>
      </c>
    </row>
    <row r="123" spans="1:26" s="10" customFormat="1" ht="30">
      <c r="A123" s="13" t="s">
        <v>45</v>
      </c>
      <c r="B123" s="14" t="s">
        <v>96</v>
      </c>
      <c r="C123" s="10" t="s">
        <v>168</v>
      </c>
      <c r="D123" s="14" t="s">
        <v>298</v>
      </c>
      <c r="E123" s="14" t="s">
        <v>207</v>
      </c>
      <c r="F123" s="12" t="s">
        <v>1936</v>
      </c>
      <c r="G123" s="12" t="s">
        <v>1937</v>
      </c>
      <c r="H123" s="10">
        <v>5</v>
      </c>
      <c r="I123" s="12">
        <v>5</v>
      </c>
      <c r="J123" s="10">
        <v>4</v>
      </c>
      <c r="K123" s="12"/>
      <c r="L123" s="12" t="s">
        <v>4892</v>
      </c>
      <c r="M123" s="10" t="s">
        <v>1928</v>
      </c>
      <c r="N123" s="10" t="s">
        <v>1929</v>
      </c>
      <c r="O123" s="10" t="s">
        <v>1960</v>
      </c>
      <c r="P123" s="14" t="s">
        <v>1931</v>
      </c>
      <c r="Q123" s="12" t="s">
        <v>1924</v>
      </c>
      <c r="R123" s="12" t="s">
        <v>207</v>
      </c>
      <c r="S123" s="12" t="s">
        <v>207</v>
      </c>
      <c r="T123" s="10" t="s">
        <v>207</v>
      </c>
      <c r="U123" s="10" t="s">
        <v>207</v>
      </c>
      <c r="V123" s="10" t="s">
        <v>207</v>
      </c>
      <c r="W123" s="10" t="s">
        <v>2009</v>
      </c>
      <c r="X123" s="10" t="s">
        <v>2044</v>
      </c>
      <c r="Y123" s="10" t="s">
        <v>2045</v>
      </c>
      <c r="Z123" s="10" t="s">
        <v>1935</v>
      </c>
    </row>
    <row r="124" spans="1:26" s="10" customFormat="1" ht="30">
      <c r="A124" s="13" t="s">
        <v>45</v>
      </c>
      <c r="B124" s="14" t="s">
        <v>96</v>
      </c>
      <c r="C124" s="10" t="s">
        <v>168</v>
      </c>
      <c r="D124" s="14" t="s">
        <v>299</v>
      </c>
      <c r="E124" s="14" t="s">
        <v>207</v>
      </c>
      <c r="F124" s="12" t="s">
        <v>1936</v>
      </c>
      <c r="G124" s="12" t="s">
        <v>1937</v>
      </c>
      <c r="H124" s="10">
        <v>5</v>
      </c>
      <c r="I124" s="12">
        <v>5</v>
      </c>
      <c r="J124" s="10">
        <v>4</v>
      </c>
      <c r="K124" s="12"/>
      <c r="L124" s="12" t="s">
        <v>4892</v>
      </c>
      <c r="M124" s="10" t="s">
        <v>1928</v>
      </c>
      <c r="N124" s="10" t="s">
        <v>1929</v>
      </c>
      <c r="O124" s="10" t="s">
        <v>1960</v>
      </c>
      <c r="P124" s="14" t="s">
        <v>1931</v>
      </c>
      <c r="Q124" s="12" t="s">
        <v>1924</v>
      </c>
      <c r="R124" s="12" t="s">
        <v>207</v>
      </c>
      <c r="S124" s="12" t="s">
        <v>207</v>
      </c>
      <c r="T124" s="10" t="s">
        <v>207</v>
      </c>
      <c r="U124" s="10" t="s">
        <v>207</v>
      </c>
      <c r="V124" s="10" t="s">
        <v>207</v>
      </c>
      <c r="W124" s="10" t="s">
        <v>2009</v>
      </c>
      <c r="X124" s="10" t="s">
        <v>2046</v>
      </c>
      <c r="Y124" s="10" t="s">
        <v>2045</v>
      </c>
      <c r="Z124" s="10" t="s">
        <v>1935</v>
      </c>
    </row>
    <row r="125" spans="1:26" s="10" customFormat="1" ht="30">
      <c r="A125" s="13" t="s">
        <v>46</v>
      </c>
      <c r="B125" s="14" t="s">
        <v>124</v>
      </c>
      <c r="C125" s="10" t="s">
        <v>191</v>
      </c>
      <c r="D125" s="14" t="s">
        <v>304</v>
      </c>
      <c r="E125" s="14" t="s">
        <v>207</v>
      </c>
      <c r="F125" s="12" t="s">
        <v>1936</v>
      </c>
      <c r="G125" s="12" t="s">
        <v>1937</v>
      </c>
      <c r="H125" s="10">
        <v>5</v>
      </c>
      <c r="I125" s="12">
        <v>5</v>
      </c>
      <c r="J125" s="10">
        <v>4</v>
      </c>
      <c r="K125" s="12"/>
      <c r="L125" s="12" t="s">
        <v>1922</v>
      </c>
      <c r="M125" s="10" t="s">
        <v>1944</v>
      </c>
      <c r="N125" s="10" t="s">
        <v>1929</v>
      </c>
      <c r="O125" s="10" t="s">
        <v>2111</v>
      </c>
      <c r="P125" s="14" t="s">
        <v>1987</v>
      </c>
      <c r="Q125" s="12" t="s">
        <v>1946</v>
      </c>
      <c r="R125" s="12" t="s">
        <v>1968</v>
      </c>
      <c r="S125" s="12" t="s">
        <v>1968</v>
      </c>
      <c r="T125" s="10" t="s">
        <v>2053</v>
      </c>
      <c r="U125" s="10" t="s">
        <v>2054</v>
      </c>
      <c r="V125" s="10" t="s">
        <v>207</v>
      </c>
      <c r="W125" s="10" t="s">
        <v>2055</v>
      </c>
      <c r="X125" s="10" t="s">
        <v>1941</v>
      </c>
      <c r="Y125" s="10" t="s">
        <v>207</v>
      </c>
      <c r="Z125" s="10" t="s">
        <v>207</v>
      </c>
    </row>
    <row r="126" spans="1:26" s="10" customFormat="1" ht="30">
      <c r="A126" s="13" t="s">
        <v>46</v>
      </c>
      <c r="B126" s="14" t="s">
        <v>125</v>
      </c>
      <c r="C126" s="10" t="s">
        <v>193</v>
      </c>
      <c r="D126" s="14" t="s">
        <v>309</v>
      </c>
      <c r="E126" s="14" t="s">
        <v>207</v>
      </c>
      <c r="F126" s="12" t="s">
        <v>1936</v>
      </c>
      <c r="G126" s="12" t="s">
        <v>1937</v>
      </c>
      <c r="H126" s="10">
        <v>30</v>
      </c>
      <c r="I126" s="12">
        <v>30</v>
      </c>
      <c r="K126" s="12"/>
      <c r="L126" s="12" t="s">
        <v>4892</v>
      </c>
      <c r="M126" s="10" t="s">
        <v>1928</v>
      </c>
      <c r="N126" s="10" t="s">
        <v>1929</v>
      </c>
      <c r="O126" s="10" t="s">
        <v>1960</v>
      </c>
      <c r="P126" s="14" t="s">
        <v>1931</v>
      </c>
      <c r="Q126" s="12" t="s">
        <v>1924</v>
      </c>
      <c r="R126" s="12" t="s">
        <v>207</v>
      </c>
      <c r="S126" s="12" t="s">
        <v>1957</v>
      </c>
      <c r="T126" s="10" t="s">
        <v>207</v>
      </c>
      <c r="U126" s="10" t="s">
        <v>207</v>
      </c>
      <c r="V126" s="10" t="s">
        <v>207</v>
      </c>
      <c r="W126" s="10" t="s">
        <v>207</v>
      </c>
      <c r="X126" s="10" t="s">
        <v>2042</v>
      </c>
      <c r="Y126" s="10" t="s">
        <v>1942</v>
      </c>
      <c r="Z126" s="10" t="s">
        <v>1935</v>
      </c>
    </row>
    <row r="127" spans="1:26" s="10" customFormat="1">
      <c r="A127" s="13" t="s">
        <v>46</v>
      </c>
      <c r="B127" s="14" t="s">
        <v>122</v>
      </c>
      <c r="C127" s="10" t="s">
        <v>192</v>
      </c>
      <c r="D127" s="14" t="s">
        <v>1892</v>
      </c>
      <c r="E127" s="14" t="s">
        <v>207</v>
      </c>
      <c r="F127" s="12" t="s">
        <v>1936</v>
      </c>
      <c r="G127" s="12" t="s">
        <v>1937</v>
      </c>
      <c r="H127" s="10">
        <v>3</v>
      </c>
      <c r="I127" s="12">
        <v>5</v>
      </c>
      <c r="J127" s="10">
        <v>5</v>
      </c>
      <c r="K127" s="12"/>
      <c r="L127" s="12" t="s">
        <v>1927</v>
      </c>
      <c r="M127" s="10" t="s">
        <v>1944</v>
      </c>
      <c r="N127" s="10" t="s">
        <v>1929</v>
      </c>
      <c r="O127" s="10" t="s">
        <v>1938</v>
      </c>
      <c r="P127" s="14" t="s">
        <v>1987</v>
      </c>
      <c r="Q127" s="12" t="s">
        <v>1946</v>
      </c>
      <c r="R127" s="12" t="s">
        <v>2023</v>
      </c>
      <c r="S127" s="12" t="s">
        <v>1941</v>
      </c>
      <c r="T127" s="10" t="s">
        <v>4728</v>
      </c>
      <c r="U127" s="10" t="s">
        <v>2058</v>
      </c>
      <c r="V127" s="10" t="s">
        <v>207</v>
      </c>
      <c r="W127" s="10" t="s">
        <v>207</v>
      </c>
      <c r="X127" s="10" t="s">
        <v>207</v>
      </c>
      <c r="Y127" s="10" t="s">
        <v>207</v>
      </c>
      <c r="Z127" s="10" t="s">
        <v>1935</v>
      </c>
    </row>
    <row r="128" spans="1:26" s="10" customFormat="1">
      <c r="A128" s="13" t="s">
        <v>46</v>
      </c>
      <c r="B128" s="14" t="s">
        <v>118</v>
      </c>
      <c r="C128" s="10" t="s">
        <v>188</v>
      </c>
      <c r="D128" s="14" t="s">
        <v>1893</v>
      </c>
      <c r="E128" s="14" t="s">
        <v>207</v>
      </c>
      <c r="F128" s="12" t="s">
        <v>1936</v>
      </c>
      <c r="G128" s="12" t="s">
        <v>1937</v>
      </c>
      <c r="H128" s="10">
        <v>3</v>
      </c>
      <c r="I128" s="12">
        <v>5</v>
      </c>
      <c r="J128" s="10">
        <v>5</v>
      </c>
      <c r="K128" s="12"/>
      <c r="L128" s="12" t="s">
        <v>1927</v>
      </c>
      <c r="M128" s="10" t="s">
        <v>1944</v>
      </c>
      <c r="N128" s="10" t="s">
        <v>1929</v>
      </c>
      <c r="O128" s="10" t="s">
        <v>1938</v>
      </c>
      <c r="P128" s="14" t="s">
        <v>1987</v>
      </c>
      <c r="Q128" s="12" t="s">
        <v>1946</v>
      </c>
      <c r="R128" s="12" t="s">
        <v>2023</v>
      </c>
      <c r="S128" s="12" t="s">
        <v>1941</v>
      </c>
      <c r="T128" s="10" t="s">
        <v>2057</v>
      </c>
      <c r="U128" s="10" t="s">
        <v>2058</v>
      </c>
      <c r="V128" s="10" t="s">
        <v>207</v>
      </c>
      <c r="W128" s="10" t="s">
        <v>207</v>
      </c>
      <c r="X128" s="10" t="s">
        <v>207</v>
      </c>
      <c r="Y128" s="10" t="s">
        <v>207</v>
      </c>
      <c r="Z128" s="10" t="s">
        <v>1935</v>
      </c>
    </row>
    <row r="129" spans="1:26" s="10" customFormat="1" ht="45">
      <c r="A129" s="13" t="s">
        <v>46</v>
      </c>
      <c r="B129" s="14" t="s">
        <v>96</v>
      </c>
      <c r="C129" s="10" t="s">
        <v>168</v>
      </c>
      <c r="D129" s="14" t="s">
        <v>316</v>
      </c>
      <c r="E129" s="14" t="s">
        <v>207</v>
      </c>
      <c r="F129" s="12" t="s">
        <v>1936</v>
      </c>
      <c r="G129" s="12" t="s">
        <v>1937</v>
      </c>
      <c r="H129" s="10">
        <v>6</v>
      </c>
      <c r="I129" s="12">
        <v>10</v>
      </c>
      <c r="K129" s="12"/>
      <c r="L129" s="12" t="s">
        <v>1922</v>
      </c>
      <c r="M129" s="10" t="s">
        <v>1928</v>
      </c>
      <c r="N129" s="10" t="s">
        <v>1929</v>
      </c>
      <c r="O129" s="10" t="s">
        <v>1938</v>
      </c>
      <c r="P129" s="14" t="s">
        <v>1931</v>
      </c>
      <c r="Q129" s="12" t="s">
        <v>1946</v>
      </c>
      <c r="R129" s="12" t="s">
        <v>1941</v>
      </c>
      <c r="S129" s="12" t="s">
        <v>1941</v>
      </c>
      <c r="T129" s="10" t="s">
        <v>2071</v>
      </c>
      <c r="U129" s="10" t="s">
        <v>2072</v>
      </c>
      <c r="V129" s="10" t="s">
        <v>207</v>
      </c>
      <c r="W129" s="10" t="s">
        <v>2073</v>
      </c>
      <c r="X129" s="10" t="s">
        <v>1968</v>
      </c>
      <c r="Y129" s="10" t="s">
        <v>2045</v>
      </c>
      <c r="Z129" s="10" t="s">
        <v>1935</v>
      </c>
    </row>
    <row r="130" spans="1:26" s="10" customFormat="1" ht="45">
      <c r="A130" s="13" t="s">
        <v>46</v>
      </c>
      <c r="B130" s="14" t="s">
        <v>126</v>
      </c>
      <c r="C130" s="10" t="s">
        <v>194</v>
      </c>
      <c r="D130" s="14" t="s">
        <v>316</v>
      </c>
      <c r="E130" s="14" t="s">
        <v>207</v>
      </c>
      <c r="F130" s="12" t="s">
        <v>1936</v>
      </c>
      <c r="G130" s="12" t="s">
        <v>1937</v>
      </c>
      <c r="H130" s="10">
        <v>6</v>
      </c>
      <c r="I130" s="12">
        <v>10</v>
      </c>
      <c r="K130" s="12"/>
      <c r="L130" s="12" t="s">
        <v>1922</v>
      </c>
      <c r="M130" s="10" t="s">
        <v>1928</v>
      </c>
      <c r="N130" s="10" t="s">
        <v>1929</v>
      </c>
      <c r="O130" s="10" t="s">
        <v>1938</v>
      </c>
      <c r="P130" s="14" t="s">
        <v>1931</v>
      </c>
      <c r="Q130" s="12" t="s">
        <v>1976</v>
      </c>
      <c r="R130" s="12" t="s">
        <v>1941</v>
      </c>
      <c r="S130" s="12" t="s">
        <v>1941</v>
      </c>
      <c r="T130" s="10" t="s">
        <v>2071</v>
      </c>
      <c r="U130" s="10" t="s">
        <v>2072</v>
      </c>
      <c r="V130" s="10" t="s">
        <v>207</v>
      </c>
      <c r="W130" s="10" t="s">
        <v>2073</v>
      </c>
      <c r="X130" s="10" t="s">
        <v>1968</v>
      </c>
      <c r="Y130" s="10" t="s">
        <v>2045</v>
      </c>
      <c r="Z130" s="10" t="s">
        <v>1935</v>
      </c>
    </row>
    <row r="131" spans="1:26" s="10" customFormat="1" ht="30">
      <c r="A131" s="13" t="s">
        <v>46</v>
      </c>
      <c r="B131" s="14" t="s">
        <v>121</v>
      </c>
      <c r="C131" s="10" t="s">
        <v>191</v>
      </c>
      <c r="D131" s="14" t="s">
        <v>302</v>
      </c>
      <c r="E131" s="14" t="s">
        <v>207</v>
      </c>
      <c r="F131" s="12" t="s">
        <v>1936</v>
      </c>
      <c r="G131" s="12" t="s">
        <v>1937</v>
      </c>
      <c r="H131" s="10">
        <v>1</v>
      </c>
      <c r="I131" s="12"/>
      <c r="J131" s="10">
        <v>50</v>
      </c>
      <c r="K131" s="12"/>
      <c r="L131" s="12" t="s">
        <v>4892</v>
      </c>
      <c r="M131" s="10" t="s">
        <v>1928</v>
      </c>
      <c r="N131" s="10" t="s">
        <v>1929</v>
      </c>
      <c r="O131" s="10" t="s">
        <v>1960</v>
      </c>
      <c r="P131" s="14" t="s">
        <v>2049</v>
      </c>
      <c r="Q131" s="12" t="s">
        <v>1924</v>
      </c>
      <c r="R131" s="12" t="s">
        <v>207</v>
      </c>
      <c r="S131" s="12" t="s">
        <v>207</v>
      </c>
      <c r="T131" s="10" t="s">
        <v>207</v>
      </c>
      <c r="U131" s="10" t="s">
        <v>207</v>
      </c>
      <c r="V131" s="10" t="s">
        <v>207</v>
      </c>
      <c r="W131" s="10" t="s">
        <v>2050</v>
      </c>
      <c r="X131" s="10" t="s">
        <v>2051</v>
      </c>
      <c r="Y131" s="10" t="s">
        <v>207</v>
      </c>
      <c r="Z131" s="10" t="s">
        <v>2052</v>
      </c>
    </row>
    <row r="132" spans="1:26" s="10" customFormat="1">
      <c r="A132" s="13" t="s">
        <v>46</v>
      </c>
      <c r="B132" s="14" t="s">
        <v>122</v>
      </c>
      <c r="C132" s="10" t="s">
        <v>192</v>
      </c>
      <c r="D132" s="14" t="s">
        <v>306</v>
      </c>
      <c r="E132" s="14" t="s">
        <v>207</v>
      </c>
      <c r="F132" s="12" t="s">
        <v>1936</v>
      </c>
      <c r="G132" s="12" t="s">
        <v>1937</v>
      </c>
      <c r="H132" s="10">
        <v>1</v>
      </c>
      <c r="I132" s="12"/>
      <c r="J132" s="10">
        <v>6</v>
      </c>
      <c r="K132" s="12">
        <v>1</v>
      </c>
      <c r="L132" s="12" t="s">
        <v>4892</v>
      </c>
      <c r="M132" s="10" t="s">
        <v>1928</v>
      </c>
      <c r="N132" s="10" t="s">
        <v>1929</v>
      </c>
      <c r="O132" s="10" t="s">
        <v>1938</v>
      </c>
      <c r="P132" s="14" t="s">
        <v>1987</v>
      </c>
      <c r="Q132" s="12" t="s">
        <v>1924</v>
      </c>
      <c r="R132" s="12" t="s">
        <v>207</v>
      </c>
      <c r="S132" s="12" t="s">
        <v>207</v>
      </c>
      <c r="T132" s="10" t="s">
        <v>207</v>
      </c>
      <c r="U132" s="10" t="s">
        <v>207</v>
      </c>
      <c r="V132" s="10" t="s">
        <v>207</v>
      </c>
      <c r="W132" s="10" t="s">
        <v>207</v>
      </c>
      <c r="X132" s="10" t="s">
        <v>207</v>
      </c>
      <c r="Y132" s="10" t="s">
        <v>207</v>
      </c>
      <c r="Z132" s="10" t="s">
        <v>207</v>
      </c>
    </row>
    <row r="133" spans="1:26" s="10" customFormat="1">
      <c r="A133" s="13" t="s">
        <v>46</v>
      </c>
      <c r="B133" s="14" t="s">
        <v>118</v>
      </c>
      <c r="C133" s="10" t="s">
        <v>188</v>
      </c>
      <c r="D133" s="14" t="s">
        <v>306</v>
      </c>
      <c r="E133" s="14" t="s">
        <v>207</v>
      </c>
      <c r="F133" s="12" t="s">
        <v>1936</v>
      </c>
      <c r="G133" s="12" t="s">
        <v>1937</v>
      </c>
      <c r="H133" s="10">
        <v>1</v>
      </c>
      <c r="I133" s="12"/>
      <c r="J133" s="10">
        <v>6</v>
      </c>
      <c r="K133" s="12">
        <v>1</v>
      </c>
      <c r="L133" s="12" t="s">
        <v>4892</v>
      </c>
      <c r="M133" s="10" t="s">
        <v>1928</v>
      </c>
      <c r="N133" s="10" t="s">
        <v>1929</v>
      </c>
      <c r="O133" s="10" t="s">
        <v>1938</v>
      </c>
      <c r="P133" s="14" t="s">
        <v>1987</v>
      </c>
      <c r="Q133" s="12" t="s">
        <v>1924</v>
      </c>
      <c r="R133" s="12" t="s">
        <v>207</v>
      </c>
      <c r="S133" s="12" t="s">
        <v>207</v>
      </c>
      <c r="T133" s="10" t="s">
        <v>207</v>
      </c>
      <c r="U133" s="10" t="s">
        <v>207</v>
      </c>
      <c r="V133" s="10" t="s">
        <v>207</v>
      </c>
      <c r="W133" s="10" t="s">
        <v>207</v>
      </c>
      <c r="X133" s="10" t="s">
        <v>207</v>
      </c>
      <c r="Y133" s="10" t="s">
        <v>207</v>
      </c>
      <c r="Z133" s="10" t="s">
        <v>207</v>
      </c>
    </row>
    <row r="134" spans="1:26" s="10" customFormat="1" ht="30">
      <c r="A134" s="13" t="s">
        <v>46</v>
      </c>
      <c r="B134" s="14" t="s">
        <v>121</v>
      </c>
      <c r="C134" s="10" t="s">
        <v>191</v>
      </c>
      <c r="D134" s="14" t="s">
        <v>303</v>
      </c>
      <c r="E134" s="14" t="s">
        <v>207</v>
      </c>
      <c r="F134" s="12" t="s">
        <v>1936</v>
      </c>
      <c r="G134" s="12" t="s">
        <v>1937</v>
      </c>
      <c r="H134" s="10">
        <v>1</v>
      </c>
      <c r="I134" s="12"/>
      <c r="J134" s="10">
        <v>6</v>
      </c>
      <c r="K134" s="12">
        <v>1</v>
      </c>
      <c r="L134" s="12" t="s">
        <v>4892</v>
      </c>
      <c r="M134" s="10" t="s">
        <v>1928</v>
      </c>
      <c r="N134" s="10" t="s">
        <v>1929</v>
      </c>
      <c r="O134" s="10" t="s">
        <v>1938</v>
      </c>
      <c r="P134" s="14" t="s">
        <v>1987</v>
      </c>
      <c r="Q134" s="12" t="s">
        <v>1924</v>
      </c>
      <c r="R134" s="12" t="s">
        <v>207</v>
      </c>
      <c r="S134" s="12" t="s">
        <v>207</v>
      </c>
      <c r="T134" s="10" t="s">
        <v>207</v>
      </c>
      <c r="U134" s="10" t="s">
        <v>207</v>
      </c>
      <c r="V134" s="10" t="s">
        <v>207</v>
      </c>
      <c r="W134" s="10" t="s">
        <v>207</v>
      </c>
      <c r="X134" s="10" t="s">
        <v>207</v>
      </c>
      <c r="Y134" s="10" t="s">
        <v>207</v>
      </c>
      <c r="Z134" s="10" t="s">
        <v>207</v>
      </c>
    </row>
    <row r="135" spans="1:26" s="10" customFormat="1" ht="45">
      <c r="A135" s="13" t="s">
        <v>46</v>
      </c>
      <c r="B135" s="14" t="s">
        <v>163</v>
      </c>
      <c r="C135" s="10" t="s">
        <v>225</v>
      </c>
      <c r="D135" s="14" t="s">
        <v>308</v>
      </c>
      <c r="E135" s="14" t="s">
        <v>207</v>
      </c>
      <c r="F135" s="12" t="s">
        <v>1936</v>
      </c>
      <c r="G135" s="12" t="s">
        <v>1926</v>
      </c>
      <c r="H135" s="10">
        <v>6</v>
      </c>
      <c r="I135" s="12">
        <v>10</v>
      </c>
      <c r="K135" s="12"/>
      <c r="L135" s="12" t="s">
        <v>1922</v>
      </c>
      <c r="M135" s="10" t="s">
        <v>1944</v>
      </c>
      <c r="N135" s="10" t="s">
        <v>1929</v>
      </c>
      <c r="O135" s="10" t="s">
        <v>1960</v>
      </c>
      <c r="P135" s="14" t="s">
        <v>2064</v>
      </c>
      <c r="Q135" s="12" t="s">
        <v>1946</v>
      </c>
      <c r="R135" s="12" t="s">
        <v>1962</v>
      </c>
      <c r="S135" s="12" t="s">
        <v>1962</v>
      </c>
      <c r="T135" s="10" t="s">
        <v>2060</v>
      </c>
      <c r="U135" s="10" t="s">
        <v>2061</v>
      </c>
      <c r="V135" s="10" t="s">
        <v>207</v>
      </c>
      <c r="W135" s="10" t="s">
        <v>207</v>
      </c>
      <c r="X135" s="10" t="s">
        <v>207</v>
      </c>
      <c r="Y135" s="10" t="s">
        <v>207</v>
      </c>
      <c r="Z135" s="10" t="s">
        <v>1935</v>
      </c>
    </row>
    <row r="136" spans="1:26" s="10" customFormat="1" ht="45">
      <c r="A136" s="13" t="s">
        <v>46</v>
      </c>
      <c r="B136" s="14" t="s">
        <v>118</v>
      </c>
      <c r="C136" s="10" t="s">
        <v>188</v>
      </c>
      <c r="D136" s="14" t="s">
        <v>308</v>
      </c>
      <c r="E136" s="14" t="s">
        <v>207</v>
      </c>
      <c r="F136" s="12" t="s">
        <v>1936</v>
      </c>
      <c r="G136" s="12" t="s">
        <v>1926</v>
      </c>
      <c r="H136" s="10">
        <v>6</v>
      </c>
      <c r="I136" s="12">
        <v>10</v>
      </c>
      <c r="K136" s="12"/>
      <c r="L136" s="12" t="s">
        <v>1927</v>
      </c>
      <c r="M136" s="10" t="s">
        <v>1944</v>
      </c>
      <c r="N136" s="10" t="s">
        <v>1929</v>
      </c>
      <c r="O136" s="10" t="s">
        <v>1960</v>
      </c>
      <c r="P136" s="14" t="s">
        <v>1987</v>
      </c>
      <c r="Q136" s="12" t="s">
        <v>1946</v>
      </c>
      <c r="R136" s="12" t="s">
        <v>1962</v>
      </c>
      <c r="S136" s="12" t="s">
        <v>1962</v>
      </c>
      <c r="T136" s="10" t="s">
        <v>2060</v>
      </c>
      <c r="U136" s="10" t="s">
        <v>2061</v>
      </c>
      <c r="V136" s="10" t="s">
        <v>207</v>
      </c>
      <c r="W136" s="10" t="s">
        <v>207</v>
      </c>
      <c r="X136" s="10" t="s">
        <v>207</v>
      </c>
      <c r="Y136" s="10" t="s">
        <v>207</v>
      </c>
      <c r="Z136" s="10" t="s">
        <v>1935</v>
      </c>
    </row>
    <row r="137" spans="1:26" s="10" customFormat="1" ht="45">
      <c r="A137" s="13" t="s">
        <v>46</v>
      </c>
      <c r="B137" s="14" t="s">
        <v>119</v>
      </c>
      <c r="C137" s="10" t="s">
        <v>189</v>
      </c>
      <c r="D137" s="14" t="s">
        <v>308</v>
      </c>
      <c r="E137" s="14" t="s">
        <v>207</v>
      </c>
      <c r="F137" s="12" t="s">
        <v>2047</v>
      </c>
      <c r="G137" s="12" t="s">
        <v>1926</v>
      </c>
      <c r="H137" s="10">
        <v>6</v>
      </c>
      <c r="I137" s="12">
        <v>10</v>
      </c>
      <c r="K137" s="12"/>
      <c r="L137" s="12" t="s">
        <v>1922</v>
      </c>
      <c r="M137" s="10" t="s">
        <v>1944</v>
      </c>
      <c r="N137" s="10" t="s">
        <v>1929</v>
      </c>
      <c r="O137" s="10" t="s">
        <v>1960</v>
      </c>
      <c r="P137" s="14" t="s">
        <v>2064</v>
      </c>
      <c r="Q137" s="12" t="s">
        <v>1946</v>
      </c>
      <c r="R137" s="12" t="s">
        <v>1962</v>
      </c>
      <c r="S137" s="12" t="s">
        <v>1962</v>
      </c>
      <c r="T137" s="10" t="s">
        <v>2060</v>
      </c>
      <c r="U137" s="10" t="s">
        <v>2061</v>
      </c>
      <c r="V137" s="10" t="s">
        <v>207</v>
      </c>
      <c r="W137" s="10" t="s">
        <v>1933</v>
      </c>
      <c r="X137" s="10" t="s">
        <v>1933</v>
      </c>
      <c r="Y137" s="10" t="s">
        <v>2027</v>
      </c>
      <c r="Z137" s="10" t="s">
        <v>207</v>
      </c>
    </row>
    <row r="138" spans="1:26" s="10" customFormat="1" ht="45">
      <c r="A138" s="13" t="s">
        <v>46</v>
      </c>
      <c r="B138" s="14" t="s">
        <v>96</v>
      </c>
      <c r="C138" s="10" t="s">
        <v>168</v>
      </c>
      <c r="D138" s="14" t="s">
        <v>308</v>
      </c>
      <c r="E138" s="14" t="s">
        <v>207</v>
      </c>
      <c r="F138" s="12" t="s">
        <v>1936</v>
      </c>
      <c r="G138" s="12" t="s">
        <v>1926</v>
      </c>
      <c r="H138" s="10">
        <v>6</v>
      </c>
      <c r="I138" s="12">
        <v>10</v>
      </c>
      <c r="K138" s="12"/>
      <c r="L138" s="12" t="s">
        <v>1927</v>
      </c>
      <c r="M138" s="10" t="s">
        <v>1944</v>
      </c>
      <c r="N138" s="10" t="s">
        <v>1929</v>
      </c>
      <c r="O138" s="10" t="s">
        <v>1960</v>
      </c>
      <c r="P138" s="14" t="s">
        <v>2074</v>
      </c>
      <c r="Q138" s="12" t="s">
        <v>1946</v>
      </c>
      <c r="R138" s="12" t="s">
        <v>1962</v>
      </c>
      <c r="S138" s="12" t="s">
        <v>1962</v>
      </c>
      <c r="T138" s="10" t="s">
        <v>2060</v>
      </c>
      <c r="U138" s="10" t="s">
        <v>2061</v>
      </c>
      <c r="V138" s="10" t="s">
        <v>207</v>
      </c>
      <c r="W138" s="10" t="s">
        <v>1933</v>
      </c>
      <c r="X138" s="10" t="s">
        <v>207</v>
      </c>
      <c r="Y138" s="10" t="s">
        <v>2075</v>
      </c>
      <c r="Z138" s="10" t="s">
        <v>1935</v>
      </c>
    </row>
    <row r="139" spans="1:26" s="10" customFormat="1" ht="30">
      <c r="A139" s="13" t="s">
        <v>46</v>
      </c>
      <c r="B139" s="14" t="s">
        <v>125</v>
      </c>
      <c r="C139" s="10" t="s">
        <v>193</v>
      </c>
      <c r="D139" s="14" t="s">
        <v>310</v>
      </c>
      <c r="E139" s="14" t="s">
        <v>2062</v>
      </c>
      <c r="F139" s="12" t="s">
        <v>1936</v>
      </c>
      <c r="G139" s="12" t="s">
        <v>1926</v>
      </c>
      <c r="H139" s="12">
        <v>6</v>
      </c>
      <c r="I139" s="12">
        <v>10</v>
      </c>
      <c r="K139" s="12"/>
      <c r="L139" s="12" t="s">
        <v>1922</v>
      </c>
      <c r="M139" s="12" t="s">
        <v>1944</v>
      </c>
      <c r="N139" s="12" t="s">
        <v>1929</v>
      </c>
      <c r="O139" s="12" t="s">
        <v>1960</v>
      </c>
      <c r="P139" s="14" t="s">
        <v>1931</v>
      </c>
      <c r="Q139" s="12" t="s">
        <v>1946</v>
      </c>
      <c r="R139" s="12" t="s">
        <v>1962</v>
      </c>
      <c r="S139" s="12" t="s">
        <v>1962</v>
      </c>
      <c r="T139" s="10" t="s">
        <v>2060</v>
      </c>
      <c r="U139" s="10" t="s">
        <v>2061</v>
      </c>
      <c r="V139" s="10" t="s">
        <v>207</v>
      </c>
      <c r="W139" s="10" t="s">
        <v>207</v>
      </c>
      <c r="X139" s="12" t="s">
        <v>2042</v>
      </c>
      <c r="Y139" s="10" t="s">
        <v>1942</v>
      </c>
      <c r="Z139" s="12" t="s">
        <v>1935</v>
      </c>
    </row>
    <row r="140" spans="1:26" s="10" customFormat="1" ht="30">
      <c r="A140" s="13" t="s">
        <v>46</v>
      </c>
      <c r="B140" s="14" t="s">
        <v>125</v>
      </c>
      <c r="C140" s="10" t="s">
        <v>193</v>
      </c>
      <c r="D140" s="14" t="s">
        <v>311</v>
      </c>
      <c r="E140" s="14" t="s">
        <v>2063</v>
      </c>
      <c r="F140" s="12" t="s">
        <v>1936</v>
      </c>
      <c r="G140" s="12" t="s">
        <v>1926</v>
      </c>
      <c r="H140" s="12">
        <v>6</v>
      </c>
      <c r="I140" s="12">
        <v>10</v>
      </c>
      <c r="K140" s="12"/>
      <c r="L140" s="12" t="s">
        <v>1922</v>
      </c>
      <c r="M140" s="12" t="s">
        <v>1944</v>
      </c>
      <c r="N140" s="12" t="s">
        <v>1929</v>
      </c>
      <c r="O140" s="12" t="s">
        <v>1960</v>
      </c>
      <c r="P140" s="14" t="s">
        <v>1931</v>
      </c>
      <c r="Q140" s="12" t="s">
        <v>1946</v>
      </c>
      <c r="R140" s="12" t="s">
        <v>1962</v>
      </c>
      <c r="S140" s="12" t="s">
        <v>1962</v>
      </c>
      <c r="T140" s="10" t="s">
        <v>2060</v>
      </c>
      <c r="U140" s="10" t="s">
        <v>2061</v>
      </c>
      <c r="V140" s="10" t="s">
        <v>207</v>
      </c>
      <c r="W140" s="10" t="s">
        <v>207</v>
      </c>
      <c r="X140" s="12" t="s">
        <v>2042</v>
      </c>
      <c r="Y140" s="10" t="s">
        <v>1942</v>
      </c>
      <c r="Z140" s="12" t="s">
        <v>1935</v>
      </c>
    </row>
    <row r="141" spans="1:26" s="10" customFormat="1" ht="30">
      <c r="A141" s="13" t="s">
        <v>46</v>
      </c>
      <c r="B141" s="14" t="s">
        <v>110</v>
      </c>
      <c r="C141" s="10" t="s">
        <v>169</v>
      </c>
      <c r="D141" s="14" t="s">
        <v>1866</v>
      </c>
      <c r="E141" s="14" t="s">
        <v>207</v>
      </c>
      <c r="F141" s="12" t="s">
        <v>2047</v>
      </c>
      <c r="G141" s="12" t="s">
        <v>1937</v>
      </c>
      <c r="H141" s="10">
        <v>6</v>
      </c>
      <c r="I141" s="12">
        <v>10</v>
      </c>
      <c r="K141" s="12"/>
      <c r="L141" s="12" t="s">
        <v>4892</v>
      </c>
      <c r="M141" s="10" t="s">
        <v>1928</v>
      </c>
      <c r="N141" s="10" t="s">
        <v>1929</v>
      </c>
      <c r="O141" s="10" t="s">
        <v>1938</v>
      </c>
      <c r="P141" s="14" t="s">
        <v>1931</v>
      </c>
      <c r="Q141" s="12" t="s">
        <v>1924</v>
      </c>
      <c r="R141" s="12" t="s">
        <v>207</v>
      </c>
      <c r="S141" s="12" t="s">
        <v>207</v>
      </c>
      <c r="T141" s="10" t="s">
        <v>207</v>
      </c>
      <c r="U141" s="10" t="s">
        <v>207</v>
      </c>
      <c r="V141" s="10" t="s">
        <v>207</v>
      </c>
      <c r="W141" s="10" t="s">
        <v>207</v>
      </c>
      <c r="X141" s="10" t="s">
        <v>207</v>
      </c>
      <c r="Y141" s="10" t="s">
        <v>207</v>
      </c>
      <c r="Z141" s="10" t="s">
        <v>1935</v>
      </c>
    </row>
    <row r="142" spans="1:26" s="10" customFormat="1" ht="30">
      <c r="A142" s="13" t="s">
        <v>46</v>
      </c>
      <c r="B142" s="14" t="s">
        <v>96</v>
      </c>
      <c r="C142" s="10" t="s">
        <v>168</v>
      </c>
      <c r="D142" s="14" t="s">
        <v>1865</v>
      </c>
      <c r="E142" s="14" t="s">
        <v>207</v>
      </c>
      <c r="F142" s="12" t="s">
        <v>1936</v>
      </c>
      <c r="G142" s="12" t="s">
        <v>1937</v>
      </c>
      <c r="H142" s="10">
        <v>6</v>
      </c>
      <c r="I142" s="12">
        <v>10</v>
      </c>
      <c r="K142" s="12"/>
      <c r="L142" s="12" t="s">
        <v>4892</v>
      </c>
      <c r="M142" s="10" t="s">
        <v>1928</v>
      </c>
      <c r="N142" s="10" t="s">
        <v>1929</v>
      </c>
      <c r="O142" s="10" t="s">
        <v>1938</v>
      </c>
      <c r="P142" s="14" t="s">
        <v>1931</v>
      </c>
      <c r="Q142" s="12" t="s">
        <v>1924</v>
      </c>
      <c r="R142" s="12" t="s">
        <v>207</v>
      </c>
      <c r="S142" s="12" t="s">
        <v>207</v>
      </c>
      <c r="T142" s="10" t="s">
        <v>207</v>
      </c>
      <c r="U142" s="10" t="s">
        <v>207</v>
      </c>
      <c r="V142" s="10" t="s">
        <v>207</v>
      </c>
      <c r="W142" s="10" t="s">
        <v>4718</v>
      </c>
      <c r="X142" s="10" t="s">
        <v>1933</v>
      </c>
      <c r="Y142" s="10" t="s">
        <v>2045</v>
      </c>
      <c r="Z142" s="10" t="s">
        <v>1935</v>
      </c>
    </row>
    <row r="143" spans="1:26" s="10" customFormat="1" ht="30">
      <c r="A143" s="13" t="s">
        <v>46</v>
      </c>
      <c r="B143" s="14" t="s">
        <v>119</v>
      </c>
      <c r="C143" s="10" t="s">
        <v>189</v>
      </c>
      <c r="D143" s="14" t="s">
        <v>312</v>
      </c>
      <c r="E143" s="14" t="s">
        <v>207</v>
      </c>
      <c r="F143" s="12" t="s">
        <v>2047</v>
      </c>
      <c r="G143" s="12" t="s">
        <v>1926</v>
      </c>
      <c r="H143" s="10">
        <v>6</v>
      </c>
      <c r="I143" s="12">
        <v>10</v>
      </c>
      <c r="K143" s="12"/>
      <c r="L143" s="12" t="s">
        <v>1922</v>
      </c>
      <c r="M143" s="10" t="s">
        <v>1944</v>
      </c>
      <c r="N143" s="10" t="s">
        <v>1929</v>
      </c>
      <c r="O143" s="10" t="s">
        <v>1960</v>
      </c>
      <c r="P143" s="14" t="s">
        <v>2064</v>
      </c>
      <c r="Q143" s="12" t="s">
        <v>1976</v>
      </c>
      <c r="R143" s="12" t="s">
        <v>1962</v>
      </c>
      <c r="S143" s="12" t="s">
        <v>1962</v>
      </c>
      <c r="T143" s="10" t="s">
        <v>2065</v>
      </c>
      <c r="U143" s="10" t="s">
        <v>2066</v>
      </c>
      <c r="V143" s="10" t="s">
        <v>207</v>
      </c>
      <c r="W143" s="10" t="s">
        <v>1933</v>
      </c>
      <c r="X143" s="10" t="s">
        <v>1933</v>
      </c>
      <c r="Y143" s="10" t="s">
        <v>2027</v>
      </c>
      <c r="Z143" s="10" t="s">
        <v>207</v>
      </c>
    </row>
    <row r="144" spans="1:26" s="10" customFormat="1" ht="30">
      <c r="A144" s="13" t="s">
        <v>46</v>
      </c>
      <c r="B144" s="14" t="s">
        <v>96</v>
      </c>
      <c r="C144" s="10" t="s">
        <v>168</v>
      </c>
      <c r="D144" s="14" t="s">
        <v>317</v>
      </c>
      <c r="E144" s="14" t="s">
        <v>207</v>
      </c>
      <c r="F144" s="12" t="s">
        <v>1936</v>
      </c>
      <c r="G144" s="12" t="s">
        <v>1926</v>
      </c>
      <c r="H144" s="10">
        <v>6</v>
      </c>
      <c r="I144" s="12">
        <v>5</v>
      </c>
      <c r="K144" s="12"/>
      <c r="L144" s="12" t="s">
        <v>1927</v>
      </c>
      <c r="M144" s="10" t="s">
        <v>1944</v>
      </c>
      <c r="N144" s="10" t="s">
        <v>1929</v>
      </c>
      <c r="O144" s="10" t="s">
        <v>2111</v>
      </c>
      <c r="P144" s="14" t="s">
        <v>2064</v>
      </c>
      <c r="Q144" s="12" t="s">
        <v>1976</v>
      </c>
      <c r="R144" s="12" t="s">
        <v>1962</v>
      </c>
      <c r="S144" s="12" t="s">
        <v>1962</v>
      </c>
      <c r="T144" s="10" t="s">
        <v>2065</v>
      </c>
      <c r="U144" s="10" t="s">
        <v>2066</v>
      </c>
      <c r="V144" s="10" t="s">
        <v>207</v>
      </c>
      <c r="W144" s="10" t="s">
        <v>1933</v>
      </c>
      <c r="X144" s="10" t="s">
        <v>207</v>
      </c>
      <c r="Y144" s="10" t="s">
        <v>2075</v>
      </c>
      <c r="Z144" s="10" t="s">
        <v>1935</v>
      </c>
    </row>
    <row r="145" spans="1:26" s="10" customFormat="1" ht="30">
      <c r="A145" s="13" t="s">
        <v>46</v>
      </c>
      <c r="B145" s="14" t="s">
        <v>119</v>
      </c>
      <c r="C145" s="10" t="s">
        <v>189</v>
      </c>
      <c r="D145" s="14" t="s">
        <v>313</v>
      </c>
      <c r="E145" s="14" t="s">
        <v>207</v>
      </c>
      <c r="F145" s="12" t="s">
        <v>1936</v>
      </c>
      <c r="G145" s="12" t="s">
        <v>1937</v>
      </c>
      <c r="H145" s="10">
        <v>3</v>
      </c>
      <c r="I145" s="12">
        <v>5</v>
      </c>
      <c r="J145" s="10">
        <v>5</v>
      </c>
      <c r="K145" s="12"/>
      <c r="L145" s="12" t="s">
        <v>1927</v>
      </c>
      <c r="M145" s="10" t="s">
        <v>1944</v>
      </c>
      <c r="N145" s="10" t="s">
        <v>1929</v>
      </c>
      <c r="O145" s="10" t="s">
        <v>1938</v>
      </c>
      <c r="P145" s="14" t="s">
        <v>2067</v>
      </c>
      <c r="Q145" s="12" t="s">
        <v>1946</v>
      </c>
      <c r="R145" s="12" t="s">
        <v>2023</v>
      </c>
      <c r="S145" s="12" t="s">
        <v>1941</v>
      </c>
      <c r="T145" s="10" t="s">
        <v>2057</v>
      </c>
      <c r="U145" s="10" t="s">
        <v>2058</v>
      </c>
      <c r="V145" s="10" t="s">
        <v>207</v>
      </c>
      <c r="W145" s="10" t="s">
        <v>2068</v>
      </c>
      <c r="X145" s="10" t="s">
        <v>1982</v>
      </c>
      <c r="Y145" s="10" t="s">
        <v>2027</v>
      </c>
      <c r="Z145" s="10" t="s">
        <v>207</v>
      </c>
    </row>
    <row r="146" spans="1:26" s="10" customFormat="1">
      <c r="A146" s="13" t="s">
        <v>46</v>
      </c>
      <c r="B146" s="14" t="s">
        <v>122</v>
      </c>
      <c r="C146" s="10" t="s">
        <v>192</v>
      </c>
      <c r="D146" s="14" t="s">
        <v>307</v>
      </c>
      <c r="E146" s="14" t="s">
        <v>207</v>
      </c>
      <c r="F146" s="12" t="s">
        <v>1936</v>
      </c>
      <c r="G146" s="12" t="s">
        <v>1937</v>
      </c>
      <c r="H146" s="10">
        <v>5</v>
      </c>
      <c r="I146" s="12">
        <v>5</v>
      </c>
      <c r="J146" s="10">
        <v>4</v>
      </c>
      <c r="K146" s="12"/>
      <c r="L146" s="12" t="s">
        <v>4892</v>
      </c>
      <c r="M146" s="10" t="s">
        <v>1928</v>
      </c>
      <c r="N146" s="10" t="s">
        <v>1929</v>
      </c>
      <c r="O146" s="10" t="s">
        <v>1938</v>
      </c>
      <c r="P146" s="14" t="s">
        <v>1987</v>
      </c>
      <c r="Q146" s="12" t="s">
        <v>1924</v>
      </c>
      <c r="R146" s="12" t="s">
        <v>207</v>
      </c>
      <c r="S146" s="12" t="s">
        <v>207</v>
      </c>
      <c r="T146" s="10" t="s">
        <v>207</v>
      </c>
      <c r="U146" s="10" t="s">
        <v>207</v>
      </c>
      <c r="V146" s="10" t="s">
        <v>207</v>
      </c>
      <c r="W146" s="10" t="s">
        <v>207</v>
      </c>
      <c r="X146" s="10" t="s">
        <v>207</v>
      </c>
      <c r="Y146" s="10" t="s">
        <v>2026</v>
      </c>
      <c r="Z146" s="10" t="s">
        <v>207</v>
      </c>
    </row>
    <row r="147" spans="1:26" s="10" customFormat="1">
      <c r="A147" s="13" t="s">
        <v>46</v>
      </c>
      <c r="B147" s="14" t="s">
        <v>118</v>
      </c>
      <c r="C147" s="10" t="s">
        <v>188</v>
      </c>
      <c r="D147" s="14" t="s">
        <v>307</v>
      </c>
      <c r="E147" s="14" t="s">
        <v>207</v>
      </c>
      <c r="F147" s="12" t="s">
        <v>1936</v>
      </c>
      <c r="G147" s="12" t="s">
        <v>1937</v>
      </c>
      <c r="H147" s="10">
        <v>5</v>
      </c>
      <c r="I147" s="12">
        <v>5</v>
      </c>
      <c r="J147" s="10">
        <v>4</v>
      </c>
      <c r="K147" s="12"/>
      <c r="L147" s="12" t="s">
        <v>4892</v>
      </c>
      <c r="M147" s="10" t="s">
        <v>1928</v>
      </c>
      <c r="N147" s="10" t="s">
        <v>1929</v>
      </c>
      <c r="O147" s="10" t="s">
        <v>1938</v>
      </c>
      <c r="P147" s="14" t="s">
        <v>1987</v>
      </c>
      <c r="Q147" s="12" t="s">
        <v>1924</v>
      </c>
      <c r="R147" s="12" t="s">
        <v>207</v>
      </c>
      <c r="S147" s="12" t="s">
        <v>207</v>
      </c>
      <c r="T147" s="10" t="s">
        <v>207</v>
      </c>
      <c r="U147" s="10" t="s">
        <v>207</v>
      </c>
      <c r="V147" s="10" t="s">
        <v>207</v>
      </c>
      <c r="W147" s="10" t="s">
        <v>207</v>
      </c>
      <c r="X147" s="10" t="s">
        <v>207</v>
      </c>
      <c r="Y147" s="10" t="s">
        <v>2026</v>
      </c>
      <c r="Z147" s="10" t="s">
        <v>207</v>
      </c>
    </row>
    <row r="148" spans="1:26" s="10" customFormat="1" ht="30">
      <c r="A148" s="13" t="s">
        <v>46</v>
      </c>
      <c r="B148" s="14" t="s">
        <v>153</v>
      </c>
      <c r="C148" s="10" t="s">
        <v>216</v>
      </c>
      <c r="D148" s="14" t="s">
        <v>1891</v>
      </c>
      <c r="E148" s="14" t="s">
        <v>207</v>
      </c>
      <c r="F148" s="12" t="s">
        <v>1936</v>
      </c>
      <c r="G148" s="12" t="s">
        <v>1937</v>
      </c>
      <c r="H148" s="10">
        <v>3</v>
      </c>
      <c r="I148" s="12">
        <v>5</v>
      </c>
      <c r="J148" s="10">
        <v>5</v>
      </c>
      <c r="K148" s="12"/>
      <c r="L148" s="12" t="s">
        <v>1927</v>
      </c>
      <c r="M148" s="10" t="s">
        <v>1944</v>
      </c>
      <c r="N148" s="10" t="s">
        <v>1929</v>
      </c>
      <c r="O148" s="10" t="s">
        <v>1938</v>
      </c>
      <c r="P148" s="14" t="s">
        <v>2067</v>
      </c>
      <c r="Q148" s="12" t="s">
        <v>1946</v>
      </c>
      <c r="R148" s="12" t="s">
        <v>2023</v>
      </c>
      <c r="S148" s="12" t="s">
        <v>1941</v>
      </c>
      <c r="T148" s="10" t="s">
        <v>2057</v>
      </c>
      <c r="U148" s="10" t="s">
        <v>2058</v>
      </c>
      <c r="V148" s="10" t="s">
        <v>207</v>
      </c>
      <c r="W148" s="10" t="s">
        <v>207</v>
      </c>
      <c r="X148" s="10" t="s">
        <v>207</v>
      </c>
      <c r="Y148" s="10" t="s">
        <v>207</v>
      </c>
      <c r="Z148" s="10" t="s">
        <v>1935</v>
      </c>
    </row>
    <row r="149" spans="1:26" s="10" customFormat="1" ht="30">
      <c r="A149" s="13" t="s">
        <v>46</v>
      </c>
      <c r="B149" s="14" t="s">
        <v>163</v>
      </c>
      <c r="C149" s="10" t="s">
        <v>225</v>
      </c>
      <c r="D149" s="14" t="s">
        <v>318</v>
      </c>
      <c r="E149" s="14" t="s">
        <v>207</v>
      </c>
      <c r="F149" s="12" t="s">
        <v>1936</v>
      </c>
      <c r="G149" s="12" t="s">
        <v>1937</v>
      </c>
      <c r="H149" s="10">
        <v>3</v>
      </c>
      <c r="I149" s="12">
        <v>5</v>
      </c>
      <c r="J149" s="10">
        <v>5</v>
      </c>
      <c r="K149" s="12"/>
      <c r="L149" s="12" t="s">
        <v>1922</v>
      </c>
      <c r="M149" s="10" t="s">
        <v>1944</v>
      </c>
      <c r="N149" s="10" t="s">
        <v>1929</v>
      </c>
      <c r="O149" s="10" t="s">
        <v>1938</v>
      </c>
      <c r="P149" s="14" t="s">
        <v>2067</v>
      </c>
      <c r="Q149" s="12" t="s">
        <v>1946</v>
      </c>
      <c r="R149" s="12" t="s">
        <v>2023</v>
      </c>
      <c r="S149" s="12" t="s">
        <v>1941</v>
      </c>
      <c r="T149" s="10" t="s">
        <v>2057</v>
      </c>
      <c r="U149" s="10" t="s">
        <v>2058</v>
      </c>
      <c r="V149" s="10" t="s">
        <v>207</v>
      </c>
      <c r="W149" s="10" t="s">
        <v>207</v>
      </c>
      <c r="X149" s="10" t="s">
        <v>207</v>
      </c>
      <c r="Y149" s="10" t="s">
        <v>207</v>
      </c>
      <c r="Z149" s="10" t="s">
        <v>1935</v>
      </c>
    </row>
    <row r="150" spans="1:26" s="10" customFormat="1" ht="30">
      <c r="A150" s="13" t="s">
        <v>46</v>
      </c>
      <c r="B150" s="14" t="s">
        <v>96</v>
      </c>
      <c r="C150" s="10" t="s">
        <v>168</v>
      </c>
      <c r="D150" s="14" t="s">
        <v>318</v>
      </c>
      <c r="E150" s="14" t="s">
        <v>207</v>
      </c>
      <c r="F150" s="12" t="s">
        <v>1936</v>
      </c>
      <c r="G150" s="12" t="s">
        <v>1937</v>
      </c>
      <c r="H150" s="10">
        <v>3</v>
      </c>
      <c r="I150" s="12">
        <v>5</v>
      </c>
      <c r="J150" s="10">
        <v>5</v>
      </c>
      <c r="K150" s="12"/>
      <c r="L150" s="12" t="s">
        <v>1927</v>
      </c>
      <c r="M150" s="10" t="s">
        <v>1944</v>
      </c>
      <c r="N150" s="10" t="s">
        <v>1929</v>
      </c>
      <c r="O150" s="10" t="s">
        <v>1938</v>
      </c>
      <c r="P150" s="14" t="s">
        <v>1931</v>
      </c>
      <c r="Q150" s="12" t="s">
        <v>1946</v>
      </c>
      <c r="R150" s="12" t="s">
        <v>2023</v>
      </c>
      <c r="S150" s="12" t="s">
        <v>1941</v>
      </c>
      <c r="T150" s="10" t="s">
        <v>2057</v>
      </c>
      <c r="U150" s="10" t="s">
        <v>2058</v>
      </c>
      <c r="V150" s="10" t="s">
        <v>207</v>
      </c>
      <c r="W150" s="10" t="s">
        <v>207</v>
      </c>
      <c r="X150" s="10" t="s">
        <v>207</v>
      </c>
      <c r="Y150" s="10" t="s">
        <v>2076</v>
      </c>
      <c r="Z150" s="10" t="s">
        <v>1935</v>
      </c>
    </row>
    <row r="151" spans="1:26" s="10" customFormat="1" ht="75">
      <c r="A151" s="13" t="s">
        <v>46</v>
      </c>
      <c r="B151" s="14" t="s">
        <v>95</v>
      </c>
      <c r="C151" s="10" t="s">
        <v>167</v>
      </c>
      <c r="D151" s="14" t="s">
        <v>305</v>
      </c>
      <c r="E151" s="14" t="s">
        <v>207</v>
      </c>
      <c r="F151" s="12" t="s">
        <v>1936</v>
      </c>
      <c r="G151" s="12" t="s">
        <v>1937</v>
      </c>
      <c r="H151" s="10">
        <v>3</v>
      </c>
      <c r="I151" s="12">
        <v>5</v>
      </c>
      <c r="J151" s="10">
        <v>5</v>
      </c>
      <c r="K151" s="12"/>
      <c r="L151" s="12" t="s">
        <v>1922</v>
      </c>
      <c r="M151" s="10" t="s">
        <v>1944</v>
      </c>
      <c r="N151" s="10" t="s">
        <v>1929</v>
      </c>
      <c r="O151" s="10" t="s">
        <v>1938</v>
      </c>
      <c r="P151" s="14" t="s">
        <v>2056</v>
      </c>
      <c r="Q151" s="12" t="s">
        <v>1946</v>
      </c>
      <c r="R151" s="12" t="s">
        <v>2023</v>
      </c>
      <c r="S151" s="12" t="s">
        <v>1941</v>
      </c>
      <c r="T151" s="10" t="s">
        <v>2057</v>
      </c>
      <c r="U151" s="10" t="s">
        <v>2058</v>
      </c>
      <c r="V151" s="10" t="s">
        <v>207</v>
      </c>
      <c r="W151" s="10" t="s">
        <v>207</v>
      </c>
      <c r="X151" s="10" t="s">
        <v>207</v>
      </c>
      <c r="Y151" s="10" t="s">
        <v>2059</v>
      </c>
      <c r="Z151" s="10" t="s">
        <v>1935</v>
      </c>
    </row>
    <row r="152" spans="1:26" s="10" customFormat="1">
      <c r="A152" s="13" t="s">
        <v>46</v>
      </c>
      <c r="B152" s="14" t="s">
        <v>119</v>
      </c>
      <c r="C152" s="10" t="s">
        <v>189</v>
      </c>
      <c r="D152" s="14" t="s">
        <v>314</v>
      </c>
      <c r="E152" s="14" t="s">
        <v>207</v>
      </c>
      <c r="F152" s="12" t="s">
        <v>1936</v>
      </c>
      <c r="G152" s="12" t="s">
        <v>1937</v>
      </c>
      <c r="H152" s="10">
        <v>50</v>
      </c>
      <c r="I152" s="12">
        <v>50</v>
      </c>
      <c r="J152" s="10">
        <v>10</v>
      </c>
      <c r="K152" s="12">
        <v>6</v>
      </c>
      <c r="L152" s="12" t="s">
        <v>4892</v>
      </c>
      <c r="M152" s="10" t="s">
        <v>1928</v>
      </c>
      <c r="N152" s="10" t="s">
        <v>1929</v>
      </c>
      <c r="O152" s="10" t="s">
        <v>1960</v>
      </c>
      <c r="P152" s="14" t="s">
        <v>2069</v>
      </c>
      <c r="Q152" s="12" t="s">
        <v>1924</v>
      </c>
      <c r="R152" s="12" t="s">
        <v>207</v>
      </c>
      <c r="S152" s="12" t="s">
        <v>207</v>
      </c>
      <c r="T152" s="10" t="s">
        <v>207</v>
      </c>
      <c r="U152" s="10" t="s">
        <v>207</v>
      </c>
      <c r="V152" s="10" t="s">
        <v>207</v>
      </c>
      <c r="W152" s="10" t="s">
        <v>2028</v>
      </c>
      <c r="X152" s="10" t="s">
        <v>1933</v>
      </c>
      <c r="Y152" s="10" t="s">
        <v>2027</v>
      </c>
      <c r="Z152" s="10" t="s">
        <v>207</v>
      </c>
    </row>
    <row r="153" spans="1:26" s="10" customFormat="1">
      <c r="A153" s="13" t="s">
        <v>46</v>
      </c>
      <c r="B153" s="14" t="s">
        <v>119</v>
      </c>
      <c r="C153" s="10" t="s">
        <v>189</v>
      </c>
      <c r="D153" s="14" t="s">
        <v>315</v>
      </c>
      <c r="E153" s="14" t="s">
        <v>207</v>
      </c>
      <c r="F153" s="12" t="s">
        <v>1936</v>
      </c>
      <c r="G153" s="12" t="s">
        <v>1937</v>
      </c>
      <c r="H153" s="10">
        <v>5</v>
      </c>
      <c r="I153" s="12">
        <v>5</v>
      </c>
      <c r="K153" s="12"/>
      <c r="L153" s="12" t="s">
        <v>4892</v>
      </c>
      <c r="M153" s="10" t="s">
        <v>1928</v>
      </c>
      <c r="N153" s="10" t="s">
        <v>1929</v>
      </c>
      <c r="O153" s="10" t="s">
        <v>1960</v>
      </c>
      <c r="P153" s="14" t="s">
        <v>2070</v>
      </c>
      <c r="Q153" s="12" t="s">
        <v>1924</v>
      </c>
      <c r="R153" s="12" t="s">
        <v>207</v>
      </c>
      <c r="S153" s="12" t="s">
        <v>207</v>
      </c>
      <c r="T153" s="10" t="s">
        <v>207</v>
      </c>
      <c r="U153" s="10" t="s">
        <v>207</v>
      </c>
      <c r="V153" s="10" t="s">
        <v>207</v>
      </c>
      <c r="W153" s="10" t="s">
        <v>1933</v>
      </c>
      <c r="X153" s="10" t="s">
        <v>1933</v>
      </c>
      <c r="Y153" s="10" t="s">
        <v>2027</v>
      </c>
      <c r="Z153" s="10" t="s">
        <v>207</v>
      </c>
    </row>
    <row r="154" spans="1:26" s="10" customFormat="1" ht="30">
      <c r="A154" s="13" t="s">
        <v>47</v>
      </c>
      <c r="B154" s="14" t="s">
        <v>96</v>
      </c>
      <c r="C154" s="10" t="s">
        <v>168</v>
      </c>
      <c r="D154" s="14" t="s">
        <v>1898</v>
      </c>
      <c r="E154" s="14" t="s">
        <v>207</v>
      </c>
      <c r="F154" s="12" t="s">
        <v>1936</v>
      </c>
      <c r="G154" s="12" t="s">
        <v>1937</v>
      </c>
      <c r="H154" s="10">
        <v>3</v>
      </c>
      <c r="I154" s="12"/>
      <c r="K154" s="12"/>
      <c r="L154" s="12" t="s">
        <v>1922</v>
      </c>
      <c r="M154" s="10" t="s">
        <v>1928</v>
      </c>
      <c r="N154" s="10" t="s">
        <v>1929</v>
      </c>
      <c r="O154" s="10" t="s">
        <v>1938</v>
      </c>
      <c r="P154" s="14" t="s">
        <v>1931</v>
      </c>
      <c r="Q154" s="12" t="s">
        <v>2431</v>
      </c>
      <c r="R154" s="12" t="s">
        <v>1986</v>
      </c>
      <c r="S154" s="12" t="s">
        <v>1941</v>
      </c>
      <c r="T154" s="10" t="s">
        <v>4732</v>
      </c>
      <c r="U154" s="10" t="s">
        <v>4733</v>
      </c>
      <c r="V154" s="10" t="s">
        <v>207</v>
      </c>
      <c r="W154" s="10" t="s">
        <v>1941</v>
      </c>
      <c r="X154" s="10" t="s">
        <v>4734</v>
      </c>
      <c r="Y154" s="10" t="s">
        <v>1942</v>
      </c>
      <c r="Z154" s="10" t="s">
        <v>1935</v>
      </c>
    </row>
    <row r="155" spans="1:26" s="10" customFormat="1" ht="60">
      <c r="A155" s="13" t="s">
        <v>47</v>
      </c>
      <c r="B155" s="14" t="s">
        <v>119</v>
      </c>
      <c r="C155" s="10" t="s">
        <v>189</v>
      </c>
      <c r="D155" s="14" t="s">
        <v>319</v>
      </c>
      <c r="E155" s="14" t="s">
        <v>207</v>
      </c>
      <c r="F155" s="12" t="s">
        <v>1936</v>
      </c>
      <c r="G155" s="12" t="s">
        <v>1937</v>
      </c>
      <c r="H155" s="10">
        <v>50</v>
      </c>
      <c r="I155" s="12">
        <v>50</v>
      </c>
      <c r="K155" s="12"/>
      <c r="L155" s="12" t="s">
        <v>4892</v>
      </c>
      <c r="M155" s="10" t="s">
        <v>1928</v>
      </c>
      <c r="N155" s="10" t="s">
        <v>1929</v>
      </c>
      <c r="O155" s="10" t="s">
        <v>1960</v>
      </c>
      <c r="P155" s="14" t="s">
        <v>2015</v>
      </c>
      <c r="Q155" s="12" t="s">
        <v>1924</v>
      </c>
      <c r="R155" s="12" t="s">
        <v>207</v>
      </c>
      <c r="S155" s="12" t="s">
        <v>207</v>
      </c>
      <c r="T155" s="10" t="s">
        <v>207</v>
      </c>
      <c r="U155" s="10" t="s">
        <v>207</v>
      </c>
      <c r="V155" s="10" t="s">
        <v>207</v>
      </c>
      <c r="W155" s="10" t="s">
        <v>1993</v>
      </c>
      <c r="X155" s="10" t="s">
        <v>1954</v>
      </c>
      <c r="Y155" s="10" t="s">
        <v>2027</v>
      </c>
      <c r="Z155" s="10" t="s">
        <v>207</v>
      </c>
    </row>
    <row r="156" spans="1:26" s="10" customFormat="1" ht="45">
      <c r="A156" s="13" t="s">
        <v>47</v>
      </c>
      <c r="B156" s="14" t="s">
        <v>96</v>
      </c>
      <c r="C156" s="10" t="s">
        <v>168</v>
      </c>
      <c r="D156" s="14" t="s">
        <v>323</v>
      </c>
      <c r="E156" s="14" t="s">
        <v>207</v>
      </c>
      <c r="F156" s="12" t="s">
        <v>1936</v>
      </c>
      <c r="G156" s="12" t="s">
        <v>1937</v>
      </c>
      <c r="H156" s="10">
        <v>1</v>
      </c>
      <c r="I156" s="12"/>
      <c r="K156" s="12"/>
      <c r="L156" s="12" t="s">
        <v>1927</v>
      </c>
      <c r="M156" s="10" t="s">
        <v>1944</v>
      </c>
      <c r="N156" s="10" t="s">
        <v>1929</v>
      </c>
      <c r="O156" s="10" t="s">
        <v>1960</v>
      </c>
      <c r="P156" s="14" t="s">
        <v>2080</v>
      </c>
      <c r="Q156" s="12" t="s">
        <v>1946</v>
      </c>
      <c r="R156" s="12" t="s">
        <v>1941</v>
      </c>
      <c r="S156" s="12" t="s">
        <v>1941</v>
      </c>
      <c r="T156" s="10" t="s">
        <v>2077</v>
      </c>
      <c r="U156" s="10" t="s">
        <v>2078</v>
      </c>
      <c r="V156" s="10" t="s">
        <v>207</v>
      </c>
      <c r="W156" s="10" t="s">
        <v>207</v>
      </c>
      <c r="X156" s="10" t="s">
        <v>207</v>
      </c>
      <c r="Y156" s="10" t="s">
        <v>2081</v>
      </c>
      <c r="Z156" s="10" t="s">
        <v>1935</v>
      </c>
    </row>
    <row r="157" spans="1:26" s="10" customFormat="1" ht="30">
      <c r="A157" s="13" t="s">
        <v>47</v>
      </c>
      <c r="B157" s="14" t="s">
        <v>161</v>
      </c>
      <c r="C157" s="10" t="s">
        <v>224</v>
      </c>
      <c r="D157" s="14" t="s">
        <v>1616</v>
      </c>
      <c r="E157" s="14" t="s">
        <v>4345</v>
      </c>
      <c r="F157" s="12" t="s">
        <v>1936</v>
      </c>
      <c r="G157" s="12" t="s">
        <v>1926</v>
      </c>
      <c r="H157" s="10">
        <v>1</v>
      </c>
      <c r="I157" s="12">
        <v>1</v>
      </c>
      <c r="K157" s="12"/>
      <c r="L157" s="12" t="s">
        <v>4892</v>
      </c>
      <c r="M157" s="10" t="s">
        <v>1928</v>
      </c>
      <c r="N157" s="10" t="s">
        <v>1954</v>
      </c>
      <c r="O157" s="10" t="s">
        <v>1960</v>
      </c>
      <c r="P157" s="14" t="s">
        <v>2561</v>
      </c>
      <c r="Q157" s="12" t="s">
        <v>1924</v>
      </c>
      <c r="R157" s="12" t="s">
        <v>207</v>
      </c>
      <c r="S157" s="12" t="s">
        <v>1954</v>
      </c>
      <c r="T157" s="10" t="s">
        <v>207</v>
      </c>
      <c r="U157" s="10" t="s">
        <v>207</v>
      </c>
      <c r="V157" s="10" t="s">
        <v>207</v>
      </c>
      <c r="W157" s="10" t="s">
        <v>1920</v>
      </c>
      <c r="X157" s="10" t="s">
        <v>1920</v>
      </c>
      <c r="Y157" s="10" t="s">
        <v>2521</v>
      </c>
      <c r="Z157" s="10" t="s">
        <v>1935</v>
      </c>
    </row>
    <row r="158" spans="1:26" s="10" customFormat="1" ht="60">
      <c r="A158" s="13" t="s">
        <v>47</v>
      </c>
      <c r="B158" s="14" t="s">
        <v>119</v>
      </c>
      <c r="C158" s="10" t="s">
        <v>189</v>
      </c>
      <c r="D158" s="14" t="s">
        <v>320</v>
      </c>
      <c r="E158" s="14" t="s">
        <v>207</v>
      </c>
      <c r="F158" s="12" t="s">
        <v>1936</v>
      </c>
      <c r="G158" s="12" t="s">
        <v>1937</v>
      </c>
      <c r="H158" s="10">
        <v>15</v>
      </c>
      <c r="I158" s="12">
        <v>15</v>
      </c>
      <c r="K158" s="12"/>
      <c r="L158" s="12" t="s">
        <v>4892</v>
      </c>
      <c r="M158" s="10" t="s">
        <v>1928</v>
      </c>
      <c r="N158" s="10" t="s">
        <v>1929</v>
      </c>
      <c r="O158" s="10" t="s">
        <v>1960</v>
      </c>
      <c r="P158" s="14" t="s">
        <v>2015</v>
      </c>
      <c r="Q158" s="12" t="s">
        <v>1924</v>
      </c>
      <c r="R158" s="12" t="s">
        <v>207</v>
      </c>
      <c r="S158" s="12" t="s">
        <v>207</v>
      </c>
      <c r="T158" s="10" t="s">
        <v>207</v>
      </c>
      <c r="U158" s="10" t="s">
        <v>207</v>
      </c>
      <c r="V158" s="10" t="s">
        <v>207</v>
      </c>
      <c r="W158" s="10" t="s">
        <v>2019</v>
      </c>
      <c r="X158" s="10" t="s">
        <v>1933</v>
      </c>
      <c r="Y158" s="10" t="s">
        <v>2027</v>
      </c>
      <c r="Z158" s="10" t="s">
        <v>207</v>
      </c>
    </row>
    <row r="159" spans="1:26" s="10" customFormat="1" ht="30">
      <c r="A159" s="13" t="s">
        <v>47</v>
      </c>
      <c r="B159" s="14" t="s">
        <v>125</v>
      </c>
      <c r="C159" s="10" t="s">
        <v>193</v>
      </c>
      <c r="D159" s="14" t="s">
        <v>1897</v>
      </c>
      <c r="E159" s="14" t="s">
        <v>4731</v>
      </c>
      <c r="F159" s="12" t="s">
        <v>1936</v>
      </c>
      <c r="G159" s="12" t="s">
        <v>1937</v>
      </c>
      <c r="H159" s="10">
        <v>30</v>
      </c>
      <c r="I159" s="12">
        <v>30</v>
      </c>
      <c r="J159" s="10">
        <v>4</v>
      </c>
      <c r="K159" s="12"/>
      <c r="L159" s="12" t="s">
        <v>1922</v>
      </c>
      <c r="M159" s="10" t="s">
        <v>1928</v>
      </c>
      <c r="N159" s="10" t="s">
        <v>1929</v>
      </c>
      <c r="O159" s="10" t="s">
        <v>1960</v>
      </c>
      <c r="P159" s="14" t="s">
        <v>1931</v>
      </c>
      <c r="Q159" s="12" t="s">
        <v>2431</v>
      </c>
      <c r="R159" s="12" t="s">
        <v>1986</v>
      </c>
      <c r="S159" s="12" t="s">
        <v>1941</v>
      </c>
      <c r="T159" s="10" t="s">
        <v>4732</v>
      </c>
      <c r="U159" s="10" t="s">
        <v>4733</v>
      </c>
      <c r="V159" s="10" t="s">
        <v>207</v>
      </c>
      <c r="W159" s="10" t="s">
        <v>207</v>
      </c>
      <c r="X159" s="10" t="s">
        <v>2042</v>
      </c>
      <c r="Y159" s="10" t="s">
        <v>1942</v>
      </c>
      <c r="Z159" s="10" t="s">
        <v>1935</v>
      </c>
    </row>
    <row r="160" spans="1:26" s="10" customFormat="1" ht="60">
      <c r="A160" s="13" t="s">
        <v>47</v>
      </c>
      <c r="B160" s="14" t="s">
        <v>119</v>
      </c>
      <c r="C160" s="10" t="s">
        <v>189</v>
      </c>
      <c r="D160" s="14" t="s">
        <v>321</v>
      </c>
      <c r="E160" s="14" t="s">
        <v>207</v>
      </c>
      <c r="F160" s="12" t="s">
        <v>1936</v>
      </c>
      <c r="G160" s="12" t="s">
        <v>1937</v>
      </c>
      <c r="H160" s="10">
        <v>30</v>
      </c>
      <c r="I160" s="12">
        <v>30</v>
      </c>
      <c r="J160" s="10">
        <v>4</v>
      </c>
      <c r="K160" s="12"/>
      <c r="L160" s="12" t="s">
        <v>1927</v>
      </c>
      <c r="M160" s="10" t="s">
        <v>1944</v>
      </c>
      <c r="N160" s="10" t="s">
        <v>1929</v>
      </c>
      <c r="O160" s="10" t="s">
        <v>1960</v>
      </c>
      <c r="P160" s="14" t="s">
        <v>2015</v>
      </c>
      <c r="Q160" s="12" t="s">
        <v>1946</v>
      </c>
      <c r="R160" s="12" t="s">
        <v>1941</v>
      </c>
      <c r="S160" s="12" t="s">
        <v>1941</v>
      </c>
      <c r="T160" s="10" t="s">
        <v>2077</v>
      </c>
      <c r="U160" s="10" t="s">
        <v>2078</v>
      </c>
      <c r="V160" s="10" t="s">
        <v>207</v>
      </c>
      <c r="W160" s="10" t="s">
        <v>1982</v>
      </c>
      <c r="X160" s="10" t="s">
        <v>1933</v>
      </c>
      <c r="Y160" s="10" t="s">
        <v>2027</v>
      </c>
      <c r="Z160" s="10" t="s">
        <v>207</v>
      </c>
    </row>
    <row r="161" spans="1:26" s="10" customFormat="1">
      <c r="A161" s="13" t="s">
        <v>48</v>
      </c>
      <c r="B161" s="14" t="s">
        <v>119</v>
      </c>
      <c r="C161" s="10" t="s">
        <v>189</v>
      </c>
      <c r="D161" s="14" t="s">
        <v>328</v>
      </c>
      <c r="E161" s="14" t="s">
        <v>2090</v>
      </c>
      <c r="F161" s="12" t="s">
        <v>1936</v>
      </c>
      <c r="G161" s="12" t="s">
        <v>1921</v>
      </c>
      <c r="H161" s="10">
        <v>5</v>
      </c>
      <c r="I161" s="12">
        <v>15</v>
      </c>
      <c r="J161" s="10">
        <v>1</v>
      </c>
      <c r="K161" s="12"/>
      <c r="L161" s="12" t="s">
        <v>1922</v>
      </c>
      <c r="M161" s="10" t="s">
        <v>1928</v>
      </c>
      <c r="N161" s="10" t="s">
        <v>1929</v>
      </c>
      <c r="O161" s="10" t="s">
        <v>1960</v>
      </c>
      <c r="P161" s="14" t="s">
        <v>2091</v>
      </c>
      <c r="Q161" s="12" t="s">
        <v>1976</v>
      </c>
      <c r="R161" s="12" t="s">
        <v>2092</v>
      </c>
      <c r="S161" s="12" t="s">
        <v>1968</v>
      </c>
      <c r="T161" s="10" t="s">
        <v>2093</v>
      </c>
      <c r="U161" s="10" t="s">
        <v>2094</v>
      </c>
      <c r="V161" s="10" t="s">
        <v>207</v>
      </c>
      <c r="W161" s="10" t="s">
        <v>2019</v>
      </c>
      <c r="X161" s="10" t="s">
        <v>2095</v>
      </c>
      <c r="Y161" s="10" t="s">
        <v>1994</v>
      </c>
      <c r="Z161" s="10" t="s">
        <v>207</v>
      </c>
    </row>
    <row r="162" spans="1:26" s="10" customFormat="1">
      <c r="A162" s="13" t="s">
        <v>48</v>
      </c>
      <c r="B162" s="14" t="s">
        <v>119</v>
      </c>
      <c r="C162" s="10" t="s">
        <v>189</v>
      </c>
      <c r="D162" s="14" t="s">
        <v>329</v>
      </c>
      <c r="E162" s="14" t="s">
        <v>2096</v>
      </c>
      <c r="F162" s="12" t="s">
        <v>1936</v>
      </c>
      <c r="G162" s="12" t="s">
        <v>1921</v>
      </c>
      <c r="H162" s="10">
        <v>5</v>
      </c>
      <c r="I162" s="12">
        <v>15</v>
      </c>
      <c r="J162" s="10">
        <v>1</v>
      </c>
      <c r="K162" s="12"/>
      <c r="L162" s="12" t="s">
        <v>4892</v>
      </c>
      <c r="M162" s="10" t="s">
        <v>1928</v>
      </c>
      <c r="N162" s="10" t="s">
        <v>1929</v>
      </c>
      <c r="O162" s="10" t="s">
        <v>1960</v>
      </c>
      <c r="P162" s="14" t="s">
        <v>2091</v>
      </c>
      <c r="Q162" s="12" t="s">
        <v>1924</v>
      </c>
      <c r="R162" s="12" t="s">
        <v>207</v>
      </c>
      <c r="S162" s="12" t="s">
        <v>207</v>
      </c>
      <c r="T162" s="10" t="s">
        <v>207</v>
      </c>
      <c r="U162" s="10" t="s">
        <v>207</v>
      </c>
      <c r="V162" s="10" t="s">
        <v>207</v>
      </c>
      <c r="W162" s="10" t="s">
        <v>2097</v>
      </c>
      <c r="X162" s="10" t="s">
        <v>1933</v>
      </c>
      <c r="Y162" s="10" t="s">
        <v>1994</v>
      </c>
      <c r="Z162" s="10" t="s">
        <v>207</v>
      </c>
    </row>
    <row r="163" spans="1:26" s="10" customFormat="1">
      <c r="A163" s="13" t="s">
        <v>48</v>
      </c>
      <c r="B163" s="14" t="s">
        <v>119</v>
      </c>
      <c r="C163" s="10" t="s">
        <v>189</v>
      </c>
      <c r="D163" s="14" t="s">
        <v>330</v>
      </c>
      <c r="E163" s="14" t="s">
        <v>2098</v>
      </c>
      <c r="F163" s="12" t="s">
        <v>1936</v>
      </c>
      <c r="G163" s="12" t="s">
        <v>1921</v>
      </c>
      <c r="H163" s="10">
        <v>1</v>
      </c>
      <c r="I163" s="12">
        <v>1</v>
      </c>
      <c r="J163" s="10">
        <v>1</v>
      </c>
      <c r="K163" s="12">
        <v>1</v>
      </c>
      <c r="L163" s="12" t="s">
        <v>4892</v>
      </c>
      <c r="M163" s="10" t="s">
        <v>1928</v>
      </c>
      <c r="N163" s="10" t="s">
        <v>1929</v>
      </c>
      <c r="O163" s="10" t="s">
        <v>1960</v>
      </c>
      <c r="P163" s="14" t="s">
        <v>2099</v>
      </c>
      <c r="Q163" s="12" t="s">
        <v>1924</v>
      </c>
      <c r="R163" s="12" t="s">
        <v>207</v>
      </c>
      <c r="S163" s="12" t="s">
        <v>207</v>
      </c>
      <c r="T163" s="10" t="s">
        <v>207</v>
      </c>
      <c r="U163" s="10" t="s">
        <v>207</v>
      </c>
      <c r="V163" s="10" t="s">
        <v>207</v>
      </c>
      <c r="W163" s="10" t="s">
        <v>207</v>
      </c>
      <c r="X163" s="10" t="s">
        <v>207</v>
      </c>
      <c r="Y163" s="10" t="s">
        <v>2100</v>
      </c>
      <c r="Z163" s="10" t="s">
        <v>207</v>
      </c>
    </row>
    <row r="164" spans="1:26" s="10" customFormat="1">
      <c r="A164" s="13" t="s">
        <v>48</v>
      </c>
      <c r="B164" s="14" t="s">
        <v>118</v>
      </c>
      <c r="C164" s="10" t="s">
        <v>188</v>
      </c>
      <c r="D164" s="14" t="s">
        <v>326</v>
      </c>
      <c r="E164" s="14" t="s">
        <v>207</v>
      </c>
      <c r="F164" s="12" t="s">
        <v>1936</v>
      </c>
      <c r="G164" s="12" t="s">
        <v>1937</v>
      </c>
      <c r="H164" s="10">
        <v>5</v>
      </c>
      <c r="I164" s="12">
        <v>15</v>
      </c>
      <c r="J164" s="10">
        <v>1</v>
      </c>
      <c r="K164" s="12">
        <v>1</v>
      </c>
      <c r="L164" s="12" t="s">
        <v>1922</v>
      </c>
      <c r="M164" s="10" t="s">
        <v>1944</v>
      </c>
      <c r="N164" s="10" t="s">
        <v>1929</v>
      </c>
      <c r="O164" s="10" t="s">
        <v>1960</v>
      </c>
      <c r="P164" s="14" t="s">
        <v>1987</v>
      </c>
      <c r="Q164" s="12" t="s">
        <v>1976</v>
      </c>
      <c r="R164" s="12" t="s">
        <v>1941</v>
      </c>
      <c r="S164" s="12" t="s">
        <v>1941</v>
      </c>
      <c r="T164" s="10" t="s">
        <v>2089</v>
      </c>
      <c r="U164" s="10" t="s">
        <v>2084</v>
      </c>
      <c r="V164" s="10" t="s">
        <v>207</v>
      </c>
      <c r="W164" s="10" t="s">
        <v>207</v>
      </c>
      <c r="X164" s="10" t="s">
        <v>207</v>
      </c>
      <c r="Y164" s="10" t="s">
        <v>207</v>
      </c>
      <c r="Z164" s="10" t="s">
        <v>207</v>
      </c>
    </row>
    <row r="165" spans="1:26" s="10" customFormat="1" ht="45">
      <c r="A165" s="13" t="s">
        <v>48</v>
      </c>
      <c r="B165" s="14" t="s">
        <v>96</v>
      </c>
      <c r="C165" s="10" t="s">
        <v>168</v>
      </c>
      <c r="D165" s="14" t="s">
        <v>334</v>
      </c>
      <c r="E165" s="14" t="s">
        <v>207</v>
      </c>
      <c r="F165" s="12" t="s">
        <v>1936</v>
      </c>
      <c r="G165" s="12" t="s">
        <v>1937</v>
      </c>
      <c r="H165" s="10">
        <v>5</v>
      </c>
      <c r="I165" s="12">
        <v>15</v>
      </c>
      <c r="J165" s="10">
        <v>20</v>
      </c>
      <c r="K165" s="12">
        <v>6</v>
      </c>
      <c r="L165" s="12" t="s">
        <v>1922</v>
      </c>
      <c r="M165" s="10" t="s">
        <v>1944</v>
      </c>
      <c r="N165" s="10" t="s">
        <v>1929</v>
      </c>
      <c r="O165" s="10" t="s">
        <v>1960</v>
      </c>
      <c r="P165" s="14" t="s">
        <v>2091</v>
      </c>
      <c r="Q165" s="12" t="s">
        <v>1976</v>
      </c>
      <c r="R165" s="12" t="s">
        <v>2092</v>
      </c>
      <c r="S165" s="12" t="s">
        <v>1968</v>
      </c>
      <c r="T165" s="10" t="s">
        <v>2093</v>
      </c>
      <c r="U165" s="10" t="s">
        <v>2094</v>
      </c>
      <c r="V165" s="10" t="s">
        <v>207</v>
      </c>
      <c r="W165" s="10" t="s">
        <v>207</v>
      </c>
      <c r="X165" s="10" t="s">
        <v>207</v>
      </c>
      <c r="Y165" s="10" t="s">
        <v>207</v>
      </c>
      <c r="Z165" s="10" t="s">
        <v>1935</v>
      </c>
    </row>
    <row r="166" spans="1:26" s="10" customFormat="1" ht="60">
      <c r="A166" s="13" t="s">
        <v>48</v>
      </c>
      <c r="B166" s="14" t="s">
        <v>119</v>
      </c>
      <c r="C166" s="10" t="s">
        <v>189</v>
      </c>
      <c r="D166" s="14" t="s">
        <v>331</v>
      </c>
      <c r="E166" s="14" t="s">
        <v>207</v>
      </c>
      <c r="F166" s="12" t="s">
        <v>1936</v>
      </c>
      <c r="G166" s="12" t="s">
        <v>1921</v>
      </c>
      <c r="H166" s="10">
        <v>5</v>
      </c>
      <c r="I166" s="12"/>
      <c r="K166" s="12"/>
      <c r="L166" s="12" t="s">
        <v>4892</v>
      </c>
      <c r="M166" s="10" t="s">
        <v>1928</v>
      </c>
      <c r="N166" s="10" t="s">
        <v>1929</v>
      </c>
      <c r="O166" s="10" t="s">
        <v>1960</v>
      </c>
      <c r="P166" s="14" t="s">
        <v>2015</v>
      </c>
      <c r="Q166" s="12" t="s">
        <v>1924</v>
      </c>
      <c r="R166" s="12" t="s">
        <v>207</v>
      </c>
      <c r="S166" s="12" t="s">
        <v>207</v>
      </c>
      <c r="T166" s="10" t="s">
        <v>207</v>
      </c>
      <c r="U166" s="10" t="s">
        <v>207</v>
      </c>
      <c r="V166" s="10" t="s">
        <v>207</v>
      </c>
      <c r="W166" s="10" t="s">
        <v>2101</v>
      </c>
      <c r="X166" s="10" t="s">
        <v>1933</v>
      </c>
      <c r="Y166" s="10" t="s">
        <v>2102</v>
      </c>
      <c r="Z166" s="10" t="s">
        <v>207</v>
      </c>
    </row>
    <row r="167" spans="1:26" s="10" customFormat="1" ht="30">
      <c r="A167" s="13" t="s">
        <v>48</v>
      </c>
      <c r="B167" s="14" t="s">
        <v>104</v>
      </c>
      <c r="C167" s="10" t="s">
        <v>175</v>
      </c>
      <c r="D167" s="14" t="s">
        <v>325</v>
      </c>
      <c r="E167" s="14" t="s">
        <v>207</v>
      </c>
      <c r="F167" s="12" t="s">
        <v>1936</v>
      </c>
      <c r="G167" s="12" t="s">
        <v>1937</v>
      </c>
      <c r="H167" s="10">
        <v>2</v>
      </c>
      <c r="I167" s="12"/>
      <c r="K167" s="12"/>
      <c r="L167" s="12" t="s">
        <v>1922</v>
      </c>
      <c r="M167" s="10" t="s">
        <v>1944</v>
      </c>
      <c r="N167" s="10" t="s">
        <v>1929</v>
      </c>
      <c r="O167" s="10" t="s">
        <v>1971</v>
      </c>
      <c r="P167" s="14" t="s">
        <v>1931</v>
      </c>
      <c r="Q167" s="12" t="s">
        <v>1976</v>
      </c>
      <c r="R167" s="12" t="s">
        <v>1941</v>
      </c>
      <c r="S167" s="12" t="s">
        <v>207</v>
      </c>
      <c r="T167" s="10" t="s">
        <v>2085</v>
      </c>
      <c r="U167" s="10" t="s">
        <v>2086</v>
      </c>
      <c r="V167" s="10" t="s">
        <v>207</v>
      </c>
      <c r="W167" s="10" t="s">
        <v>2087</v>
      </c>
      <c r="X167" s="10" t="s">
        <v>207</v>
      </c>
      <c r="Y167" s="10" t="s">
        <v>2088</v>
      </c>
      <c r="Z167" s="10" t="s">
        <v>1935</v>
      </c>
    </row>
    <row r="168" spans="1:26" s="10" customFormat="1" ht="45">
      <c r="A168" s="13" t="s">
        <v>48</v>
      </c>
      <c r="B168" s="14" t="s">
        <v>95</v>
      </c>
      <c r="C168" s="10" t="s">
        <v>167</v>
      </c>
      <c r="D168" s="14" t="s">
        <v>324</v>
      </c>
      <c r="E168" s="14" t="s">
        <v>207</v>
      </c>
      <c r="F168" s="12" t="s">
        <v>1936</v>
      </c>
      <c r="G168" s="12" t="s">
        <v>1937</v>
      </c>
      <c r="H168" s="10">
        <v>5</v>
      </c>
      <c r="I168" s="12">
        <v>15</v>
      </c>
      <c r="J168" s="10">
        <v>1</v>
      </c>
      <c r="K168" s="12">
        <v>1</v>
      </c>
      <c r="L168" s="12" t="s">
        <v>1922</v>
      </c>
      <c r="M168" s="10" t="s">
        <v>1944</v>
      </c>
      <c r="N168" s="10" t="s">
        <v>1929</v>
      </c>
      <c r="O168" s="10" t="s">
        <v>1960</v>
      </c>
      <c r="P168" s="14" t="s">
        <v>2082</v>
      </c>
      <c r="Q168" s="12" t="s">
        <v>1976</v>
      </c>
      <c r="R168" s="12" t="s">
        <v>1941</v>
      </c>
      <c r="S168" s="12" t="s">
        <v>1941</v>
      </c>
      <c r="T168" s="10" t="s">
        <v>2083</v>
      </c>
      <c r="U168" s="10" t="s">
        <v>2084</v>
      </c>
      <c r="V168" s="10" t="s">
        <v>1925</v>
      </c>
      <c r="W168" s="10" t="s">
        <v>207</v>
      </c>
      <c r="X168" s="10" t="s">
        <v>207</v>
      </c>
      <c r="Y168" s="10" t="s">
        <v>1942</v>
      </c>
      <c r="Z168" s="10" t="s">
        <v>1935</v>
      </c>
    </row>
    <row r="169" spans="1:26" s="10" customFormat="1">
      <c r="A169" s="13" t="s">
        <v>48</v>
      </c>
      <c r="B169" s="14" t="s">
        <v>96</v>
      </c>
      <c r="C169" s="10" t="s">
        <v>168</v>
      </c>
      <c r="D169" s="14" t="s">
        <v>324</v>
      </c>
      <c r="E169" s="14" t="s">
        <v>207</v>
      </c>
      <c r="F169" s="12" t="s">
        <v>1936</v>
      </c>
      <c r="G169" s="12" t="s">
        <v>1937</v>
      </c>
      <c r="H169" s="10">
        <v>5</v>
      </c>
      <c r="I169" s="12">
        <v>15</v>
      </c>
      <c r="J169" s="10">
        <v>1</v>
      </c>
      <c r="K169" s="12">
        <v>1</v>
      </c>
      <c r="L169" s="12" t="s">
        <v>1927</v>
      </c>
      <c r="M169" s="10" t="s">
        <v>1944</v>
      </c>
      <c r="N169" s="10" t="s">
        <v>1929</v>
      </c>
      <c r="O169" s="10" t="s">
        <v>1960</v>
      </c>
      <c r="P169" s="14" t="s">
        <v>1987</v>
      </c>
      <c r="Q169" s="12" t="s">
        <v>1976</v>
      </c>
      <c r="R169" s="12" t="s">
        <v>1941</v>
      </c>
      <c r="S169" s="12" t="s">
        <v>1941</v>
      </c>
      <c r="T169" s="10" t="s">
        <v>2083</v>
      </c>
      <c r="U169" s="10" t="s">
        <v>2084</v>
      </c>
      <c r="V169" s="10" t="s">
        <v>207</v>
      </c>
      <c r="W169" s="10" t="s">
        <v>2107</v>
      </c>
      <c r="X169" s="10" t="s">
        <v>2108</v>
      </c>
      <c r="Y169" s="10" t="s">
        <v>2109</v>
      </c>
      <c r="Z169" s="10" t="s">
        <v>1935</v>
      </c>
    </row>
    <row r="170" spans="1:26" s="10" customFormat="1" ht="30">
      <c r="A170" s="13" t="s">
        <v>48</v>
      </c>
      <c r="B170" s="14" t="s">
        <v>110</v>
      </c>
      <c r="C170" s="10" t="s">
        <v>169</v>
      </c>
      <c r="D170" s="14" t="s">
        <v>324</v>
      </c>
      <c r="E170" s="14" t="s">
        <v>207</v>
      </c>
      <c r="F170" s="12" t="s">
        <v>2047</v>
      </c>
      <c r="G170" s="12" t="s">
        <v>1937</v>
      </c>
      <c r="H170" s="10">
        <v>5</v>
      </c>
      <c r="I170" s="12">
        <v>15</v>
      </c>
      <c r="J170" s="10">
        <v>1</v>
      </c>
      <c r="K170" s="12">
        <v>1</v>
      </c>
      <c r="L170" s="12" t="s">
        <v>1927</v>
      </c>
      <c r="M170" s="10" t="s">
        <v>1944</v>
      </c>
      <c r="N170" s="10" t="s">
        <v>1929</v>
      </c>
      <c r="O170" s="10" t="s">
        <v>1960</v>
      </c>
      <c r="P170" s="14" t="s">
        <v>1987</v>
      </c>
      <c r="Q170" s="12" t="s">
        <v>1976</v>
      </c>
      <c r="R170" s="12" t="s">
        <v>1941</v>
      </c>
      <c r="S170" s="12" t="s">
        <v>1941</v>
      </c>
      <c r="T170" s="10" t="s">
        <v>2089</v>
      </c>
      <c r="U170" s="10" t="s">
        <v>2110</v>
      </c>
      <c r="V170" s="10" t="s">
        <v>207</v>
      </c>
      <c r="W170" s="10" t="s">
        <v>207</v>
      </c>
      <c r="X170" s="10" t="s">
        <v>207</v>
      </c>
      <c r="Y170" s="10" t="s">
        <v>207</v>
      </c>
      <c r="Z170" s="10" t="s">
        <v>1935</v>
      </c>
    </row>
    <row r="171" spans="1:26" s="10" customFormat="1" ht="75">
      <c r="A171" s="13" t="s">
        <v>48</v>
      </c>
      <c r="B171" s="14" t="s">
        <v>127</v>
      </c>
      <c r="C171" s="10" t="s">
        <v>195</v>
      </c>
      <c r="D171" s="14" t="s">
        <v>335</v>
      </c>
      <c r="E171" s="14" t="s">
        <v>207</v>
      </c>
      <c r="F171" s="12" t="s">
        <v>1936</v>
      </c>
      <c r="G171" s="12" t="s">
        <v>1921</v>
      </c>
      <c r="H171" s="10">
        <v>5</v>
      </c>
      <c r="I171" s="12">
        <v>15</v>
      </c>
      <c r="J171" s="10">
        <v>1</v>
      </c>
      <c r="K171" s="12">
        <v>1</v>
      </c>
      <c r="L171" s="12" t="s">
        <v>1922</v>
      </c>
      <c r="M171" s="10" t="s">
        <v>1928</v>
      </c>
      <c r="N171" s="10" t="s">
        <v>1929</v>
      </c>
      <c r="O171" s="10" t="s">
        <v>2111</v>
      </c>
      <c r="P171" s="14" t="s">
        <v>2112</v>
      </c>
      <c r="Q171" s="12" t="s">
        <v>1976</v>
      </c>
      <c r="R171" s="12" t="s">
        <v>1941</v>
      </c>
      <c r="S171" s="12" t="s">
        <v>1941</v>
      </c>
      <c r="T171" s="10" t="s">
        <v>207</v>
      </c>
      <c r="U171" s="10" t="s">
        <v>2110</v>
      </c>
      <c r="V171" s="10" t="s">
        <v>1925</v>
      </c>
      <c r="W171" s="10" t="s">
        <v>1933</v>
      </c>
      <c r="X171" s="10" t="s">
        <v>1962</v>
      </c>
      <c r="Y171" s="10" t="s">
        <v>1942</v>
      </c>
      <c r="Z171" s="10" t="s">
        <v>207</v>
      </c>
    </row>
    <row r="172" spans="1:26" s="10" customFormat="1">
      <c r="A172" s="13" t="s">
        <v>48</v>
      </c>
      <c r="B172" s="14" t="s">
        <v>118</v>
      </c>
      <c r="C172" s="10" t="s">
        <v>188</v>
      </c>
      <c r="D172" s="14" t="s">
        <v>327</v>
      </c>
      <c r="E172" s="14" t="s">
        <v>207</v>
      </c>
      <c r="F172" s="12" t="s">
        <v>1936</v>
      </c>
      <c r="G172" s="12" t="s">
        <v>1937</v>
      </c>
      <c r="H172" s="10">
        <v>5</v>
      </c>
      <c r="I172" s="12">
        <v>15</v>
      </c>
      <c r="J172" s="10">
        <v>1</v>
      </c>
      <c r="K172" s="12">
        <v>1</v>
      </c>
      <c r="L172" s="12" t="s">
        <v>1922</v>
      </c>
      <c r="M172" s="10" t="s">
        <v>1944</v>
      </c>
      <c r="N172" s="10" t="s">
        <v>1929</v>
      </c>
      <c r="O172" s="10" t="s">
        <v>1960</v>
      </c>
      <c r="P172" s="14" t="s">
        <v>1987</v>
      </c>
      <c r="Q172" s="12" t="s">
        <v>1976</v>
      </c>
      <c r="R172" s="12" t="s">
        <v>1941</v>
      </c>
      <c r="S172" s="12" t="s">
        <v>1941</v>
      </c>
      <c r="T172" s="10" t="s">
        <v>2089</v>
      </c>
      <c r="U172" s="10" t="s">
        <v>2084</v>
      </c>
      <c r="V172" s="10" t="s">
        <v>207</v>
      </c>
      <c r="W172" s="10" t="s">
        <v>207</v>
      </c>
      <c r="X172" s="10" t="s">
        <v>207</v>
      </c>
      <c r="Y172" s="10" t="s">
        <v>207</v>
      </c>
      <c r="Z172" s="10" t="s">
        <v>207</v>
      </c>
    </row>
    <row r="173" spans="1:26" s="10" customFormat="1">
      <c r="A173" s="13" t="s">
        <v>48</v>
      </c>
      <c r="B173" s="14" t="s">
        <v>119</v>
      </c>
      <c r="C173" s="10" t="s">
        <v>189</v>
      </c>
      <c r="D173" s="14" t="s">
        <v>332</v>
      </c>
      <c r="E173" s="14" t="s">
        <v>207</v>
      </c>
      <c r="F173" s="12" t="s">
        <v>1936</v>
      </c>
      <c r="G173" s="12" t="s">
        <v>1937</v>
      </c>
      <c r="H173" s="10">
        <v>5</v>
      </c>
      <c r="I173" s="12">
        <v>15</v>
      </c>
      <c r="J173" s="10">
        <v>1</v>
      </c>
      <c r="K173" s="12">
        <v>1</v>
      </c>
      <c r="L173" s="12" t="s">
        <v>1927</v>
      </c>
      <c r="M173" s="10" t="s">
        <v>1944</v>
      </c>
      <c r="N173" s="10" t="s">
        <v>1929</v>
      </c>
      <c r="O173" s="10" t="s">
        <v>1960</v>
      </c>
      <c r="P173" s="14" t="s">
        <v>1987</v>
      </c>
      <c r="Q173" s="12" t="s">
        <v>1976</v>
      </c>
      <c r="R173" s="12" t="s">
        <v>1941</v>
      </c>
      <c r="S173" s="12" t="s">
        <v>1941</v>
      </c>
      <c r="T173" s="10" t="s">
        <v>2089</v>
      </c>
      <c r="U173" s="10" t="s">
        <v>2084</v>
      </c>
      <c r="V173" s="10" t="s">
        <v>207</v>
      </c>
      <c r="W173" s="10" t="s">
        <v>2042</v>
      </c>
      <c r="X173" s="10" t="s">
        <v>2022</v>
      </c>
      <c r="Y173" s="10" t="s">
        <v>2103</v>
      </c>
      <c r="Z173" s="10" t="s">
        <v>207</v>
      </c>
    </row>
    <row r="174" spans="1:26" s="10" customFormat="1">
      <c r="A174" s="13" t="s">
        <v>48</v>
      </c>
      <c r="B174" s="14" t="s">
        <v>98</v>
      </c>
      <c r="C174" s="10" t="s">
        <v>170</v>
      </c>
      <c r="D174" s="14" t="s">
        <v>688</v>
      </c>
      <c r="E174" s="14" t="s">
        <v>207</v>
      </c>
      <c r="F174" s="12" t="s">
        <v>1936</v>
      </c>
      <c r="G174" s="12" t="s">
        <v>1937</v>
      </c>
      <c r="H174" s="10">
        <v>5</v>
      </c>
      <c r="I174" s="12">
        <v>15</v>
      </c>
      <c r="J174" s="10">
        <v>1</v>
      </c>
      <c r="K174" s="12">
        <v>1</v>
      </c>
      <c r="L174" s="12" t="s">
        <v>1922</v>
      </c>
      <c r="M174" s="10" t="s">
        <v>1944</v>
      </c>
      <c r="N174" s="10" t="s">
        <v>1929</v>
      </c>
      <c r="O174" s="10" t="s">
        <v>1960</v>
      </c>
      <c r="P174" s="14" t="s">
        <v>1987</v>
      </c>
      <c r="Q174" s="12" t="s">
        <v>1976</v>
      </c>
      <c r="R174" s="12" t="s">
        <v>1941</v>
      </c>
      <c r="S174" s="12" t="s">
        <v>1941</v>
      </c>
      <c r="T174" s="10" t="s">
        <v>2089</v>
      </c>
      <c r="U174" s="10" t="s">
        <v>2084</v>
      </c>
      <c r="V174" s="10" t="s">
        <v>207</v>
      </c>
      <c r="W174" s="10" t="s">
        <v>207</v>
      </c>
      <c r="X174" s="10" t="s">
        <v>207</v>
      </c>
      <c r="Y174" s="10" t="s">
        <v>207</v>
      </c>
      <c r="Z174" s="10" t="s">
        <v>207</v>
      </c>
    </row>
    <row r="175" spans="1:26" s="10" customFormat="1">
      <c r="A175" s="13" t="s">
        <v>48</v>
      </c>
      <c r="B175" s="14" t="s">
        <v>119</v>
      </c>
      <c r="C175" s="10" t="s">
        <v>189</v>
      </c>
      <c r="D175" s="14" t="s">
        <v>333</v>
      </c>
      <c r="E175" s="14" t="s">
        <v>2104</v>
      </c>
      <c r="F175" s="12" t="s">
        <v>1936</v>
      </c>
      <c r="G175" s="12" t="s">
        <v>1921</v>
      </c>
      <c r="H175" s="10">
        <v>5</v>
      </c>
      <c r="I175" s="12">
        <v>15</v>
      </c>
      <c r="J175" s="10">
        <v>4</v>
      </c>
      <c r="K175" s="12">
        <v>6</v>
      </c>
      <c r="L175" s="12" t="s">
        <v>1927</v>
      </c>
      <c r="M175" s="10" t="s">
        <v>1944</v>
      </c>
      <c r="N175" s="10" t="s">
        <v>1929</v>
      </c>
      <c r="O175" s="10" t="s">
        <v>1960</v>
      </c>
      <c r="P175" s="14" t="s">
        <v>1987</v>
      </c>
      <c r="Q175" s="12" t="s">
        <v>1976</v>
      </c>
      <c r="R175" s="12" t="s">
        <v>1941</v>
      </c>
      <c r="S175" s="12" t="s">
        <v>1941</v>
      </c>
      <c r="T175" s="10" t="s">
        <v>2089</v>
      </c>
      <c r="U175" s="10" t="s">
        <v>2084</v>
      </c>
      <c r="V175" s="10" t="s">
        <v>207</v>
      </c>
      <c r="W175" s="10" t="s">
        <v>1974</v>
      </c>
      <c r="X175" s="10" t="s">
        <v>2105</v>
      </c>
      <c r="Y175" s="10" t="s">
        <v>2106</v>
      </c>
      <c r="Z175" s="10" t="s">
        <v>207</v>
      </c>
    </row>
    <row r="176" spans="1:26" s="10" customFormat="1" ht="60">
      <c r="A176" s="13" t="s">
        <v>49</v>
      </c>
      <c r="B176" s="14" t="s">
        <v>119</v>
      </c>
      <c r="C176" s="10" t="s">
        <v>189</v>
      </c>
      <c r="D176" s="14" t="s">
        <v>336</v>
      </c>
      <c r="E176" s="14" t="s">
        <v>207</v>
      </c>
      <c r="F176" s="12" t="s">
        <v>2047</v>
      </c>
      <c r="G176" s="12" t="s">
        <v>1926</v>
      </c>
      <c r="H176" s="10">
        <v>1</v>
      </c>
      <c r="I176" s="12">
        <v>5</v>
      </c>
      <c r="J176" s="10">
        <v>4</v>
      </c>
      <c r="K176" s="12">
        <v>1</v>
      </c>
      <c r="L176" s="12" t="s">
        <v>1922</v>
      </c>
      <c r="M176" s="10" t="s">
        <v>1944</v>
      </c>
      <c r="N176" s="10" t="s">
        <v>1929</v>
      </c>
      <c r="O176" s="10" t="s">
        <v>1960</v>
      </c>
      <c r="P176" s="14" t="s">
        <v>2015</v>
      </c>
      <c r="Q176" s="12" t="s">
        <v>1976</v>
      </c>
      <c r="R176" s="12" t="s">
        <v>1941</v>
      </c>
      <c r="S176" s="12" t="s">
        <v>1941</v>
      </c>
      <c r="T176" s="10" t="s">
        <v>2113</v>
      </c>
      <c r="U176" s="10" t="s">
        <v>2114</v>
      </c>
      <c r="V176" s="10" t="s">
        <v>207</v>
      </c>
      <c r="W176" s="10" t="s">
        <v>2115</v>
      </c>
      <c r="X176" s="10" t="s">
        <v>2107</v>
      </c>
      <c r="Y176" s="10" t="s">
        <v>2116</v>
      </c>
      <c r="Z176" s="10" t="s">
        <v>207</v>
      </c>
    </row>
    <row r="177" spans="1:26" s="10" customFormat="1" ht="30">
      <c r="A177" s="13" t="s">
        <v>49</v>
      </c>
      <c r="B177" s="14" t="s">
        <v>96</v>
      </c>
      <c r="C177" s="10" t="s">
        <v>168</v>
      </c>
      <c r="D177" s="14" t="s">
        <v>336</v>
      </c>
      <c r="E177" s="14" t="s">
        <v>207</v>
      </c>
      <c r="F177" s="12" t="s">
        <v>1936</v>
      </c>
      <c r="G177" s="12" t="s">
        <v>1937</v>
      </c>
      <c r="H177" s="10">
        <v>1</v>
      </c>
      <c r="I177" s="12">
        <v>5</v>
      </c>
      <c r="J177" s="10">
        <v>4</v>
      </c>
      <c r="K177" s="12"/>
      <c r="L177" s="12" t="s">
        <v>1922</v>
      </c>
      <c r="M177" s="10" t="s">
        <v>1944</v>
      </c>
      <c r="N177" s="10" t="s">
        <v>1929</v>
      </c>
      <c r="O177" s="10" t="s">
        <v>5077</v>
      </c>
      <c r="P177" s="14" t="s">
        <v>1931</v>
      </c>
      <c r="Q177" s="12" t="s">
        <v>1946</v>
      </c>
      <c r="R177" s="12" t="s">
        <v>1941</v>
      </c>
      <c r="S177" s="12" t="s">
        <v>1941</v>
      </c>
      <c r="T177" s="10" t="s">
        <v>2113</v>
      </c>
      <c r="U177" s="10" t="s">
        <v>2114</v>
      </c>
      <c r="V177" s="10" t="s">
        <v>207</v>
      </c>
      <c r="W177" s="10" t="s">
        <v>1933</v>
      </c>
      <c r="X177" s="10" t="s">
        <v>2105</v>
      </c>
      <c r="Y177" s="10" t="s">
        <v>1942</v>
      </c>
      <c r="Z177" s="10" t="s">
        <v>1935</v>
      </c>
    </row>
    <row r="178" spans="1:26" s="10" customFormat="1" ht="30">
      <c r="A178" s="13" t="s">
        <v>49</v>
      </c>
      <c r="B178" s="14" t="s">
        <v>128</v>
      </c>
      <c r="C178" s="10" t="s">
        <v>202</v>
      </c>
      <c r="D178" s="14" t="s">
        <v>336</v>
      </c>
      <c r="E178" s="14" t="s">
        <v>207</v>
      </c>
      <c r="F178" s="12" t="s">
        <v>1936</v>
      </c>
      <c r="G178" s="12" t="s">
        <v>1921</v>
      </c>
      <c r="H178" s="10">
        <v>1</v>
      </c>
      <c r="I178" s="12">
        <v>5</v>
      </c>
      <c r="J178" s="10">
        <v>4</v>
      </c>
      <c r="K178" s="12"/>
      <c r="L178" s="12" t="s">
        <v>1927</v>
      </c>
      <c r="M178" s="10" t="s">
        <v>1944</v>
      </c>
      <c r="N178" s="10" t="s">
        <v>1929</v>
      </c>
      <c r="O178" s="10" t="s">
        <v>1960</v>
      </c>
      <c r="P178" s="14" t="s">
        <v>1931</v>
      </c>
      <c r="Q178" s="12" t="s">
        <v>1976</v>
      </c>
      <c r="R178" s="12" t="s">
        <v>1941</v>
      </c>
      <c r="S178" s="12" t="s">
        <v>1941</v>
      </c>
      <c r="T178" s="10" t="s">
        <v>2113</v>
      </c>
      <c r="U178" s="10" t="s">
        <v>2114</v>
      </c>
      <c r="V178" s="10" t="s">
        <v>207</v>
      </c>
      <c r="W178" s="10" t="s">
        <v>207</v>
      </c>
      <c r="X178" s="10" t="s">
        <v>207</v>
      </c>
      <c r="Y178" s="10" t="s">
        <v>207</v>
      </c>
      <c r="Z178" s="10" t="s">
        <v>1935</v>
      </c>
    </row>
    <row r="179" spans="1:26" s="10" customFormat="1" ht="30">
      <c r="A179" s="13" t="s">
        <v>49</v>
      </c>
      <c r="B179" s="14" t="s">
        <v>110</v>
      </c>
      <c r="C179" s="10" t="s">
        <v>169</v>
      </c>
      <c r="D179" s="14" t="s">
        <v>338</v>
      </c>
      <c r="E179" s="14" t="s">
        <v>207</v>
      </c>
      <c r="F179" s="12" t="s">
        <v>2047</v>
      </c>
      <c r="G179" s="12" t="s">
        <v>1921</v>
      </c>
      <c r="H179" s="10">
        <v>1</v>
      </c>
      <c r="I179" s="12">
        <v>5</v>
      </c>
      <c r="J179" s="10">
        <v>4</v>
      </c>
      <c r="K179" s="12"/>
      <c r="L179" s="12" t="s">
        <v>4892</v>
      </c>
      <c r="M179" s="10" t="s">
        <v>1928</v>
      </c>
      <c r="N179" s="10" t="s">
        <v>1929</v>
      </c>
      <c r="O179" s="10" t="s">
        <v>1938</v>
      </c>
      <c r="P179" s="14" t="s">
        <v>1931</v>
      </c>
      <c r="Q179" s="12" t="s">
        <v>1924</v>
      </c>
      <c r="R179" s="12" t="s">
        <v>207</v>
      </c>
      <c r="S179" s="12" t="s">
        <v>207</v>
      </c>
      <c r="T179" s="10" t="s">
        <v>207</v>
      </c>
      <c r="U179" s="10" t="s">
        <v>207</v>
      </c>
      <c r="V179" s="10" t="s">
        <v>207</v>
      </c>
      <c r="W179" s="10" t="s">
        <v>207</v>
      </c>
      <c r="X179" s="10" t="s">
        <v>207</v>
      </c>
      <c r="Y179" s="10" t="s">
        <v>207</v>
      </c>
      <c r="Z179" s="10" t="s">
        <v>1935</v>
      </c>
    </row>
    <row r="180" spans="1:26" s="10" customFormat="1" ht="30">
      <c r="A180" s="13" t="s">
        <v>49</v>
      </c>
      <c r="B180" s="14" t="s">
        <v>96</v>
      </c>
      <c r="C180" s="10" t="s">
        <v>168</v>
      </c>
      <c r="D180" s="14" t="s">
        <v>337</v>
      </c>
      <c r="E180" s="14" t="s">
        <v>207</v>
      </c>
      <c r="F180" s="12" t="s">
        <v>1936</v>
      </c>
      <c r="G180" s="12" t="s">
        <v>1921</v>
      </c>
      <c r="H180" s="10">
        <v>1</v>
      </c>
      <c r="I180" s="12">
        <v>5</v>
      </c>
      <c r="J180" s="10">
        <v>4</v>
      </c>
      <c r="K180" s="12"/>
      <c r="L180" s="12" t="s">
        <v>4892</v>
      </c>
      <c r="M180" s="10" t="s">
        <v>1928</v>
      </c>
      <c r="N180" s="10" t="s">
        <v>1929</v>
      </c>
      <c r="O180" s="10" t="s">
        <v>1938</v>
      </c>
      <c r="P180" s="14" t="s">
        <v>1931</v>
      </c>
      <c r="Q180" s="12" t="s">
        <v>1924</v>
      </c>
      <c r="R180" s="12" t="s">
        <v>207</v>
      </c>
      <c r="S180" s="12" t="s">
        <v>207</v>
      </c>
      <c r="T180" s="10" t="s">
        <v>207</v>
      </c>
      <c r="U180" s="10" t="s">
        <v>207</v>
      </c>
      <c r="V180" s="10" t="s">
        <v>207</v>
      </c>
      <c r="W180" s="10" t="s">
        <v>1980</v>
      </c>
      <c r="X180" s="10" t="s">
        <v>1933</v>
      </c>
      <c r="Y180" s="10" t="s">
        <v>2117</v>
      </c>
      <c r="Z180" s="10" t="s">
        <v>1935</v>
      </c>
    </row>
    <row r="181" spans="1:26" s="10" customFormat="1" ht="30">
      <c r="A181" s="13" t="s">
        <v>50</v>
      </c>
      <c r="B181" s="14" t="s">
        <v>96</v>
      </c>
      <c r="C181" s="10" t="s">
        <v>168</v>
      </c>
      <c r="D181" s="14" t="s">
        <v>1896</v>
      </c>
      <c r="E181" s="14" t="s">
        <v>207</v>
      </c>
      <c r="F181" s="12" t="s">
        <v>2047</v>
      </c>
      <c r="G181" s="12" t="s">
        <v>1926</v>
      </c>
      <c r="H181" s="10">
        <v>50</v>
      </c>
      <c r="I181" s="12"/>
      <c r="K181" s="12"/>
      <c r="L181" s="12" t="s">
        <v>4892</v>
      </c>
      <c r="M181" s="10" t="s">
        <v>1928</v>
      </c>
      <c r="N181" s="10" t="s">
        <v>1929</v>
      </c>
      <c r="O181" s="10" t="s">
        <v>1960</v>
      </c>
      <c r="P181" s="14" t="s">
        <v>1931</v>
      </c>
      <c r="Q181" s="12" t="s">
        <v>1924</v>
      </c>
      <c r="R181" s="12" t="s">
        <v>207</v>
      </c>
      <c r="S181" s="12" t="s">
        <v>207</v>
      </c>
      <c r="T181" s="10" t="s">
        <v>207</v>
      </c>
      <c r="U181" s="10" t="s">
        <v>207</v>
      </c>
      <c r="V181" s="10" t="s">
        <v>207</v>
      </c>
      <c r="W181" s="10" t="s">
        <v>207</v>
      </c>
      <c r="X181" s="10" t="s">
        <v>207</v>
      </c>
      <c r="Y181" s="10" t="s">
        <v>4730</v>
      </c>
      <c r="Z181" s="10" t="s">
        <v>2029</v>
      </c>
    </row>
    <row r="182" spans="1:26" s="10" customFormat="1" ht="45">
      <c r="A182" s="13" t="s">
        <v>50</v>
      </c>
      <c r="B182" s="14" t="s">
        <v>129</v>
      </c>
      <c r="C182" s="10" t="s">
        <v>196</v>
      </c>
      <c r="D182" s="14" t="s">
        <v>340</v>
      </c>
      <c r="E182" s="14" t="s">
        <v>207</v>
      </c>
      <c r="F182" s="12" t="s">
        <v>1936</v>
      </c>
      <c r="G182" s="12" t="s">
        <v>1921</v>
      </c>
      <c r="H182" s="10">
        <v>1</v>
      </c>
      <c r="I182" s="12">
        <v>5</v>
      </c>
      <c r="J182" s="10">
        <v>4</v>
      </c>
      <c r="K182" s="12"/>
      <c r="L182" s="12" t="s">
        <v>1927</v>
      </c>
      <c r="M182" s="10" t="s">
        <v>1944</v>
      </c>
      <c r="N182" s="10" t="s">
        <v>1929</v>
      </c>
      <c r="O182" s="10" t="s">
        <v>1960</v>
      </c>
      <c r="P182" s="14" t="s">
        <v>2118</v>
      </c>
      <c r="Q182" s="12" t="s">
        <v>1946</v>
      </c>
      <c r="R182" s="12" t="s">
        <v>1933</v>
      </c>
      <c r="S182" s="12" t="s">
        <v>207</v>
      </c>
      <c r="T182" s="10" t="s">
        <v>2119</v>
      </c>
      <c r="U182" s="10" t="s">
        <v>2120</v>
      </c>
      <c r="V182" s="10" t="s">
        <v>207</v>
      </c>
      <c r="W182" s="10" t="s">
        <v>2050</v>
      </c>
      <c r="X182" s="10" t="s">
        <v>207</v>
      </c>
      <c r="Y182" s="10" t="s">
        <v>207</v>
      </c>
      <c r="Z182" s="10" t="s">
        <v>2121</v>
      </c>
    </row>
    <row r="183" spans="1:26" s="10" customFormat="1">
      <c r="A183" s="13" t="s">
        <v>50</v>
      </c>
      <c r="B183" s="14" t="s">
        <v>119</v>
      </c>
      <c r="C183" s="10" t="s">
        <v>189</v>
      </c>
      <c r="D183" s="14" t="s">
        <v>339</v>
      </c>
      <c r="E183" s="14" t="s">
        <v>207</v>
      </c>
      <c r="F183" s="12" t="s">
        <v>1920</v>
      </c>
      <c r="G183" s="12" t="s">
        <v>1921</v>
      </c>
      <c r="H183" s="10">
        <v>1</v>
      </c>
      <c r="I183" s="12"/>
      <c r="K183" s="12"/>
      <c r="L183" s="12" t="s">
        <v>4892</v>
      </c>
      <c r="M183" s="10" t="s">
        <v>1923</v>
      </c>
      <c r="N183" s="10" t="s">
        <v>207</v>
      </c>
      <c r="O183" s="10" t="s">
        <v>207</v>
      </c>
      <c r="P183" s="14" t="s">
        <v>207</v>
      </c>
      <c r="Q183" s="12" t="s">
        <v>1924</v>
      </c>
      <c r="R183" s="12" t="s">
        <v>207</v>
      </c>
      <c r="S183" s="12" t="s">
        <v>207</v>
      </c>
      <c r="T183" s="10" t="s">
        <v>207</v>
      </c>
      <c r="U183" s="10" t="s">
        <v>207</v>
      </c>
      <c r="V183" s="10" t="s">
        <v>1925</v>
      </c>
      <c r="W183" s="10" t="s">
        <v>1941</v>
      </c>
      <c r="X183" s="10" t="s">
        <v>1933</v>
      </c>
      <c r="Y183" s="10" t="s">
        <v>2027</v>
      </c>
      <c r="Z183" s="10" t="s">
        <v>207</v>
      </c>
    </row>
    <row r="184" spans="1:26" s="10" customFormat="1" ht="30">
      <c r="A184" s="13" t="s">
        <v>50</v>
      </c>
      <c r="B184" s="14" t="s">
        <v>96</v>
      </c>
      <c r="C184" s="10" t="s">
        <v>168</v>
      </c>
      <c r="D184" s="14" t="s">
        <v>341</v>
      </c>
      <c r="E184" s="14" t="s">
        <v>207</v>
      </c>
      <c r="F184" s="12" t="s">
        <v>1936</v>
      </c>
      <c r="G184" s="12" t="s">
        <v>1926</v>
      </c>
      <c r="H184" s="10">
        <v>1</v>
      </c>
      <c r="I184" s="12"/>
      <c r="K184" s="12"/>
      <c r="L184" s="12" t="s">
        <v>4892</v>
      </c>
      <c r="M184" s="10" t="s">
        <v>1928</v>
      </c>
      <c r="N184" s="10" t="s">
        <v>1929</v>
      </c>
      <c r="O184" s="10" t="s">
        <v>1938</v>
      </c>
      <c r="P184" s="14" t="s">
        <v>1931</v>
      </c>
      <c r="Q184" s="12" t="s">
        <v>1924</v>
      </c>
      <c r="R184" s="12" t="s">
        <v>207</v>
      </c>
      <c r="S184" s="12" t="s">
        <v>207</v>
      </c>
      <c r="T184" s="10" t="s">
        <v>207</v>
      </c>
      <c r="U184" s="10" t="s">
        <v>207</v>
      </c>
      <c r="V184" s="10" t="s">
        <v>207</v>
      </c>
      <c r="W184" s="10" t="s">
        <v>1957</v>
      </c>
      <c r="X184" s="10" t="s">
        <v>2122</v>
      </c>
      <c r="Y184" s="10" t="s">
        <v>1942</v>
      </c>
      <c r="Z184" s="10" t="s">
        <v>1935</v>
      </c>
    </row>
    <row r="185" spans="1:26" s="10" customFormat="1" ht="30">
      <c r="A185" s="13" t="s">
        <v>50</v>
      </c>
      <c r="B185" s="14" t="s">
        <v>110</v>
      </c>
      <c r="C185" s="10" t="s">
        <v>169</v>
      </c>
      <c r="D185" s="14" t="s">
        <v>341</v>
      </c>
      <c r="E185" s="14" t="s">
        <v>207</v>
      </c>
      <c r="F185" s="12" t="s">
        <v>2047</v>
      </c>
      <c r="G185" s="12" t="s">
        <v>1926</v>
      </c>
      <c r="H185" s="10">
        <v>1</v>
      </c>
      <c r="I185" s="12"/>
      <c r="K185" s="12"/>
      <c r="L185" s="12" t="s">
        <v>4892</v>
      </c>
      <c r="M185" s="10" t="s">
        <v>1928</v>
      </c>
      <c r="N185" s="10" t="s">
        <v>1929</v>
      </c>
      <c r="O185" s="10" t="s">
        <v>1938</v>
      </c>
      <c r="P185" s="14" t="s">
        <v>1931</v>
      </c>
      <c r="Q185" s="12" t="s">
        <v>1924</v>
      </c>
      <c r="R185" s="12" t="s">
        <v>207</v>
      </c>
      <c r="S185" s="12" t="s">
        <v>207</v>
      </c>
      <c r="T185" s="10" t="s">
        <v>207</v>
      </c>
      <c r="U185" s="10" t="s">
        <v>207</v>
      </c>
      <c r="V185" s="10" t="s">
        <v>207</v>
      </c>
      <c r="W185" s="10" t="s">
        <v>207</v>
      </c>
      <c r="X185" s="10" t="s">
        <v>207</v>
      </c>
      <c r="Y185" s="10" t="s">
        <v>207</v>
      </c>
      <c r="Z185" s="10" t="s">
        <v>1935</v>
      </c>
    </row>
    <row r="186" spans="1:26" s="10" customFormat="1" ht="30">
      <c r="A186" s="13" t="s">
        <v>51</v>
      </c>
      <c r="B186" s="14" t="s">
        <v>130</v>
      </c>
      <c r="C186" s="10" t="s">
        <v>197</v>
      </c>
      <c r="D186" s="14" t="s">
        <v>343</v>
      </c>
      <c r="E186" s="14" t="s">
        <v>207</v>
      </c>
      <c r="F186" s="12" t="s">
        <v>1920</v>
      </c>
      <c r="G186" s="12" t="s">
        <v>1921</v>
      </c>
      <c r="H186" s="10">
        <v>1</v>
      </c>
      <c r="I186" s="12"/>
      <c r="K186" s="12"/>
      <c r="L186" s="12" t="s">
        <v>4892</v>
      </c>
      <c r="M186" s="10" t="s">
        <v>1923</v>
      </c>
      <c r="N186" s="10" t="s">
        <v>207</v>
      </c>
      <c r="O186" s="10" t="s">
        <v>207</v>
      </c>
      <c r="P186" s="14" t="s">
        <v>207</v>
      </c>
      <c r="Q186" s="12" t="s">
        <v>1924</v>
      </c>
      <c r="R186" s="12" t="s">
        <v>207</v>
      </c>
      <c r="S186" s="12" t="s">
        <v>207</v>
      </c>
      <c r="T186" s="10" t="s">
        <v>207</v>
      </c>
      <c r="U186" s="10" t="s">
        <v>207</v>
      </c>
      <c r="V186" s="10" t="s">
        <v>207</v>
      </c>
      <c r="W186" s="10" t="s">
        <v>207</v>
      </c>
      <c r="X186" s="10" t="s">
        <v>207</v>
      </c>
      <c r="Y186" s="10" t="s">
        <v>207</v>
      </c>
      <c r="Z186" s="10" t="s">
        <v>1935</v>
      </c>
    </row>
    <row r="187" spans="1:26" s="10" customFormat="1">
      <c r="A187" s="13" t="s">
        <v>51</v>
      </c>
      <c r="B187" s="14" t="s">
        <v>95</v>
      </c>
      <c r="C187" s="10" t="s">
        <v>167</v>
      </c>
      <c r="D187" s="14" t="s">
        <v>350</v>
      </c>
      <c r="E187" s="14" t="s">
        <v>207</v>
      </c>
      <c r="F187" s="12" t="s">
        <v>1920</v>
      </c>
      <c r="G187" s="12" t="s">
        <v>1921</v>
      </c>
      <c r="H187" s="10">
        <v>1</v>
      </c>
      <c r="I187" s="12"/>
      <c r="K187" s="12"/>
      <c r="L187" s="12" t="s">
        <v>4892</v>
      </c>
      <c r="M187" s="10" t="s">
        <v>1923</v>
      </c>
      <c r="N187" s="10" t="s">
        <v>207</v>
      </c>
      <c r="O187" s="10" t="s">
        <v>207</v>
      </c>
      <c r="P187" s="14" t="s">
        <v>207</v>
      </c>
      <c r="Q187" s="12" t="s">
        <v>1924</v>
      </c>
      <c r="R187" s="12" t="s">
        <v>207</v>
      </c>
      <c r="S187" s="12" t="s">
        <v>207</v>
      </c>
      <c r="T187" s="10" t="s">
        <v>207</v>
      </c>
      <c r="U187" s="10" t="s">
        <v>207</v>
      </c>
      <c r="V187" s="10" t="s">
        <v>1925</v>
      </c>
      <c r="W187" s="10" t="s">
        <v>207</v>
      </c>
      <c r="X187" s="10" t="s">
        <v>207</v>
      </c>
      <c r="Y187" s="10" t="s">
        <v>2126</v>
      </c>
      <c r="Z187" s="10" t="s">
        <v>1935</v>
      </c>
    </row>
    <row r="188" spans="1:26" s="10" customFormat="1" ht="30">
      <c r="A188" s="13" t="s">
        <v>51</v>
      </c>
      <c r="B188" s="14" t="s">
        <v>131</v>
      </c>
      <c r="C188" s="10" t="s">
        <v>198</v>
      </c>
      <c r="D188" s="14" t="s">
        <v>353</v>
      </c>
      <c r="E188" s="14" t="s">
        <v>207</v>
      </c>
      <c r="F188" s="12" t="s">
        <v>1920</v>
      </c>
      <c r="G188" s="12" t="s">
        <v>1921</v>
      </c>
      <c r="H188" s="10">
        <v>2</v>
      </c>
      <c r="I188" s="12"/>
      <c r="K188" s="12"/>
      <c r="L188" s="12" t="s">
        <v>4892</v>
      </c>
      <c r="M188" s="10" t="s">
        <v>1923</v>
      </c>
      <c r="N188" s="10" t="s">
        <v>207</v>
      </c>
      <c r="O188" s="10" t="s">
        <v>207</v>
      </c>
      <c r="P188" s="14" t="s">
        <v>207</v>
      </c>
      <c r="Q188" s="12" t="s">
        <v>1924</v>
      </c>
      <c r="R188" s="12" t="s">
        <v>207</v>
      </c>
      <c r="S188" s="12" t="s">
        <v>207</v>
      </c>
      <c r="T188" s="10" t="s">
        <v>207</v>
      </c>
      <c r="U188" s="10" t="s">
        <v>207</v>
      </c>
      <c r="V188" s="10" t="s">
        <v>1925</v>
      </c>
      <c r="W188" s="10" t="s">
        <v>1962</v>
      </c>
      <c r="X188" s="10" t="s">
        <v>207</v>
      </c>
      <c r="Y188" s="10" t="s">
        <v>1942</v>
      </c>
      <c r="Z188" s="10" t="s">
        <v>1935</v>
      </c>
    </row>
    <row r="189" spans="1:26" s="10" customFormat="1">
      <c r="A189" s="13" t="s">
        <v>51</v>
      </c>
      <c r="B189" s="14" t="s">
        <v>95</v>
      </c>
      <c r="C189" s="10" t="s">
        <v>167</v>
      </c>
      <c r="D189" s="14" t="s">
        <v>351</v>
      </c>
      <c r="E189" s="14" t="s">
        <v>207</v>
      </c>
      <c r="F189" s="12" t="s">
        <v>1920</v>
      </c>
      <c r="G189" s="12" t="s">
        <v>1921</v>
      </c>
      <c r="H189" s="10">
        <v>1</v>
      </c>
      <c r="I189" s="12"/>
      <c r="K189" s="12"/>
      <c r="L189" s="12" t="s">
        <v>4892</v>
      </c>
      <c r="M189" s="10" t="s">
        <v>1923</v>
      </c>
      <c r="N189" s="10" t="s">
        <v>207</v>
      </c>
      <c r="O189" s="10" t="s">
        <v>207</v>
      </c>
      <c r="P189" s="14" t="s">
        <v>207</v>
      </c>
      <c r="Q189" s="12" t="s">
        <v>1924</v>
      </c>
      <c r="R189" s="12" t="s">
        <v>207</v>
      </c>
      <c r="S189" s="12" t="s">
        <v>207</v>
      </c>
      <c r="T189" s="10" t="s">
        <v>207</v>
      </c>
      <c r="U189" s="10" t="s">
        <v>207</v>
      </c>
      <c r="V189" s="10" t="s">
        <v>1925</v>
      </c>
      <c r="W189" s="10" t="s">
        <v>1933</v>
      </c>
      <c r="X189" s="10" t="s">
        <v>2127</v>
      </c>
      <c r="Y189" s="10" t="s">
        <v>1942</v>
      </c>
      <c r="Z189" s="10" t="s">
        <v>1935</v>
      </c>
    </row>
    <row r="190" spans="1:26" s="10" customFormat="1" ht="30">
      <c r="A190" s="13" t="s">
        <v>51</v>
      </c>
      <c r="B190" s="14" t="s">
        <v>95</v>
      </c>
      <c r="C190" s="10" t="s">
        <v>167</v>
      </c>
      <c r="D190" s="14" t="s">
        <v>352</v>
      </c>
      <c r="E190" s="14" t="s">
        <v>207</v>
      </c>
      <c r="F190" s="12" t="s">
        <v>1920</v>
      </c>
      <c r="G190" s="12" t="s">
        <v>1921</v>
      </c>
      <c r="H190" s="10">
        <v>1</v>
      </c>
      <c r="I190" s="12"/>
      <c r="K190" s="12"/>
      <c r="L190" s="12" t="s">
        <v>4892</v>
      </c>
      <c r="M190" s="10" t="s">
        <v>1928</v>
      </c>
      <c r="N190" s="10" t="s">
        <v>1929</v>
      </c>
      <c r="O190" s="10" t="s">
        <v>1930</v>
      </c>
      <c r="P190" s="14" t="s">
        <v>1931</v>
      </c>
      <c r="Q190" s="12" t="s">
        <v>1924</v>
      </c>
      <c r="R190" s="12" t="s">
        <v>207</v>
      </c>
      <c r="S190" s="12" t="s">
        <v>207</v>
      </c>
      <c r="T190" s="10" t="s">
        <v>207</v>
      </c>
      <c r="U190" s="10" t="s">
        <v>207</v>
      </c>
      <c r="V190" s="10" t="s">
        <v>207</v>
      </c>
      <c r="W190" s="10" t="s">
        <v>207</v>
      </c>
      <c r="X190" s="10" t="s">
        <v>207</v>
      </c>
      <c r="Y190" s="10" t="s">
        <v>2128</v>
      </c>
      <c r="Z190" s="10" t="s">
        <v>1935</v>
      </c>
    </row>
    <row r="191" spans="1:26" s="10" customFormat="1" ht="30">
      <c r="A191" s="13" t="s">
        <v>51</v>
      </c>
      <c r="B191" s="14" t="s">
        <v>113</v>
      </c>
      <c r="C191" s="10" t="s">
        <v>183</v>
      </c>
      <c r="D191" s="14" t="s">
        <v>349</v>
      </c>
      <c r="E191" s="14" t="s">
        <v>207</v>
      </c>
      <c r="F191" s="12" t="s">
        <v>1936</v>
      </c>
      <c r="G191" s="12" t="s">
        <v>1921</v>
      </c>
      <c r="H191" s="10">
        <v>1</v>
      </c>
      <c r="I191" s="12">
        <v>5</v>
      </c>
      <c r="K191" s="12"/>
      <c r="L191" s="12" t="s">
        <v>4892</v>
      </c>
      <c r="M191" s="10" t="s">
        <v>1928</v>
      </c>
      <c r="N191" s="10" t="s">
        <v>1929</v>
      </c>
      <c r="O191" s="10" t="s">
        <v>1938</v>
      </c>
      <c r="P191" s="14" t="s">
        <v>1931</v>
      </c>
      <c r="Q191" s="12" t="s">
        <v>1924</v>
      </c>
      <c r="R191" s="12" t="s">
        <v>207</v>
      </c>
      <c r="S191" s="12" t="s">
        <v>207</v>
      </c>
      <c r="T191" s="10" t="s">
        <v>207</v>
      </c>
      <c r="U191" s="10" t="s">
        <v>207</v>
      </c>
      <c r="V191" s="10" t="s">
        <v>207</v>
      </c>
      <c r="W191" s="10" t="s">
        <v>2125</v>
      </c>
      <c r="X191" s="10" t="s">
        <v>1962</v>
      </c>
      <c r="Y191" s="10" t="s">
        <v>4893</v>
      </c>
      <c r="Z191" s="10" t="s">
        <v>1935</v>
      </c>
    </row>
    <row r="192" spans="1:26" s="10" customFormat="1">
      <c r="A192" s="13" t="s">
        <v>51</v>
      </c>
      <c r="B192" s="14" t="s">
        <v>119</v>
      </c>
      <c r="C192" s="10" t="s">
        <v>189</v>
      </c>
      <c r="D192" s="14" t="s">
        <v>356</v>
      </c>
      <c r="E192" s="14" t="s">
        <v>207</v>
      </c>
      <c r="F192" s="12" t="s">
        <v>1920</v>
      </c>
      <c r="G192" s="12" t="s">
        <v>1921</v>
      </c>
      <c r="H192" s="10">
        <v>4</v>
      </c>
      <c r="I192" s="12">
        <v>4</v>
      </c>
      <c r="K192" s="12"/>
      <c r="L192" s="12" t="s">
        <v>4892</v>
      </c>
      <c r="M192" s="10" t="s">
        <v>1923</v>
      </c>
      <c r="N192" s="10" t="s">
        <v>207</v>
      </c>
      <c r="O192" s="10" t="s">
        <v>207</v>
      </c>
      <c r="P192" s="14" t="s">
        <v>207</v>
      </c>
      <c r="Q192" s="12" t="s">
        <v>1924</v>
      </c>
      <c r="R192" s="12" t="s">
        <v>207</v>
      </c>
      <c r="S192" s="12" t="s">
        <v>207</v>
      </c>
      <c r="T192" s="10" t="s">
        <v>207</v>
      </c>
      <c r="U192" s="10" t="s">
        <v>207</v>
      </c>
      <c r="V192" s="10" t="s">
        <v>207</v>
      </c>
      <c r="W192" s="10" t="s">
        <v>1933</v>
      </c>
      <c r="X192" s="10" t="s">
        <v>1933</v>
      </c>
      <c r="Y192" s="10" t="s">
        <v>2130</v>
      </c>
      <c r="Z192" s="10" t="s">
        <v>207</v>
      </c>
    </row>
    <row r="193" spans="1:26" s="10" customFormat="1" ht="30">
      <c r="A193" s="13" t="s">
        <v>51</v>
      </c>
      <c r="B193" s="14" t="s">
        <v>130</v>
      </c>
      <c r="C193" s="10" t="s">
        <v>197</v>
      </c>
      <c r="D193" s="14" t="s">
        <v>344</v>
      </c>
      <c r="E193" s="14" t="s">
        <v>207</v>
      </c>
      <c r="F193" s="12" t="s">
        <v>1920</v>
      </c>
      <c r="G193" s="12" t="s">
        <v>1921</v>
      </c>
      <c r="H193" s="10">
        <v>1</v>
      </c>
      <c r="I193" s="12"/>
      <c r="K193" s="12"/>
      <c r="L193" s="12" t="s">
        <v>4892</v>
      </c>
      <c r="M193" s="10" t="s">
        <v>1928</v>
      </c>
      <c r="N193" s="10" t="s">
        <v>1929</v>
      </c>
      <c r="O193" s="10" t="s">
        <v>1930</v>
      </c>
      <c r="P193" s="14" t="s">
        <v>1931</v>
      </c>
      <c r="Q193" s="12" t="s">
        <v>1924</v>
      </c>
      <c r="R193" s="12" t="s">
        <v>207</v>
      </c>
      <c r="S193" s="12" t="s">
        <v>207</v>
      </c>
      <c r="T193" s="10" t="s">
        <v>207</v>
      </c>
      <c r="U193" s="10" t="s">
        <v>207</v>
      </c>
      <c r="V193" s="10" t="s">
        <v>207</v>
      </c>
      <c r="W193" s="10" t="s">
        <v>207</v>
      </c>
      <c r="X193" s="10" t="s">
        <v>207</v>
      </c>
      <c r="Y193" s="10" t="s">
        <v>207</v>
      </c>
      <c r="Z193" s="10" t="s">
        <v>207</v>
      </c>
    </row>
    <row r="194" spans="1:26" s="10" customFormat="1">
      <c r="A194" s="13" t="s">
        <v>51</v>
      </c>
      <c r="B194" s="14" t="s">
        <v>100</v>
      </c>
      <c r="C194" s="10" t="s">
        <v>172</v>
      </c>
      <c r="D194" s="14" t="s">
        <v>354</v>
      </c>
      <c r="E194" s="14" t="s">
        <v>207</v>
      </c>
      <c r="F194" s="12" t="s">
        <v>1920</v>
      </c>
      <c r="G194" s="12" t="s">
        <v>1921</v>
      </c>
      <c r="H194" s="10">
        <v>1</v>
      </c>
      <c r="I194" s="12">
        <v>5</v>
      </c>
      <c r="J194" s="10">
        <v>1</v>
      </c>
      <c r="K194" s="12"/>
      <c r="L194" s="12" t="s">
        <v>4892</v>
      </c>
      <c r="M194" s="10" t="s">
        <v>1923</v>
      </c>
      <c r="N194" s="10" t="s">
        <v>207</v>
      </c>
      <c r="O194" s="10" t="s">
        <v>207</v>
      </c>
      <c r="P194" s="14" t="s">
        <v>207</v>
      </c>
      <c r="Q194" s="12" t="s">
        <v>1924</v>
      </c>
      <c r="R194" s="12" t="s">
        <v>207</v>
      </c>
      <c r="S194" s="12" t="s">
        <v>207</v>
      </c>
      <c r="T194" s="10" t="s">
        <v>207</v>
      </c>
      <c r="U194" s="10" t="s">
        <v>207</v>
      </c>
      <c r="V194" s="10" t="s">
        <v>1925</v>
      </c>
      <c r="W194" s="10" t="s">
        <v>1933</v>
      </c>
      <c r="X194" s="10" t="s">
        <v>1962</v>
      </c>
      <c r="Y194" s="10" t="s">
        <v>1942</v>
      </c>
      <c r="Z194" s="10" t="s">
        <v>1935</v>
      </c>
    </row>
    <row r="195" spans="1:26" s="10" customFormat="1" ht="30">
      <c r="A195" s="13" t="s">
        <v>51</v>
      </c>
      <c r="B195" s="14" t="s">
        <v>123</v>
      </c>
      <c r="C195" s="10" t="s">
        <v>4880</v>
      </c>
      <c r="D195" s="14" t="s">
        <v>358</v>
      </c>
      <c r="E195" s="14" t="s">
        <v>2135</v>
      </c>
      <c r="F195" s="12" t="s">
        <v>1936</v>
      </c>
      <c r="G195" s="12" t="s">
        <v>1937</v>
      </c>
      <c r="H195" s="10">
        <v>1</v>
      </c>
      <c r="I195" s="12">
        <v>4</v>
      </c>
      <c r="K195" s="12"/>
      <c r="L195" s="12" t="s">
        <v>4892</v>
      </c>
      <c r="M195" s="10" t="s">
        <v>1944</v>
      </c>
      <c r="N195" s="10" t="s">
        <v>1929</v>
      </c>
      <c r="O195" s="10" t="s">
        <v>2136</v>
      </c>
      <c r="P195" s="14" t="s">
        <v>2137</v>
      </c>
      <c r="Q195" s="12" t="s">
        <v>1924</v>
      </c>
      <c r="R195" s="12" t="s">
        <v>207</v>
      </c>
      <c r="S195" s="12" t="s">
        <v>207</v>
      </c>
      <c r="T195" s="10" t="s">
        <v>207</v>
      </c>
      <c r="U195" s="10" t="s">
        <v>207</v>
      </c>
      <c r="V195" s="10" t="s">
        <v>207</v>
      </c>
      <c r="W195" s="10" t="s">
        <v>207</v>
      </c>
      <c r="X195" s="10" t="s">
        <v>207</v>
      </c>
      <c r="Y195" s="10" t="s">
        <v>2138</v>
      </c>
      <c r="Z195" s="10" t="s">
        <v>1935</v>
      </c>
    </row>
    <row r="196" spans="1:26" s="10" customFormat="1" ht="30">
      <c r="A196" s="13" t="s">
        <v>51</v>
      </c>
      <c r="B196" s="14" t="s">
        <v>130</v>
      </c>
      <c r="C196" s="10" t="s">
        <v>197</v>
      </c>
      <c r="D196" s="14" t="s">
        <v>345</v>
      </c>
      <c r="E196" s="14" t="s">
        <v>207</v>
      </c>
      <c r="F196" s="12" t="s">
        <v>1936</v>
      </c>
      <c r="G196" s="12" t="s">
        <v>1937</v>
      </c>
      <c r="H196" s="10">
        <v>2</v>
      </c>
      <c r="I196" s="12"/>
      <c r="K196" s="12">
        <v>2</v>
      </c>
      <c r="L196" s="12" t="s">
        <v>4892</v>
      </c>
      <c r="M196" s="10" t="s">
        <v>1944</v>
      </c>
      <c r="N196" s="10" t="s">
        <v>1929</v>
      </c>
      <c r="O196" s="10" t="s">
        <v>1971</v>
      </c>
      <c r="P196" s="14" t="s">
        <v>1931</v>
      </c>
      <c r="Q196" s="12" t="s">
        <v>1924</v>
      </c>
      <c r="R196" s="12" t="s">
        <v>207</v>
      </c>
      <c r="S196" s="12" t="s">
        <v>207</v>
      </c>
      <c r="T196" s="10" t="s">
        <v>207</v>
      </c>
      <c r="U196" s="10" t="s">
        <v>207</v>
      </c>
      <c r="V196" s="10" t="s">
        <v>207</v>
      </c>
      <c r="W196" s="10" t="s">
        <v>207</v>
      </c>
      <c r="X196" s="10" t="s">
        <v>207</v>
      </c>
      <c r="Y196" s="10" t="s">
        <v>207</v>
      </c>
      <c r="Z196" s="10" t="s">
        <v>1935</v>
      </c>
    </row>
    <row r="197" spans="1:26" s="10" customFormat="1">
      <c r="A197" s="13" t="s">
        <v>51</v>
      </c>
      <c r="B197" s="14" t="s">
        <v>119</v>
      </c>
      <c r="C197" s="10" t="s">
        <v>189</v>
      </c>
      <c r="D197" s="14" t="s">
        <v>357</v>
      </c>
      <c r="E197" s="14" t="s">
        <v>207</v>
      </c>
      <c r="F197" s="12" t="s">
        <v>1920</v>
      </c>
      <c r="G197" s="12" t="s">
        <v>1921</v>
      </c>
      <c r="H197" s="10">
        <v>4</v>
      </c>
      <c r="I197" s="12">
        <v>4</v>
      </c>
      <c r="K197" s="12"/>
      <c r="L197" s="12" t="s">
        <v>1922</v>
      </c>
      <c r="M197" s="10" t="s">
        <v>1923</v>
      </c>
      <c r="N197" s="10" t="s">
        <v>207</v>
      </c>
      <c r="O197" s="10" t="s">
        <v>207</v>
      </c>
      <c r="P197" s="14" t="s">
        <v>207</v>
      </c>
      <c r="Q197" s="12" t="s">
        <v>1976</v>
      </c>
      <c r="R197" s="12" t="s">
        <v>1941</v>
      </c>
      <c r="S197" s="12" t="s">
        <v>1941</v>
      </c>
      <c r="T197" s="10" t="s">
        <v>2131</v>
      </c>
      <c r="U197" s="10" t="s">
        <v>2132</v>
      </c>
      <c r="V197" s="10" t="s">
        <v>1925</v>
      </c>
      <c r="W197" s="10" t="s">
        <v>1962</v>
      </c>
      <c r="X197" s="10" t="s">
        <v>1933</v>
      </c>
      <c r="Y197" s="10" t="s">
        <v>2027</v>
      </c>
      <c r="Z197" s="10" t="s">
        <v>207</v>
      </c>
    </row>
    <row r="198" spans="1:26" s="10" customFormat="1">
      <c r="A198" s="13" t="s">
        <v>51</v>
      </c>
      <c r="B198" s="14" t="s">
        <v>96</v>
      </c>
      <c r="C198" s="10" t="s">
        <v>168</v>
      </c>
      <c r="D198" s="14" t="s">
        <v>357</v>
      </c>
      <c r="E198" s="14" t="s">
        <v>207</v>
      </c>
      <c r="F198" s="12" t="s">
        <v>1920</v>
      </c>
      <c r="G198" s="12" t="s">
        <v>1921</v>
      </c>
      <c r="H198" s="10">
        <v>4</v>
      </c>
      <c r="I198" s="12">
        <v>4</v>
      </c>
      <c r="K198" s="12"/>
      <c r="L198" s="12" t="s">
        <v>1922</v>
      </c>
      <c r="M198" s="10" t="s">
        <v>1923</v>
      </c>
      <c r="N198" s="10" t="s">
        <v>207</v>
      </c>
      <c r="O198" s="10" t="s">
        <v>207</v>
      </c>
      <c r="P198" s="14" t="s">
        <v>207</v>
      </c>
      <c r="Q198" s="12" t="s">
        <v>1976</v>
      </c>
      <c r="R198" s="12" t="s">
        <v>1941</v>
      </c>
      <c r="S198" s="12" t="s">
        <v>1941</v>
      </c>
      <c r="T198" s="10" t="s">
        <v>2131</v>
      </c>
      <c r="U198" s="10" t="s">
        <v>2132</v>
      </c>
      <c r="V198" s="10" t="s">
        <v>2133</v>
      </c>
      <c r="W198" s="10" t="s">
        <v>207</v>
      </c>
      <c r="X198" s="10" t="s">
        <v>207</v>
      </c>
      <c r="Y198" s="10" t="s">
        <v>2134</v>
      </c>
      <c r="Z198" s="10" t="s">
        <v>1935</v>
      </c>
    </row>
    <row r="199" spans="1:26" s="10" customFormat="1" ht="30">
      <c r="A199" s="13" t="s">
        <v>51</v>
      </c>
      <c r="B199" s="14" t="s">
        <v>130</v>
      </c>
      <c r="C199" s="10" t="s">
        <v>197</v>
      </c>
      <c r="D199" s="14" t="s">
        <v>346</v>
      </c>
      <c r="E199" s="14" t="s">
        <v>207</v>
      </c>
      <c r="F199" s="12" t="s">
        <v>1920</v>
      </c>
      <c r="G199" s="12" t="s">
        <v>1921</v>
      </c>
      <c r="H199" s="10">
        <v>4</v>
      </c>
      <c r="I199" s="12"/>
      <c r="K199" s="12"/>
      <c r="L199" s="12" t="s">
        <v>4892</v>
      </c>
      <c r="M199" s="10" t="s">
        <v>1928</v>
      </c>
      <c r="N199" s="10" t="s">
        <v>1929</v>
      </c>
      <c r="O199" s="10" t="s">
        <v>1930</v>
      </c>
      <c r="P199" s="14" t="s">
        <v>1931</v>
      </c>
      <c r="Q199" s="12" t="s">
        <v>1924</v>
      </c>
      <c r="R199" s="12" t="s">
        <v>207</v>
      </c>
      <c r="S199" s="12" t="s">
        <v>207</v>
      </c>
      <c r="T199" s="10" t="s">
        <v>207</v>
      </c>
      <c r="U199" s="10" t="s">
        <v>207</v>
      </c>
      <c r="V199" s="10" t="s">
        <v>207</v>
      </c>
      <c r="W199" s="10" t="s">
        <v>207</v>
      </c>
      <c r="X199" s="10" t="s">
        <v>207</v>
      </c>
      <c r="Y199" s="10" t="s">
        <v>207</v>
      </c>
      <c r="Z199" s="10" t="s">
        <v>207</v>
      </c>
    </row>
    <row r="200" spans="1:26" s="10" customFormat="1" ht="30">
      <c r="A200" s="13" t="s">
        <v>51</v>
      </c>
      <c r="B200" s="14" t="s">
        <v>110</v>
      </c>
      <c r="C200" s="10" t="s">
        <v>169</v>
      </c>
      <c r="D200" s="14" t="s">
        <v>1887</v>
      </c>
      <c r="E200" s="14" t="s">
        <v>207</v>
      </c>
      <c r="F200" s="12" t="s">
        <v>1936</v>
      </c>
      <c r="G200" s="12" t="s">
        <v>1921</v>
      </c>
      <c r="H200" s="10">
        <v>1</v>
      </c>
      <c r="I200" s="12"/>
      <c r="K200" s="12"/>
      <c r="L200" s="12" t="s">
        <v>4892</v>
      </c>
      <c r="M200" s="10" t="s">
        <v>1944</v>
      </c>
      <c r="N200" s="10" t="s">
        <v>1929</v>
      </c>
      <c r="O200" s="10" t="s">
        <v>1938</v>
      </c>
      <c r="P200" s="14" t="s">
        <v>1931</v>
      </c>
      <c r="Q200" s="12" t="s">
        <v>1924</v>
      </c>
      <c r="R200" s="12" t="s">
        <v>207</v>
      </c>
      <c r="S200" s="12" t="s">
        <v>207</v>
      </c>
      <c r="T200" s="10" t="s">
        <v>207</v>
      </c>
      <c r="U200" s="10" t="s">
        <v>207</v>
      </c>
      <c r="V200" s="10" t="s">
        <v>207</v>
      </c>
      <c r="W200" s="10" t="s">
        <v>207</v>
      </c>
      <c r="X200" s="10" t="s">
        <v>207</v>
      </c>
      <c r="Y200" s="10" t="s">
        <v>207</v>
      </c>
      <c r="Z200" s="10" t="s">
        <v>1935</v>
      </c>
    </row>
    <row r="201" spans="1:26" s="10" customFormat="1" ht="30">
      <c r="A201" s="13" t="s">
        <v>51</v>
      </c>
      <c r="B201" s="14" t="s">
        <v>106</v>
      </c>
      <c r="C201" s="10" t="s">
        <v>177</v>
      </c>
      <c r="D201" s="14" t="s">
        <v>355</v>
      </c>
      <c r="E201" s="14" t="s">
        <v>207</v>
      </c>
      <c r="F201" s="12" t="s">
        <v>1936</v>
      </c>
      <c r="G201" s="12" t="s">
        <v>1937</v>
      </c>
      <c r="H201" s="10">
        <v>2</v>
      </c>
      <c r="I201" s="12"/>
      <c r="K201" s="12">
        <v>2</v>
      </c>
      <c r="L201" s="12" t="s">
        <v>4892</v>
      </c>
      <c r="M201" s="10" t="s">
        <v>1944</v>
      </c>
      <c r="N201" s="10" t="s">
        <v>1929</v>
      </c>
      <c r="O201" s="10" t="s">
        <v>1971</v>
      </c>
      <c r="P201" s="14" t="s">
        <v>1931</v>
      </c>
      <c r="Q201" s="12" t="s">
        <v>1924</v>
      </c>
      <c r="R201" s="12" t="s">
        <v>207</v>
      </c>
      <c r="S201" s="12" t="s">
        <v>207</v>
      </c>
      <c r="T201" s="10" t="s">
        <v>207</v>
      </c>
      <c r="U201" s="10" t="s">
        <v>207</v>
      </c>
      <c r="V201" s="10" t="s">
        <v>207</v>
      </c>
      <c r="W201" s="10" t="s">
        <v>2129</v>
      </c>
      <c r="X201" s="10" t="s">
        <v>207</v>
      </c>
      <c r="Y201" s="10" t="s">
        <v>1942</v>
      </c>
      <c r="Z201" s="10" t="s">
        <v>1935</v>
      </c>
    </row>
    <row r="202" spans="1:26" s="10" customFormat="1" ht="30">
      <c r="A202" s="13" t="s">
        <v>51</v>
      </c>
      <c r="B202" s="14" t="s">
        <v>130</v>
      </c>
      <c r="C202" s="10" t="s">
        <v>197</v>
      </c>
      <c r="D202" s="14" t="s">
        <v>347</v>
      </c>
      <c r="E202" s="14" t="s">
        <v>207</v>
      </c>
      <c r="F202" s="12" t="s">
        <v>1920</v>
      </c>
      <c r="G202" s="12" t="s">
        <v>1921</v>
      </c>
      <c r="H202" s="10">
        <v>1</v>
      </c>
      <c r="I202" s="12"/>
      <c r="K202" s="12"/>
      <c r="L202" s="12" t="s">
        <v>4892</v>
      </c>
      <c r="M202" s="10" t="s">
        <v>1928</v>
      </c>
      <c r="N202" s="10" t="s">
        <v>1929</v>
      </c>
      <c r="O202" s="10" t="s">
        <v>1930</v>
      </c>
      <c r="P202" s="14" t="s">
        <v>1931</v>
      </c>
      <c r="Q202" s="12" t="s">
        <v>1924</v>
      </c>
      <c r="R202" s="12" t="s">
        <v>207</v>
      </c>
      <c r="S202" s="12" t="s">
        <v>207</v>
      </c>
      <c r="T202" s="10" t="s">
        <v>207</v>
      </c>
      <c r="U202" s="10" t="s">
        <v>207</v>
      </c>
      <c r="V202" s="10" t="s">
        <v>207</v>
      </c>
      <c r="W202" s="10" t="s">
        <v>207</v>
      </c>
      <c r="X202" s="10" t="s">
        <v>207</v>
      </c>
      <c r="Y202" s="10" t="s">
        <v>207</v>
      </c>
      <c r="Z202" s="10" t="s">
        <v>207</v>
      </c>
    </row>
    <row r="203" spans="1:26" s="10" customFormat="1" ht="30">
      <c r="A203" s="13" t="s">
        <v>51</v>
      </c>
      <c r="B203" s="14" t="s">
        <v>121</v>
      </c>
      <c r="C203" s="10" t="s">
        <v>191</v>
      </c>
      <c r="D203" s="14" t="s">
        <v>342</v>
      </c>
      <c r="E203" s="14" t="s">
        <v>207</v>
      </c>
      <c r="F203" s="12" t="s">
        <v>1920</v>
      </c>
      <c r="G203" s="12" t="s">
        <v>1921</v>
      </c>
      <c r="H203" s="10">
        <v>1</v>
      </c>
      <c r="I203" s="12"/>
      <c r="J203" s="10">
        <v>6</v>
      </c>
      <c r="K203" s="12">
        <v>1</v>
      </c>
      <c r="L203" s="12" t="s">
        <v>4892</v>
      </c>
      <c r="M203" s="10" t="s">
        <v>1923</v>
      </c>
      <c r="N203" s="10" t="s">
        <v>207</v>
      </c>
      <c r="O203" s="10" t="s">
        <v>207</v>
      </c>
      <c r="P203" s="14" t="s">
        <v>207</v>
      </c>
      <c r="Q203" s="12" t="s">
        <v>1924</v>
      </c>
      <c r="R203" s="12" t="s">
        <v>207</v>
      </c>
      <c r="S203" s="12" t="s">
        <v>207</v>
      </c>
      <c r="T203" s="10" t="s">
        <v>207</v>
      </c>
      <c r="U203" s="10" t="s">
        <v>207</v>
      </c>
      <c r="V203" s="10" t="s">
        <v>1925</v>
      </c>
      <c r="W203" s="10" t="s">
        <v>2123</v>
      </c>
      <c r="X203" s="10" t="s">
        <v>2124</v>
      </c>
      <c r="Y203" s="10" t="s">
        <v>207</v>
      </c>
      <c r="Z203" s="10" t="s">
        <v>207</v>
      </c>
    </row>
    <row r="204" spans="1:26" s="10" customFormat="1" ht="30">
      <c r="A204" s="13" t="s">
        <v>51</v>
      </c>
      <c r="B204" s="14" t="s">
        <v>130</v>
      </c>
      <c r="C204" s="10" t="s">
        <v>197</v>
      </c>
      <c r="D204" s="14" t="s">
        <v>348</v>
      </c>
      <c r="E204" s="14" t="s">
        <v>207</v>
      </c>
      <c r="F204" s="12" t="s">
        <v>1920</v>
      </c>
      <c r="G204" s="12" t="s">
        <v>1921</v>
      </c>
      <c r="H204" s="10">
        <v>1</v>
      </c>
      <c r="I204" s="12"/>
      <c r="K204" s="12"/>
      <c r="L204" s="12" t="s">
        <v>4892</v>
      </c>
      <c r="M204" s="10" t="s">
        <v>1928</v>
      </c>
      <c r="N204" s="10" t="s">
        <v>1929</v>
      </c>
      <c r="O204" s="10" t="s">
        <v>1930</v>
      </c>
      <c r="P204" s="14" t="s">
        <v>1931</v>
      </c>
      <c r="Q204" s="12" t="s">
        <v>1924</v>
      </c>
      <c r="R204" s="12" t="s">
        <v>207</v>
      </c>
      <c r="S204" s="12" t="s">
        <v>207</v>
      </c>
      <c r="T204" s="10" t="s">
        <v>207</v>
      </c>
      <c r="U204" s="10" t="s">
        <v>207</v>
      </c>
      <c r="V204" s="10" t="s">
        <v>207</v>
      </c>
      <c r="W204" s="10" t="s">
        <v>207</v>
      </c>
      <c r="X204" s="10" t="s">
        <v>207</v>
      </c>
      <c r="Y204" s="10" t="s">
        <v>207</v>
      </c>
      <c r="Z204" s="10" t="s">
        <v>207</v>
      </c>
    </row>
    <row r="205" spans="1:26" s="10" customFormat="1" ht="75">
      <c r="A205" s="13" t="s">
        <v>52</v>
      </c>
      <c r="B205" s="14" t="s">
        <v>132</v>
      </c>
      <c r="C205" s="10" t="s">
        <v>200</v>
      </c>
      <c r="D205" s="14" t="s">
        <v>360</v>
      </c>
      <c r="E205" s="14" t="s">
        <v>207</v>
      </c>
      <c r="F205" s="12" t="s">
        <v>1936</v>
      </c>
      <c r="G205" s="12" t="s">
        <v>1921</v>
      </c>
      <c r="H205" s="10">
        <v>10</v>
      </c>
      <c r="I205" s="12">
        <v>10</v>
      </c>
      <c r="J205" s="10">
        <v>4</v>
      </c>
      <c r="K205" s="12"/>
      <c r="L205" s="12" t="s">
        <v>1922</v>
      </c>
      <c r="M205" s="10" t="s">
        <v>1928</v>
      </c>
      <c r="N205" s="10" t="s">
        <v>1929</v>
      </c>
      <c r="O205" s="10" t="s">
        <v>1930</v>
      </c>
      <c r="P205" s="14" t="s">
        <v>2140</v>
      </c>
      <c r="Q205" s="12" t="s">
        <v>1946</v>
      </c>
      <c r="R205" s="12" t="s">
        <v>1962</v>
      </c>
      <c r="S205" s="12" t="s">
        <v>1941</v>
      </c>
      <c r="T205" s="10" t="s">
        <v>2141</v>
      </c>
      <c r="U205" s="10" t="s">
        <v>2142</v>
      </c>
      <c r="V205" s="10" t="s">
        <v>207</v>
      </c>
      <c r="W205" s="10" t="s">
        <v>207</v>
      </c>
      <c r="X205" s="10" t="s">
        <v>207</v>
      </c>
      <c r="Y205" s="10" t="s">
        <v>207</v>
      </c>
      <c r="Z205" s="10" t="s">
        <v>207</v>
      </c>
    </row>
    <row r="206" spans="1:26" s="10" customFormat="1" ht="30">
      <c r="A206" s="13" t="s">
        <v>52</v>
      </c>
      <c r="B206" s="14" t="s">
        <v>119</v>
      </c>
      <c r="C206" s="10" t="s">
        <v>189</v>
      </c>
      <c r="D206" s="14" t="s">
        <v>359</v>
      </c>
      <c r="E206" s="14" t="s">
        <v>207</v>
      </c>
      <c r="F206" s="12" t="s">
        <v>1936</v>
      </c>
      <c r="G206" s="12" t="s">
        <v>1921</v>
      </c>
      <c r="H206" s="10">
        <v>1</v>
      </c>
      <c r="I206" s="12">
        <v>4</v>
      </c>
      <c r="J206" s="10">
        <v>4</v>
      </c>
      <c r="K206" s="12">
        <v>1</v>
      </c>
      <c r="L206" s="12" t="s">
        <v>4892</v>
      </c>
      <c r="M206" s="10" t="s">
        <v>1928</v>
      </c>
      <c r="N206" s="10" t="s">
        <v>1929</v>
      </c>
      <c r="O206" s="10" t="s">
        <v>1930</v>
      </c>
      <c r="P206" s="14" t="s">
        <v>1931</v>
      </c>
      <c r="Q206" s="12" t="s">
        <v>1924</v>
      </c>
      <c r="R206" s="12" t="s">
        <v>1941</v>
      </c>
      <c r="S206" s="12" t="s">
        <v>1941</v>
      </c>
      <c r="T206" s="10" t="s">
        <v>207</v>
      </c>
      <c r="U206" s="10" t="s">
        <v>207</v>
      </c>
      <c r="V206" s="10" t="s">
        <v>207</v>
      </c>
      <c r="W206" s="10" t="s">
        <v>2139</v>
      </c>
      <c r="X206" s="10" t="s">
        <v>1983</v>
      </c>
      <c r="Y206" s="10" t="s">
        <v>2027</v>
      </c>
      <c r="Z206" s="10" t="s">
        <v>207</v>
      </c>
    </row>
    <row r="207" spans="1:26" s="10" customFormat="1" ht="30">
      <c r="A207" s="13" t="s">
        <v>91</v>
      </c>
      <c r="B207" s="14" t="s">
        <v>161</v>
      </c>
      <c r="C207" s="10" t="s">
        <v>224</v>
      </c>
      <c r="D207" s="14" t="s">
        <v>761</v>
      </c>
      <c r="E207" s="14" t="s">
        <v>207</v>
      </c>
      <c r="F207" s="12" t="s">
        <v>1936</v>
      </c>
      <c r="G207" s="12" t="s">
        <v>1926</v>
      </c>
      <c r="I207" s="12"/>
      <c r="K207" s="12"/>
      <c r="L207" s="12" t="s">
        <v>1922</v>
      </c>
      <c r="M207" s="10" t="s">
        <v>1928</v>
      </c>
      <c r="N207" s="10" t="s">
        <v>1954</v>
      </c>
      <c r="O207" s="10" t="s">
        <v>1960</v>
      </c>
      <c r="P207" s="14" t="s">
        <v>1931</v>
      </c>
      <c r="Q207" s="12" t="s">
        <v>1946</v>
      </c>
      <c r="R207" s="12" t="s">
        <v>1933</v>
      </c>
      <c r="S207" s="12" t="s">
        <v>1954</v>
      </c>
      <c r="T207" s="10" t="s">
        <v>2533</v>
      </c>
      <c r="U207" s="10" t="s">
        <v>2534</v>
      </c>
      <c r="V207" s="10" t="s">
        <v>207</v>
      </c>
      <c r="W207" s="10" t="s">
        <v>2050</v>
      </c>
      <c r="X207" s="10" t="s">
        <v>1920</v>
      </c>
      <c r="Y207" s="10" t="s">
        <v>2521</v>
      </c>
      <c r="Z207" s="10" t="s">
        <v>2121</v>
      </c>
    </row>
    <row r="208" spans="1:26" s="10" customFormat="1" ht="30">
      <c r="A208" s="13" t="s">
        <v>91</v>
      </c>
      <c r="B208" s="14" t="s">
        <v>161</v>
      </c>
      <c r="C208" s="10" t="s">
        <v>224</v>
      </c>
      <c r="D208" s="14" t="s">
        <v>762</v>
      </c>
      <c r="E208" s="14" t="s">
        <v>207</v>
      </c>
      <c r="F208" s="12" t="s">
        <v>1936</v>
      </c>
      <c r="G208" s="12" t="s">
        <v>1926</v>
      </c>
      <c r="I208" s="12"/>
      <c r="K208" s="12"/>
      <c r="L208" s="12" t="s">
        <v>1922</v>
      </c>
      <c r="M208" s="10" t="s">
        <v>1928</v>
      </c>
      <c r="N208" s="10" t="s">
        <v>1954</v>
      </c>
      <c r="O208" s="10" t="s">
        <v>1960</v>
      </c>
      <c r="P208" s="14" t="s">
        <v>1931</v>
      </c>
      <c r="Q208" s="12" t="s">
        <v>1946</v>
      </c>
      <c r="R208" s="12" t="s">
        <v>1933</v>
      </c>
      <c r="S208" s="12" t="s">
        <v>1954</v>
      </c>
      <c r="T208" s="10" t="s">
        <v>2535</v>
      </c>
      <c r="U208" s="10" t="s">
        <v>2536</v>
      </c>
      <c r="V208" s="10" t="s">
        <v>207</v>
      </c>
      <c r="W208" s="10" t="s">
        <v>2050</v>
      </c>
      <c r="X208" s="10" t="s">
        <v>1920</v>
      </c>
      <c r="Y208" s="10" t="s">
        <v>2521</v>
      </c>
      <c r="Z208" s="10" t="s">
        <v>2121</v>
      </c>
    </row>
    <row r="209" spans="1:26" s="10" customFormat="1" ht="30">
      <c r="A209" s="13" t="s">
        <v>91</v>
      </c>
      <c r="B209" s="14" t="s">
        <v>161</v>
      </c>
      <c r="C209" s="10" t="s">
        <v>224</v>
      </c>
      <c r="D209" s="14" t="s">
        <v>763</v>
      </c>
      <c r="E209" s="14" t="s">
        <v>207</v>
      </c>
      <c r="F209" s="12" t="s">
        <v>1936</v>
      </c>
      <c r="G209" s="12" t="s">
        <v>1926</v>
      </c>
      <c r="I209" s="12"/>
      <c r="K209" s="12"/>
      <c r="L209" s="12" t="s">
        <v>1927</v>
      </c>
      <c r="M209" s="10" t="s">
        <v>1928</v>
      </c>
      <c r="N209" s="10" t="s">
        <v>1954</v>
      </c>
      <c r="O209" s="10" t="s">
        <v>1960</v>
      </c>
      <c r="P209" s="14" t="s">
        <v>1931</v>
      </c>
      <c r="Q209" s="12" t="s">
        <v>1946</v>
      </c>
      <c r="R209" s="12" t="s">
        <v>1933</v>
      </c>
      <c r="S209" s="12" t="s">
        <v>1954</v>
      </c>
      <c r="T209" s="10" t="s">
        <v>2537</v>
      </c>
      <c r="U209" s="10" t="s">
        <v>2538</v>
      </c>
      <c r="V209" s="10" t="s">
        <v>207</v>
      </c>
      <c r="W209" s="10" t="s">
        <v>2050</v>
      </c>
      <c r="X209" s="10" t="s">
        <v>1920</v>
      </c>
      <c r="Y209" s="10" t="s">
        <v>2521</v>
      </c>
      <c r="Z209" s="10" t="s">
        <v>2121</v>
      </c>
    </row>
    <row r="210" spans="1:26" s="10" customFormat="1" ht="105">
      <c r="A210" s="13" t="s">
        <v>91</v>
      </c>
      <c r="B210" s="14" t="s">
        <v>161</v>
      </c>
      <c r="C210" s="10" t="s">
        <v>224</v>
      </c>
      <c r="D210" s="14" t="s">
        <v>764</v>
      </c>
      <c r="E210" s="14" t="s">
        <v>207</v>
      </c>
      <c r="F210" s="12" t="s">
        <v>1936</v>
      </c>
      <c r="G210" s="12" t="s">
        <v>1926</v>
      </c>
      <c r="H210" s="10">
        <v>15</v>
      </c>
      <c r="I210" s="12"/>
      <c r="J210" s="10">
        <v>4</v>
      </c>
      <c r="K210" s="12"/>
      <c r="L210" s="12" t="s">
        <v>1922</v>
      </c>
      <c r="M210" s="10" t="s">
        <v>1944</v>
      </c>
      <c r="N210" s="10" t="s">
        <v>1954</v>
      </c>
      <c r="O210" s="10" t="s">
        <v>1960</v>
      </c>
      <c r="P210" s="14" t="s">
        <v>2539</v>
      </c>
      <c r="Q210" s="12" t="s">
        <v>1946</v>
      </c>
      <c r="R210" s="12" t="s">
        <v>1967</v>
      </c>
      <c r="S210" s="12" t="s">
        <v>1954</v>
      </c>
      <c r="T210" s="10" t="s">
        <v>2540</v>
      </c>
      <c r="U210" s="10" t="s">
        <v>2541</v>
      </c>
      <c r="V210" s="10" t="s">
        <v>207</v>
      </c>
      <c r="W210" s="10" t="s">
        <v>1920</v>
      </c>
      <c r="X210" s="10" t="s">
        <v>1920</v>
      </c>
      <c r="Y210" s="10" t="s">
        <v>2521</v>
      </c>
      <c r="Z210" s="10" t="s">
        <v>1935</v>
      </c>
    </row>
    <row r="211" spans="1:26" s="10" customFormat="1" ht="105">
      <c r="A211" s="13" t="s">
        <v>91</v>
      </c>
      <c r="B211" s="14" t="s">
        <v>161</v>
      </c>
      <c r="C211" s="10" t="s">
        <v>224</v>
      </c>
      <c r="D211" s="14" t="s">
        <v>765</v>
      </c>
      <c r="E211" s="14" t="s">
        <v>207</v>
      </c>
      <c r="F211" s="12" t="s">
        <v>1936</v>
      </c>
      <c r="G211" s="12" t="s">
        <v>1926</v>
      </c>
      <c r="H211" s="10">
        <v>15</v>
      </c>
      <c r="I211" s="12"/>
      <c r="J211" s="10">
        <v>4</v>
      </c>
      <c r="K211" s="12"/>
      <c r="L211" s="12" t="s">
        <v>1922</v>
      </c>
      <c r="M211" s="10" t="s">
        <v>1944</v>
      </c>
      <c r="N211" s="10" t="s">
        <v>1954</v>
      </c>
      <c r="O211" s="10" t="s">
        <v>1960</v>
      </c>
      <c r="P211" s="14" t="s">
        <v>2539</v>
      </c>
      <c r="Q211" s="12" t="s">
        <v>1946</v>
      </c>
      <c r="R211" s="12" t="s">
        <v>1967</v>
      </c>
      <c r="S211" s="12" t="s">
        <v>1954</v>
      </c>
      <c r="T211" s="10" t="s">
        <v>2542</v>
      </c>
      <c r="U211" s="10" t="s">
        <v>2543</v>
      </c>
      <c r="V211" s="10" t="s">
        <v>207</v>
      </c>
      <c r="W211" s="10" t="s">
        <v>1920</v>
      </c>
      <c r="X211" s="10" t="s">
        <v>1920</v>
      </c>
      <c r="Y211" s="10" t="s">
        <v>2521</v>
      </c>
      <c r="Z211" s="10" t="s">
        <v>1935</v>
      </c>
    </row>
    <row r="212" spans="1:26" s="10" customFormat="1" ht="105">
      <c r="A212" s="13" t="s">
        <v>91</v>
      </c>
      <c r="B212" s="14" t="s">
        <v>161</v>
      </c>
      <c r="C212" s="10" t="s">
        <v>224</v>
      </c>
      <c r="D212" s="14" t="s">
        <v>766</v>
      </c>
      <c r="E212" s="14" t="s">
        <v>207</v>
      </c>
      <c r="F212" s="12" t="s">
        <v>1936</v>
      </c>
      <c r="G212" s="12" t="s">
        <v>1926</v>
      </c>
      <c r="H212" s="10">
        <v>15</v>
      </c>
      <c r="I212" s="12"/>
      <c r="J212" s="10">
        <v>4</v>
      </c>
      <c r="K212" s="12"/>
      <c r="L212" s="12" t="s">
        <v>1922</v>
      </c>
      <c r="M212" s="10" t="s">
        <v>1944</v>
      </c>
      <c r="N212" s="10" t="s">
        <v>1954</v>
      </c>
      <c r="O212" s="10" t="s">
        <v>1960</v>
      </c>
      <c r="P212" s="14" t="s">
        <v>2539</v>
      </c>
      <c r="Q212" s="12" t="s">
        <v>1946</v>
      </c>
      <c r="R212" s="12" t="s">
        <v>1967</v>
      </c>
      <c r="S212" s="12" t="s">
        <v>1954</v>
      </c>
      <c r="T212" s="10" t="s">
        <v>2544</v>
      </c>
      <c r="U212" s="10" t="s">
        <v>2545</v>
      </c>
      <c r="V212" s="10" t="s">
        <v>207</v>
      </c>
      <c r="W212" s="10" t="s">
        <v>1920</v>
      </c>
      <c r="X212" s="10" t="s">
        <v>1920</v>
      </c>
      <c r="Y212" s="10" t="s">
        <v>2521</v>
      </c>
      <c r="Z212" s="10" t="s">
        <v>1935</v>
      </c>
    </row>
    <row r="213" spans="1:26" s="10" customFormat="1" ht="30">
      <c r="A213" s="13" t="s">
        <v>91</v>
      </c>
      <c r="B213" s="14" t="s">
        <v>161</v>
      </c>
      <c r="C213" s="10" t="s">
        <v>224</v>
      </c>
      <c r="D213" s="14" t="s">
        <v>767</v>
      </c>
      <c r="E213" s="14" t="s">
        <v>2546</v>
      </c>
      <c r="F213" s="12" t="s">
        <v>1936</v>
      </c>
      <c r="G213" s="12" t="s">
        <v>1926</v>
      </c>
      <c r="I213" s="12"/>
      <c r="K213" s="12"/>
      <c r="L213" s="12" t="s">
        <v>1922</v>
      </c>
      <c r="M213" s="10" t="s">
        <v>1928</v>
      </c>
      <c r="N213" s="10" t="s">
        <v>1954</v>
      </c>
      <c r="O213" s="10" t="s">
        <v>1960</v>
      </c>
      <c r="P213" s="14" t="s">
        <v>1931</v>
      </c>
      <c r="Q213" s="12" t="s">
        <v>1946</v>
      </c>
      <c r="R213" s="12" t="s">
        <v>1933</v>
      </c>
      <c r="S213" s="12" t="s">
        <v>1954</v>
      </c>
      <c r="T213" s="10" t="s">
        <v>2547</v>
      </c>
      <c r="U213" s="10" t="s">
        <v>2548</v>
      </c>
      <c r="V213" s="10" t="s">
        <v>207</v>
      </c>
      <c r="W213" s="10" t="s">
        <v>2050</v>
      </c>
      <c r="X213" s="10" t="s">
        <v>1920</v>
      </c>
      <c r="Y213" s="10" t="s">
        <v>2521</v>
      </c>
      <c r="Z213" s="10" t="s">
        <v>2121</v>
      </c>
    </row>
    <row r="214" spans="1:26" s="10" customFormat="1" ht="30">
      <c r="A214" s="13" t="s">
        <v>91</v>
      </c>
      <c r="B214" s="14" t="s">
        <v>161</v>
      </c>
      <c r="C214" s="10" t="s">
        <v>224</v>
      </c>
      <c r="D214" s="14" t="s">
        <v>768</v>
      </c>
      <c r="E214" s="14" t="s">
        <v>2549</v>
      </c>
      <c r="F214" s="12" t="s">
        <v>1936</v>
      </c>
      <c r="G214" s="12" t="s">
        <v>1926</v>
      </c>
      <c r="I214" s="12"/>
      <c r="K214" s="12"/>
      <c r="L214" s="12" t="s">
        <v>1922</v>
      </c>
      <c r="M214" s="10" t="s">
        <v>1928</v>
      </c>
      <c r="N214" s="10" t="s">
        <v>1954</v>
      </c>
      <c r="O214" s="10" t="s">
        <v>1960</v>
      </c>
      <c r="P214" s="14" t="s">
        <v>2049</v>
      </c>
      <c r="Q214" s="12" t="s">
        <v>1946</v>
      </c>
      <c r="R214" s="12" t="s">
        <v>1933</v>
      </c>
      <c r="S214" s="12" t="s">
        <v>1954</v>
      </c>
      <c r="T214" s="10" t="s">
        <v>2550</v>
      </c>
      <c r="U214" s="10" t="s">
        <v>2551</v>
      </c>
      <c r="V214" s="10" t="s">
        <v>207</v>
      </c>
      <c r="W214" s="10" t="s">
        <v>1920</v>
      </c>
      <c r="X214" s="10" t="s">
        <v>1920</v>
      </c>
      <c r="Y214" s="10" t="s">
        <v>2521</v>
      </c>
      <c r="Z214" s="10" t="s">
        <v>1935</v>
      </c>
    </row>
    <row r="215" spans="1:26" s="10" customFormat="1" ht="30">
      <c r="A215" s="13" t="s">
        <v>91</v>
      </c>
      <c r="B215" s="14" t="s">
        <v>161</v>
      </c>
      <c r="C215" s="10" t="s">
        <v>224</v>
      </c>
      <c r="D215" s="14" t="s">
        <v>769</v>
      </c>
      <c r="E215" s="14" t="s">
        <v>2552</v>
      </c>
      <c r="F215" s="12" t="s">
        <v>1936</v>
      </c>
      <c r="G215" s="12" t="s">
        <v>1926</v>
      </c>
      <c r="H215" s="10">
        <v>1</v>
      </c>
      <c r="I215" s="12">
        <v>1</v>
      </c>
      <c r="K215" s="12"/>
      <c r="L215" s="12" t="s">
        <v>4892</v>
      </c>
      <c r="M215" s="10" t="s">
        <v>1928</v>
      </c>
      <c r="N215" s="10" t="s">
        <v>1954</v>
      </c>
      <c r="O215" s="10" t="s">
        <v>1960</v>
      </c>
      <c r="P215" s="14" t="s">
        <v>2553</v>
      </c>
      <c r="Q215" s="12" t="s">
        <v>1924</v>
      </c>
      <c r="R215" s="12" t="s">
        <v>207</v>
      </c>
      <c r="S215" s="12" t="s">
        <v>1954</v>
      </c>
      <c r="T215" s="10" t="s">
        <v>207</v>
      </c>
      <c r="U215" s="10" t="s">
        <v>207</v>
      </c>
      <c r="V215" s="10" t="s">
        <v>207</v>
      </c>
      <c r="W215" s="10" t="s">
        <v>2554</v>
      </c>
      <c r="X215" s="10" t="s">
        <v>1920</v>
      </c>
      <c r="Y215" s="10" t="s">
        <v>2521</v>
      </c>
      <c r="Z215" s="10" t="s">
        <v>1935</v>
      </c>
    </row>
    <row r="216" spans="1:26" s="10" customFormat="1" ht="105">
      <c r="A216" s="13" t="s">
        <v>91</v>
      </c>
      <c r="B216" s="14" t="s">
        <v>161</v>
      </c>
      <c r="C216" s="10" t="s">
        <v>224</v>
      </c>
      <c r="D216" s="14" t="s">
        <v>770</v>
      </c>
      <c r="E216" s="14" t="s">
        <v>2555</v>
      </c>
      <c r="F216" s="12" t="s">
        <v>1936</v>
      </c>
      <c r="G216" s="12" t="s">
        <v>1926</v>
      </c>
      <c r="H216" s="10">
        <v>10</v>
      </c>
      <c r="I216" s="12"/>
      <c r="J216" s="10">
        <v>4</v>
      </c>
      <c r="K216" s="12"/>
      <c r="L216" s="12" t="s">
        <v>1922</v>
      </c>
      <c r="M216" s="10" t="s">
        <v>1944</v>
      </c>
      <c r="N216" s="10" t="s">
        <v>1954</v>
      </c>
      <c r="O216" s="10" t="s">
        <v>1960</v>
      </c>
      <c r="P216" s="14" t="s">
        <v>2539</v>
      </c>
      <c r="Q216" s="12" t="s">
        <v>1946</v>
      </c>
      <c r="R216" s="12" t="s">
        <v>2556</v>
      </c>
      <c r="S216" s="12" t="s">
        <v>1954</v>
      </c>
      <c r="T216" s="10" t="s">
        <v>2557</v>
      </c>
      <c r="U216" s="10" t="s">
        <v>2558</v>
      </c>
      <c r="V216" s="10" t="s">
        <v>207</v>
      </c>
      <c r="W216" s="10" t="s">
        <v>2559</v>
      </c>
      <c r="X216" s="10" t="s">
        <v>1920</v>
      </c>
      <c r="Y216" s="10" t="s">
        <v>2521</v>
      </c>
      <c r="Z216" s="10" t="s">
        <v>1935</v>
      </c>
    </row>
    <row r="217" spans="1:26" s="10" customFormat="1" ht="30">
      <c r="A217" s="13" t="s">
        <v>91</v>
      </c>
      <c r="B217" s="14" t="s">
        <v>161</v>
      </c>
      <c r="C217" s="10" t="s">
        <v>224</v>
      </c>
      <c r="D217" s="14" t="s">
        <v>771</v>
      </c>
      <c r="E217" s="14" t="s">
        <v>2560</v>
      </c>
      <c r="F217" s="12" t="s">
        <v>1936</v>
      </c>
      <c r="G217" s="12" t="s">
        <v>1926</v>
      </c>
      <c r="I217" s="12"/>
      <c r="K217" s="12"/>
      <c r="L217" s="12" t="s">
        <v>4892</v>
      </c>
      <c r="M217" s="10" t="s">
        <v>1928</v>
      </c>
      <c r="N217" s="10" t="s">
        <v>1954</v>
      </c>
      <c r="O217" s="10" t="s">
        <v>1960</v>
      </c>
      <c r="P217" s="14" t="s">
        <v>2561</v>
      </c>
      <c r="Q217" s="12" t="s">
        <v>1924</v>
      </c>
      <c r="R217" s="12" t="s">
        <v>207</v>
      </c>
      <c r="S217" s="12" t="s">
        <v>1954</v>
      </c>
      <c r="T217" s="10" t="s">
        <v>207</v>
      </c>
      <c r="U217" s="10" t="s">
        <v>207</v>
      </c>
      <c r="V217" s="10" t="s">
        <v>207</v>
      </c>
      <c r="W217" s="10" t="s">
        <v>2562</v>
      </c>
      <c r="X217" s="10" t="s">
        <v>1920</v>
      </c>
      <c r="Y217" s="10" t="s">
        <v>2521</v>
      </c>
      <c r="Z217" s="10" t="s">
        <v>1935</v>
      </c>
    </row>
    <row r="218" spans="1:26" s="10" customFormat="1" ht="30">
      <c r="A218" s="13" t="s">
        <v>91</v>
      </c>
      <c r="B218" s="14" t="s">
        <v>161</v>
      </c>
      <c r="C218" s="10" t="s">
        <v>224</v>
      </c>
      <c r="D218" s="14" t="s">
        <v>772</v>
      </c>
      <c r="E218" s="14" t="s">
        <v>2563</v>
      </c>
      <c r="F218" s="12" t="s">
        <v>1936</v>
      </c>
      <c r="G218" s="12" t="s">
        <v>1926</v>
      </c>
      <c r="I218" s="12"/>
      <c r="K218" s="12"/>
      <c r="L218" s="12" t="s">
        <v>4892</v>
      </c>
      <c r="M218" s="10" t="s">
        <v>1928</v>
      </c>
      <c r="N218" s="10" t="s">
        <v>1954</v>
      </c>
      <c r="O218" s="10" t="s">
        <v>1960</v>
      </c>
      <c r="P218" s="14" t="s">
        <v>2528</v>
      </c>
      <c r="Q218" s="12" t="s">
        <v>1924</v>
      </c>
      <c r="R218" s="12" t="s">
        <v>207</v>
      </c>
      <c r="S218" s="12" t="s">
        <v>1954</v>
      </c>
      <c r="T218" s="10" t="s">
        <v>207</v>
      </c>
      <c r="U218" s="10" t="s">
        <v>207</v>
      </c>
      <c r="V218" s="10" t="s">
        <v>207</v>
      </c>
      <c r="W218" s="10" t="s">
        <v>1920</v>
      </c>
      <c r="X218" s="10" t="s">
        <v>1920</v>
      </c>
      <c r="Y218" s="10" t="s">
        <v>2521</v>
      </c>
      <c r="Z218" s="10" t="s">
        <v>1935</v>
      </c>
    </row>
    <row r="219" spans="1:26" s="10" customFormat="1" ht="75">
      <c r="A219" s="13" t="s">
        <v>91</v>
      </c>
      <c r="B219" s="14" t="s">
        <v>161</v>
      </c>
      <c r="C219" s="10" t="s">
        <v>224</v>
      </c>
      <c r="D219" s="14" t="s">
        <v>773</v>
      </c>
      <c r="E219" s="14" t="s">
        <v>2564</v>
      </c>
      <c r="F219" s="12" t="s">
        <v>1936</v>
      </c>
      <c r="G219" s="12" t="s">
        <v>1926</v>
      </c>
      <c r="I219" s="12"/>
      <c r="K219" s="12"/>
      <c r="L219" s="12" t="s">
        <v>4892</v>
      </c>
      <c r="M219" s="10" t="s">
        <v>1928</v>
      </c>
      <c r="N219" s="10" t="s">
        <v>1954</v>
      </c>
      <c r="O219" s="10" t="s">
        <v>1960</v>
      </c>
      <c r="P219" s="14" t="s">
        <v>2565</v>
      </c>
      <c r="Q219" s="12" t="s">
        <v>1924</v>
      </c>
      <c r="R219" s="12" t="s">
        <v>207</v>
      </c>
      <c r="S219" s="12" t="s">
        <v>1954</v>
      </c>
      <c r="T219" s="10" t="s">
        <v>207</v>
      </c>
      <c r="U219" s="10" t="s">
        <v>207</v>
      </c>
      <c r="V219" s="10" t="s">
        <v>207</v>
      </c>
      <c r="W219" s="10" t="s">
        <v>2566</v>
      </c>
      <c r="X219" s="10" t="s">
        <v>1920</v>
      </c>
      <c r="Y219" s="10" t="s">
        <v>2521</v>
      </c>
      <c r="Z219" s="10" t="s">
        <v>1935</v>
      </c>
    </row>
    <row r="220" spans="1:26" s="10" customFormat="1" ht="30">
      <c r="A220" s="13" t="s">
        <v>91</v>
      </c>
      <c r="B220" s="14" t="s">
        <v>161</v>
      </c>
      <c r="C220" s="10" t="s">
        <v>224</v>
      </c>
      <c r="D220" s="14" t="s">
        <v>774</v>
      </c>
      <c r="E220" s="14" t="s">
        <v>2567</v>
      </c>
      <c r="F220" s="12" t="s">
        <v>1936</v>
      </c>
      <c r="G220" s="12" t="s">
        <v>1926</v>
      </c>
      <c r="I220" s="12"/>
      <c r="K220" s="12"/>
      <c r="L220" s="12" t="s">
        <v>4892</v>
      </c>
      <c r="M220" s="10" t="s">
        <v>1928</v>
      </c>
      <c r="N220" s="10" t="s">
        <v>1954</v>
      </c>
      <c r="O220" s="10" t="s">
        <v>1960</v>
      </c>
      <c r="P220" s="14" t="s">
        <v>2568</v>
      </c>
      <c r="Q220" s="12" t="s">
        <v>1924</v>
      </c>
      <c r="R220" s="12" t="s">
        <v>207</v>
      </c>
      <c r="S220" s="12" t="s">
        <v>1954</v>
      </c>
      <c r="T220" s="10" t="s">
        <v>207</v>
      </c>
      <c r="U220" s="10" t="s">
        <v>207</v>
      </c>
      <c r="V220" s="10" t="s">
        <v>207</v>
      </c>
      <c r="W220" s="10" t="s">
        <v>2569</v>
      </c>
      <c r="X220" s="10" t="s">
        <v>1920</v>
      </c>
      <c r="Y220" s="10" t="s">
        <v>2521</v>
      </c>
      <c r="Z220" s="10" t="s">
        <v>1935</v>
      </c>
    </row>
    <row r="221" spans="1:26" s="10" customFormat="1" ht="30">
      <c r="A221" s="13" t="s">
        <v>91</v>
      </c>
      <c r="B221" s="14" t="s">
        <v>161</v>
      </c>
      <c r="C221" s="10" t="s">
        <v>224</v>
      </c>
      <c r="D221" s="14" t="s">
        <v>775</v>
      </c>
      <c r="E221" s="14" t="s">
        <v>2570</v>
      </c>
      <c r="F221" s="12" t="s">
        <v>1936</v>
      </c>
      <c r="G221" s="12" t="s">
        <v>1926</v>
      </c>
      <c r="H221" s="10">
        <v>1</v>
      </c>
      <c r="I221" s="12">
        <v>1</v>
      </c>
      <c r="K221" s="12"/>
      <c r="L221" s="12" t="s">
        <v>4892</v>
      </c>
      <c r="M221" s="10" t="s">
        <v>1928</v>
      </c>
      <c r="N221" s="10" t="s">
        <v>1954</v>
      </c>
      <c r="O221" s="10" t="s">
        <v>1960</v>
      </c>
      <c r="P221" s="14" t="s">
        <v>2571</v>
      </c>
      <c r="Q221" s="12" t="s">
        <v>1924</v>
      </c>
      <c r="R221" s="12" t="s">
        <v>207</v>
      </c>
      <c r="S221" s="12" t="s">
        <v>1954</v>
      </c>
      <c r="T221" s="10" t="s">
        <v>207</v>
      </c>
      <c r="U221" s="10" t="s">
        <v>207</v>
      </c>
      <c r="V221" s="10" t="s">
        <v>207</v>
      </c>
      <c r="W221" s="10" t="s">
        <v>1967</v>
      </c>
      <c r="X221" s="10" t="s">
        <v>1920</v>
      </c>
      <c r="Y221" s="10" t="s">
        <v>2521</v>
      </c>
      <c r="Z221" s="10" t="s">
        <v>1935</v>
      </c>
    </row>
    <row r="222" spans="1:26" s="10" customFormat="1" ht="60">
      <c r="A222" s="13" t="s">
        <v>91</v>
      </c>
      <c r="B222" s="14" t="s">
        <v>161</v>
      </c>
      <c r="C222" s="10" t="s">
        <v>224</v>
      </c>
      <c r="D222" s="14" t="s">
        <v>776</v>
      </c>
      <c r="E222" s="14" t="s">
        <v>2572</v>
      </c>
      <c r="F222" s="12" t="s">
        <v>1936</v>
      </c>
      <c r="G222" s="12" t="s">
        <v>1926</v>
      </c>
      <c r="H222" s="10">
        <v>1</v>
      </c>
      <c r="I222" s="12">
        <v>1</v>
      </c>
      <c r="K222" s="12"/>
      <c r="L222" s="12" t="s">
        <v>4892</v>
      </c>
      <c r="M222" s="10" t="s">
        <v>1928</v>
      </c>
      <c r="N222" s="10" t="s">
        <v>1954</v>
      </c>
      <c r="O222" s="10" t="s">
        <v>1960</v>
      </c>
      <c r="P222" s="14" t="s">
        <v>2573</v>
      </c>
      <c r="Q222" s="12" t="s">
        <v>1924</v>
      </c>
      <c r="R222" s="12" t="s">
        <v>207</v>
      </c>
      <c r="S222" s="12" t="s">
        <v>1954</v>
      </c>
      <c r="T222" s="10" t="s">
        <v>207</v>
      </c>
      <c r="U222" s="10" t="s">
        <v>207</v>
      </c>
      <c r="V222" s="10" t="s">
        <v>207</v>
      </c>
      <c r="W222" s="10" t="s">
        <v>2574</v>
      </c>
      <c r="X222" s="10" t="s">
        <v>1920</v>
      </c>
      <c r="Y222" s="10" t="s">
        <v>2521</v>
      </c>
      <c r="Z222" s="10" t="s">
        <v>1935</v>
      </c>
    </row>
    <row r="223" spans="1:26" s="10" customFormat="1" ht="30">
      <c r="A223" s="13" t="s">
        <v>91</v>
      </c>
      <c r="B223" s="14" t="s">
        <v>161</v>
      </c>
      <c r="C223" s="10" t="s">
        <v>224</v>
      </c>
      <c r="D223" s="14" t="s">
        <v>777</v>
      </c>
      <c r="E223" s="14" t="s">
        <v>2575</v>
      </c>
      <c r="F223" s="12" t="s">
        <v>1936</v>
      </c>
      <c r="G223" s="12" t="s">
        <v>1926</v>
      </c>
      <c r="H223" s="10">
        <v>1</v>
      </c>
      <c r="I223" s="12">
        <v>1</v>
      </c>
      <c r="K223" s="12"/>
      <c r="L223" s="12" t="s">
        <v>4892</v>
      </c>
      <c r="M223" s="10" t="s">
        <v>1928</v>
      </c>
      <c r="N223" s="10" t="s">
        <v>1954</v>
      </c>
      <c r="O223" s="10" t="s">
        <v>1960</v>
      </c>
      <c r="P223" s="14" t="s">
        <v>2576</v>
      </c>
      <c r="Q223" s="12" t="s">
        <v>1924</v>
      </c>
      <c r="R223" s="12" t="s">
        <v>207</v>
      </c>
      <c r="S223" s="12" t="s">
        <v>1954</v>
      </c>
      <c r="T223" s="10" t="s">
        <v>207</v>
      </c>
      <c r="U223" s="10" t="s">
        <v>207</v>
      </c>
      <c r="V223" s="10" t="s">
        <v>207</v>
      </c>
      <c r="W223" s="10" t="s">
        <v>1968</v>
      </c>
      <c r="X223" s="10" t="s">
        <v>1920</v>
      </c>
      <c r="Y223" s="10" t="s">
        <v>2521</v>
      </c>
      <c r="Z223" s="10" t="s">
        <v>1935</v>
      </c>
    </row>
    <row r="224" spans="1:26" s="10" customFormat="1" ht="30">
      <c r="A224" s="13" t="s">
        <v>91</v>
      </c>
      <c r="B224" s="14" t="s">
        <v>161</v>
      </c>
      <c r="C224" s="10" t="s">
        <v>224</v>
      </c>
      <c r="D224" s="14" t="s">
        <v>778</v>
      </c>
      <c r="E224" s="14" t="s">
        <v>2577</v>
      </c>
      <c r="F224" s="12" t="s">
        <v>1936</v>
      </c>
      <c r="G224" s="12" t="s">
        <v>1926</v>
      </c>
      <c r="H224" s="10">
        <v>1</v>
      </c>
      <c r="I224" s="12"/>
      <c r="K224" s="12"/>
      <c r="L224" s="12" t="s">
        <v>4892</v>
      </c>
      <c r="M224" s="10" t="s">
        <v>1928</v>
      </c>
      <c r="N224" s="10" t="s">
        <v>1954</v>
      </c>
      <c r="O224" s="10" t="s">
        <v>1960</v>
      </c>
      <c r="P224" s="14" t="s">
        <v>2561</v>
      </c>
      <c r="Q224" s="12" t="s">
        <v>1924</v>
      </c>
      <c r="R224" s="12" t="s">
        <v>207</v>
      </c>
      <c r="S224" s="12" t="s">
        <v>1954</v>
      </c>
      <c r="T224" s="10" t="s">
        <v>207</v>
      </c>
      <c r="U224" s="10" t="s">
        <v>207</v>
      </c>
      <c r="V224" s="10" t="s">
        <v>207</v>
      </c>
      <c r="W224" s="10" t="s">
        <v>1920</v>
      </c>
      <c r="X224" s="10" t="s">
        <v>1920</v>
      </c>
      <c r="Y224" s="10" t="s">
        <v>2521</v>
      </c>
      <c r="Z224" s="10" t="s">
        <v>1935</v>
      </c>
    </row>
    <row r="225" spans="1:26" s="10" customFormat="1" ht="30">
      <c r="A225" s="13" t="s">
        <v>91</v>
      </c>
      <c r="B225" s="14" t="s">
        <v>161</v>
      </c>
      <c r="C225" s="10" t="s">
        <v>224</v>
      </c>
      <c r="D225" s="14" t="s">
        <v>779</v>
      </c>
      <c r="E225" s="14" t="s">
        <v>2578</v>
      </c>
      <c r="F225" s="12" t="s">
        <v>1936</v>
      </c>
      <c r="G225" s="12" t="s">
        <v>1926</v>
      </c>
      <c r="H225" s="10">
        <v>1</v>
      </c>
      <c r="I225" s="12">
        <v>1</v>
      </c>
      <c r="K225" s="12"/>
      <c r="L225" s="12" t="s">
        <v>4892</v>
      </c>
      <c r="M225" s="10" t="s">
        <v>1928</v>
      </c>
      <c r="N225" s="10" t="s">
        <v>1954</v>
      </c>
      <c r="O225" s="10" t="s">
        <v>1960</v>
      </c>
      <c r="P225" s="14" t="s">
        <v>2576</v>
      </c>
      <c r="Q225" s="12" t="s">
        <v>1924</v>
      </c>
      <c r="R225" s="12" t="s">
        <v>207</v>
      </c>
      <c r="S225" s="12" t="s">
        <v>1954</v>
      </c>
      <c r="T225" s="10" t="s">
        <v>207</v>
      </c>
      <c r="U225" s="10" t="s">
        <v>207</v>
      </c>
      <c r="V225" s="10" t="s">
        <v>207</v>
      </c>
      <c r="W225" s="10" t="s">
        <v>2579</v>
      </c>
      <c r="X225" s="10" t="s">
        <v>1920</v>
      </c>
      <c r="Y225" s="10" t="s">
        <v>2521</v>
      </c>
      <c r="Z225" s="10" t="s">
        <v>1935</v>
      </c>
    </row>
    <row r="226" spans="1:26" s="10" customFormat="1" ht="60">
      <c r="A226" s="13" t="s">
        <v>91</v>
      </c>
      <c r="B226" s="14" t="s">
        <v>161</v>
      </c>
      <c r="C226" s="10" t="s">
        <v>224</v>
      </c>
      <c r="D226" s="14" t="s">
        <v>780</v>
      </c>
      <c r="E226" s="14" t="s">
        <v>2580</v>
      </c>
      <c r="F226" s="12" t="s">
        <v>1936</v>
      </c>
      <c r="G226" s="12" t="s">
        <v>1926</v>
      </c>
      <c r="I226" s="12">
        <v>1</v>
      </c>
      <c r="K226" s="12"/>
      <c r="L226" s="12" t="s">
        <v>4892</v>
      </c>
      <c r="M226" s="10" t="s">
        <v>1928</v>
      </c>
      <c r="N226" s="10" t="s">
        <v>1954</v>
      </c>
      <c r="O226" s="10" t="s">
        <v>1960</v>
      </c>
      <c r="P226" s="14" t="s">
        <v>2581</v>
      </c>
      <c r="Q226" s="12" t="s">
        <v>1924</v>
      </c>
      <c r="R226" s="12" t="s">
        <v>207</v>
      </c>
      <c r="S226" s="12" t="s">
        <v>1954</v>
      </c>
      <c r="T226" s="10" t="s">
        <v>207</v>
      </c>
      <c r="U226" s="10" t="s">
        <v>207</v>
      </c>
      <c r="V226" s="10" t="s">
        <v>207</v>
      </c>
      <c r="W226" s="10" t="s">
        <v>2582</v>
      </c>
      <c r="X226" s="10" t="s">
        <v>1920</v>
      </c>
      <c r="Y226" s="10" t="s">
        <v>2521</v>
      </c>
      <c r="Z226" s="10" t="s">
        <v>1935</v>
      </c>
    </row>
    <row r="227" spans="1:26" s="10" customFormat="1" ht="30">
      <c r="A227" s="13" t="s">
        <v>91</v>
      </c>
      <c r="B227" s="14" t="s">
        <v>161</v>
      </c>
      <c r="C227" s="10" t="s">
        <v>224</v>
      </c>
      <c r="D227" s="14" t="s">
        <v>781</v>
      </c>
      <c r="E227" s="14" t="s">
        <v>2583</v>
      </c>
      <c r="F227" s="12" t="s">
        <v>1936</v>
      </c>
      <c r="G227" s="12" t="s">
        <v>1926</v>
      </c>
      <c r="H227" s="10">
        <v>1</v>
      </c>
      <c r="I227" s="12">
        <v>1</v>
      </c>
      <c r="K227" s="12"/>
      <c r="L227" s="12" t="s">
        <v>4892</v>
      </c>
      <c r="M227" s="10" t="s">
        <v>1928</v>
      </c>
      <c r="N227" s="10" t="s">
        <v>1954</v>
      </c>
      <c r="O227" s="10" t="s">
        <v>1960</v>
      </c>
      <c r="P227" s="14" t="s">
        <v>2576</v>
      </c>
      <c r="Q227" s="12" t="s">
        <v>1924</v>
      </c>
      <c r="R227" s="12" t="s">
        <v>207</v>
      </c>
      <c r="S227" s="12" t="s">
        <v>1954</v>
      </c>
      <c r="T227" s="10" t="s">
        <v>207</v>
      </c>
      <c r="U227" s="10" t="s">
        <v>207</v>
      </c>
      <c r="V227" s="10" t="s">
        <v>207</v>
      </c>
      <c r="W227" s="10" t="s">
        <v>1933</v>
      </c>
      <c r="X227" s="10" t="s">
        <v>1920</v>
      </c>
      <c r="Y227" s="10" t="s">
        <v>2521</v>
      </c>
      <c r="Z227" s="10" t="s">
        <v>1935</v>
      </c>
    </row>
    <row r="228" spans="1:26" s="10" customFormat="1" ht="30">
      <c r="A228" s="13" t="s">
        <v>91</v>
      </c>
      <c r="B228" s="14" t="s">
        <v>161</v>
      </c>
      <c r="C228" s="10" t="s">
        <v>224</v>
      </c>
      <c r="D228" s="14" t="s">
        <v>782</v>
      </c>
      <c r="E228" s="14" t="s">
        <v>2584</v>
      </c>
      <c r="F228" s="12" t="s">
        <v>1936</v>
      </c>
      <c r="G228" s="12" t="s">
        <v>1926</v>
      </c>
      <c r="H228" s="10">
        <v>1</v>
      </c>
      <c r="I228" s="12">
        <v>1</v>
      </c>
      <c r="K228" s="12"/>
      <c r="L228" s="12" t="s">
        <v>4892</v>
      </c>
      <c r="M228" s="10" t="s">
        <v>1928</v>
      </c>
      <c r="N228" s="10" t="s">
        <v>1954</v>
      </c>
      <c r="O228" s="10" t="s">
        <v>1960</v>
      </c>
      <c r="P228" s="14" t="s">
        <v>2576</v>
      </c>
      <c r="Q228" s="12" t="s">
        <v>1924</v>
      </c>
      <c r="R228" s="12" t="s">
        <v>207</v>
      </c>
      <c r="S228" s="12" t="s">
        <v>1954</v>
      </c>
      <c r="T228" s="10" t="s">
        <v>207</v>
      </c>
      <c r="U228" s="10" t="s">
        <v>207</v>
      </c>
      <c r="V228" s="10" t="s">
        <v>207</v>
      </c>
      <c r="W228" s="10" t="s">
        <v>1920</v>
      </c>
      <c r="X228" s="10" t="s">
        <v>1920</v>
      </c>
      <c r="Y228" s="10" t="s">
        <v>2521</v>
      </c>
      <c r="Z228" s="10" t="s">
        <v>1935</v>
      </c>
    </row>
    <row r="229" spans="1:26" s="10" customFormat="1" ht="30">
      <c r="A229" s="13" t="s">
        <v>91</v>
      </c>
      <c r="B229" s="14" t="s">
        <v>161</v>
      </c>
      <c r="C229" s="10" t="s">
        <v>224</v>
      </c>
      <c r="D229" s="14" t="s">
        <v>783</v>
      </c>
      <c r="E229" s="14" t="s">
        <v>2585</v>
      </c>
      <c r="F229" s="12" t="s">
        <v>1936</v>
      </c>
      <c r="G229" s="12" t="s">
        <v>1926</v>
      </c>
      <c r="H229" s="10">
        <v>1</v>
      </c>
      <c r="I229" s="12">
        <v>1</v>
      </c>
      <c r="K229" s="12"/>
      <c r="L229" s="12" t="s">
        <v>4892</v>
      </c>
      <c r="M229" s="10" t="s">
        <v>1928</v>
      </c>
      <c r="N229" s="10" t="s">
        <v>1954</v>
      </c>
      <c r="O229" s="10" t="s">
        <v>1960</v>
      </c>
      <c r="P229" s="14" t="s">
        <v>2576</v>
      </c>
      <c r="Q229" s="12" t="s">
        <v>1924</v>
      </c>
      <c r="R229" s="12" t="s">
        <v>207</v>
      </c>
      <c r="S229" s="12" t="s">
        <v>1954</v>
      </c>
      <c r="T229" s="10" t="s">
        <v>207</v>
      </c>
      <c r="U229" s="10" t="s">
        <v>207</v>
      </c>
      <c r="V229" s="10" t="s">
        <v>207</v>
      </c>
      <c r="W229" s="10" t="s">
        <v>1968</v>
      </c>
      <c r="X229" s="10" t="s">
        <v>1920</v>
      </c>
      <c r="Y229" s="10" t="s">
        <v>2521</v>
      </c>
      <c r="Z229" s="10" t="s">
        <v>1935</v>
      </c>
    </row>
    <row r="230" spans="1:26" s="10" customFormat="1" ht="30">
      <c r="A230" s="13" t="s">
        <v>91</v>
      </c>
      <c r="B230" s="14" t="s">
        <v>161</v>
      </c>
      <c r="C230" s="10" t="s">
        <v>224</v>
      </c>
      <c r="D230" s="14" t="s">
        <v>784</v>
      </c>
      <c r="E230" s="14" t="s">
        <v>2586</v>
      </c>
      <c r="F230" s="12" t="s">
        <v>1936</v>
      </c>
      <c r="G230" s="12" t="s">
        <v>1926</v>
      </c>
      <c r="H230" s="10">
        <v>1</v>
      </c>
      <c r="I230" s="12">
        <v>1</v>
      </c>
      <c r="K230" s="12"/>
      <c r="L230" s="12" t="s">
        <v>4892</v>
      </c>
      <c r="M230" s="10" t="s">
        <v>1928</v>
      </c>
      <c r="N230" s="10" t="s">
        <v>1954</v>
      </c>
      <c r="O230" s="10" t="s">
        <v>1960</v>
      </c>
      <c r="P230" s="14" t="s">
        <v>2587</v>
      </c>
      <c r="Q230" s="12" t="s">
        <v>1924</v>
      </c>
      <c r="R230" s="12" t="s">
        <v>207</v>
      </c>
      <c r="S230" s="12" t="s">
        <v>1954</v>
      </c>
      <c r="T230" s="10" t="s">
        <v>207</v>
      </c>
      <c r="U230" s="10" t="s">
        <v>207</v>
      </c>
      <c r="V230" s="10" t="s">
        <v>207</v>
      </c>
      <c r="W230" s="10" t="s">
        <v>2588</v>
      </c>
      <c r="X230" s="10" t="s">
        <v>1920</v>
      </c>
      <c r="Y230" s="10" t="s">
        <v>2521</v>
      </c>
      <c r="Z230" s="10" t="s">
        <v>1935</v>
      </c>
    </row>
    <row r="231" spans="1:26" s="10" customFormat="1" ht="45">
      <c r="A231" s="13" t="s">
        <v>91</v>
      </c>
      <c r="B231" s="14" t="s">
        <v>161</v>
      </c>
      <c r="C231" s="10" t="s">
        <v>224</v>
      </c>
      <c r="D231" s="14" t="s">
        <v>785</v>
      </c>
      <c r="E231" s="14" t="s">
        <v>2589</v>
      </c>
      <c r="F231" s="12" t="s">
        <v>1936</v>
      </c>
      <c r="G231" s="12" t="s">
        <v>1926</v>
      </c>
      <c r="H231" s="10">
        <v>1</v>
      </c>
      <c r="I231" s="12">
        <v>1</v>
      </c>
      <c r="K231" s="12"/>
      <c r="L231" s="12" t="s">
        <v>4892</v>
      </c>
      <c r="M231" s="10" t="s">
        <v>1928</v>
      </c>
      <c r="N231" s="10" t="s">
        <v>1954</v>
      </c>
      <c r="O231" s="10" t="s">
        <v>1960</v>
      </c>
      <c r="P231" s="14" t="s">
        <v>2590</v>
      </c>
      <c r="Q231" s="12" t="s">
        <v>1924</v>
      </c>
      <c r="R231" s="12" t="s">
        <v>207</v>
      </c>
      <c r="S231" s="12" t="s">
        <v>1954</v>
      </c>
      <c r="T231" s="10" t="s">
        <v>207</v>
      </c>
      <c r="U231" s="10" t="s">
        <v>207</v>
      </c>
      <c r="V231" s="10" t="s">
        <v>207</v>
      </c>
      <c r="W231" s="10" t="s">
        <v>2022</v>
      </c>
      <c r="X231" s="10" t="s">
        <v>1920</v>
      </c>
      <c r="Y231" s="10" t="s">
        <v>2521</v>
      </c>
      <c r="Z231" s="10" t="s">
        <v>1935</v>
      </c>
    </row>
    <row r="232" spans="1:26" s="10" customFormat="1" ht="30">
      <c r="A232" s="13" t="s">
        <v>91</v>
      </c>
      <c r="B232" s="14" t="s">
        <v>161</v>
      </c>
      <c r="C232" s="10" t="s">
        <v>224</v>
      </c>
      <c r="D232" s="14" t="s">
        <v>786</v>
      </c>
      <c r="E232" s="14" t="s">
        <v>2591</v>
      </c>
      <c r="F232" s="12" t="s">
        <v>1936</v>
      </c>
      <c r="G232" s="12" t="s">
        <v>1926</v>
      </c>
      <c r="H232" s="10">
        <v>1</v>
      </c>
      <c r="I232" s="12">
        <v>1</v>
      </c>
      <c r="K232" s="12"/>
      <c r="L232" s="12" t="s">
        <v>4892</v>
      </c>
      <c r="M232" s="10" t="s">
        <v>1928</v>
      </c>
      <c r="N232" s="10" t="s">
        <v>1954</v>
      </c>
      <c r="O232" s="10" t="s">
        <v>1960</v>
      </c>
      <c r="P232" s="14" t="s">
        <v>2590</v>
      </c>
      <c r="Q232" s="12" t="s">
        <v>1924</v>
      </c>
      <c r="R232" s="12" t="s">
        <v>207</v>
      </c>
      <c r="S232" s="12" t="s">
        <v>1954</v>
      </c>
      <c r="T232" s="10" t="s">
        <v>207</v>
      </c>
      <c r="U232" s="10" t="s">
        <v>207</v>
      </c>
      <c r="V232" s="10" t="s">
        <v>207</v>
      </c>
      <c r="W232" s="10" t="s">
        <v>2592</v>
      </c>
      <c r="X232" s="10" t="s">
        <v>1920</v>
      </c>
      <c r="Y232" s="10" t="s">
        <v>2521</v>
      </c>
      <c r="Z232" s="10" t="s">
        <v>1935</v>
      </c>
    </row>
    <row r="233" spans="1:26" s="10" customFormat="1" ht="30">
      <c r="A233" s="13" t="s">
        <v>91</v>
      </c>
      <c r="B233" s="14" t="s">
        <v>161</v>
      </c>
      <c r="C233" s="10" t="s">
        <v>224</v>
      </c>
      <c r="D233" s="14" t="s">
        <v>787</v>
      </c>
      <c r="E233" s="14" t="s">
        <v>2593</v>
      </c>
      <c r="F233" s="12" t="s">
        <v>1936</v>
      </c>
      <c r="G233" s="12" t="s">
        <v>1926</v>
      </c>
      <c r="H233" s="10">
        <v>1</v>
      </c>
      <c r="I233" s="12">
        <v>1</v>
      </c>
      <c r="K233" s="12"/>
      <c r="L233" s="12" t="s">
        <v>4892</v>
      </c>
      <c r="M233" s="10" t="s">
        <v>1928</v>
      </c>
      <c r="N233" s="10" t="s">
        <v>1954</v>
      </c>
      <c r="O233" s="10" t="s">
        <v>1960</v>
      </c>
      <c r="P233" s="14" t="s">
        <v>2594</v>
      </c>
      <c r="Q233" s="12" t="s">
        <v>1924</v>
      </c>
      <c r="R233" s="12" t="s">
        <v>207</v>
      </c>
      <c r="S233" s="12" t="s">
        <v>1954</v>
      </c>
      <c r="T233" s="10" t="s">
        <v>207</v>
      </c>
      <c r="U233" s="10" t="s">
        <v>207</v>
      </c>
      <c r="V233" s="10" t="s">
        <v>207</v>
      </c>
      <c r="W233" s="10" t="s">
        <v>2595</v>
      </c>
      <c r="X233" s="10" t="s">
        <v>1920</v>
      </c>
      <c r="Y233" s="10" t="s">
        <v>2521</v>
      </c>
      <c r="Z233" s="10" t="s">
        <v>1935</v>
      </c>
    </row>
    <row r="234" spans="1:26" s="10" customFormat="1" ht="75">
      <c r="A234" s="13" t="s">
        <v>91</v>
      </c>
      <c r="B234" s="14" t="s">
        <v>161</v>
      </c>
      <c r="C234" s="10" t="s">
        <v>224</v>
      </c>
      <c r="D234" s="14" t="s">
        <v>788</v>
      </c>
      <c r="E234" s="14" t="s">
        <v>2596</v>
      </c>
      <c r="F234" s="12" t="s">
        <v>1936</v>
      </c>
      <c r="G234" s="12" t="s">
        <v>1926</v>
      </c>
      <c r="H234" s="10">
        <v>1</v>
      </c>
      <c r="I234" s="12">
        <v>1</v>
      </c>
      <c r="K234" s="12"/>
      <c r="L234" s="12" t="s">
        <v>4892</v>
      </c>
      <c r="M234" s="10" t="s">
        <v>1928</v>
      </c>
      <c r="N234" s="10" t="s">
        <v>1954</v>
      </c>
      <c r="O234" s="10" t="s">
        <v>1960</v>
      </c>
      <c r="P234" s="14" t="s">
        <v>2597</v>
      </c>
      <c r="Q234" s="12" t="s">
        <v>1924</v>
      </c>
      <c r="R234" s="12" t="s">
        <v>207</v>
      </c>
      <c r="S234" s="12" t="s">
        <v>1954</v>
      </c>
      <c r="T234" s="10" t="s">
        <v>207</v>
      </c>
      <c r="U234" s="10" t="s">
        <v>207</v>
      </c>
      <c r="V234" s="10" t="s">
        <v>207</v>
      </c>
      <c r="W234" s="10" t="s">
        <v>1982</v>
      </c>
      <c r="X234" s="10" t="s">
        <v>1920</v>
      </c>
      <c r="Y234" s="10" t="s">
        <v>2521</v>
      </c>
      <c r="Z234" s="10" t="s">
        <v>1935</v>
      </c>
    </row>
    <row r="235" spans="1:26" s="10" customFormat="1" ht="30">
      <c r="A235" s="13" t="s">
        <v>91</v>
      </c>
      <c r="B235" s="14" t="s">
        <v>161</v>
      </c>
      <c r="C235" s="10" t="s">
        <v>224</v>
      </c>
      <c r="D235" s="14" t="s">
        <v>789</v>
      </c>
      <c r="E235" s="14" t="s">
        <v>2598</v>
      </c>
      <c r="F235" s="12" t="s">
        <v>1936</v>
      </c>
      <c r="G235" s="12" t="s">
        <v>1926</v>
      </c>
      <c r="H235" s="10">
        <v>1</v>
      </c>
      <c r="I235" s="12">
        <v>1</v>
      </c>
      <c r="K235" s="12"/>
      <c r="L235" s="12" t="s">
        <v>4892</v>
      </c>
      <c r="M235" s="10" t="s">
        <v>1928</v>
      </c>
      <c r="N235" s="10" t="s">
        <v>1954</v>
      </c>
      <c r="O235" s="10" t="s">
        <v>1960</v>
      </c>
      <c r="P235" s="14" t="s">
        <v>2599</v>
      </c>
      <c r="Q235" s="12" t="s">
        <v>1924</v>
      </c>
      <c r="R235" s="12" t="s">
        <v>207</v>
      </c>
      <c r="S235" s="12" t="s">
        <v>1954</v>
      </c>
      <c r="T235" s="10" t="s">
        <v>207</v>
      </c>
      <c r="U235" s="10" t="s">
        <v>207</v>
      </c>
      <c r="V235" s="10" t="s">
        <v>207</v>
      </c>
      <c r="W235" s="10" t="s">
        <v>2600</v>
      </c>
      <c r="X235" s="10" t="s">
        <v>1920</v>
      </c>
      <c r="Y235" s="10" t="s">
        <v>2521</v>
      </c>
      <c r="Z235" s="10" t="s">
        <v>1935</v>
      </c>
    </row>
    <row r="236" spans="1:26" s="10" customFormat="1" ht="30">
      <c r="A236" s="13" t="s">
        <v>91</v>
      </c>
      <c r="B236" s="14" t="s">
        <v>161</v>
      </c>
      <c r="C236" s="10" t="s">
        <v>224</v>
      </c>
      <c r="D236" s="14" t="s">
        <v>790</v>
      </c>
      <c r="E236" s="14" t="s">
        <v>2601</v>
      </c>
      <c r="F236" s="12" t="s">
        <v>1936</v>
      </c>
      <c r="G236" s="12" t="s">
        <v>1926</v>
      </c>
      <c r="H236" s="10">
        <v>1</v>
      </c>
      <c r="I236" s="12">
        <v>1</v>
      </c>
      <c r="K236" s="12"/>
      <c r="L236" s="12" t="s">
        <v>4892</v>
      </c>
      <c r="M236" s="10" t="s">
        <v>1928</v>
      </c>
      <c r="N236" s="10" t="s">
        <v>1954</v>
      </c>
      <c r="O236" s="10" t="s">
        <v>1960</v>
      </c>
      <c r="P236" s="14" t="s">
        <v>2602</v>
      </c>
      <c r="Q236" s="12" t="s">
        <v>1924</v>
      </c>
      <c r="R236" s="12" t="s">
        <v>207</v>
      </c>
      <c r="S236" s="12" t="s">
        <v>1954</v>
      </c>
      <c r="T236" s="10" t="s">
        <v>207</v>
      </c>
      <c r="U236" s="10" t="s">
        <v>207</v>
      </c>
      <c r="V236" s="10" t="s">
        <v>207</v>
      </c>
      <c r="W236" s="10" t="s">
        <v>2170</v>
      </c>
      <c r="X236" s="10" t="s">
        <v>1920</v>
      </c>
      <c r="Y236" s="10" t="s">
        <v>2521</v>
      </c>
      <c r="Z236" s="10" t="s">
        <v>1935</v>
      </c>
    </row>
    <row r="237" spans="1:26" s="10" customFormat="1" ht="30">
      <c r="A237" s="13" t="s">
        <v>91</v>
      </c>
      <c r="B237" s="14" t="s">
        <v>161</v>
      </c>
      <c r="C237" s="10" t="s">
        <v>224</v>
      </c>
      <c r="D237" s="14" t="s">
        <v>791</v>
      </c>
      <c r="E237" s="14" t="s">
        <v>2603</v>
      </c>
      <c r="F237" s="12" t="s">
        <v>1936</v>
      </c>
      <c r="G237" s="12" t="s">
        <v>1926</v>
      </c>
      <c r="H237" s="10">
        <v>1</v>
      </c>
      <c r="I237" s="12">
        <v>1</v>
      </c>
      <c r="K237" s="12"/>
      <c r="L237" s="12" t="s">
        <v>4892</v>
      </c>
      <c r="M237" s="10" t="s">
        <v>1928</v>
      </c>
      <c r="N237" s="10" t="s">
        <v>1954</v>
      </c>
      <c r="O237" s="10" t="s">
        <v>1960</v>
      </c>
      <c r="P237" s="14" t="s">
        <v>2604</v>
      </c>
      <c r="Q237" s="12" t="s">
        <v>1924</v>
      </c>
      <c r="R237" s="12" t="s">
        <v>207</v>
      </c>
      <c r="S237" s="12" t="s">
        <v>1954</v>
      </c>
      <c r="T237" s="10" t="s">
        <v>207</v>
      </c>
      <c r="U237" s="10" t="s">
        <v>207</v>
      </c>
      <c r="V237" s="10" t="s">
        <v>207</v>
      </c>
      <c r="W237" s="10" t="s">
        <v>2605</v>
      </c>
      <c r="X237" s="10" t="s">
        <v>1920</v>
      </c>
      <c r="Y237" s="10" t="s">
        <v>2521</v>
      </c>
      <c r="Z237" s="10" t="s">
        <v>1935</v>
      </c>
    </row>
    <row r="238" spans="1:26" s="10" customFormat="1" ht="30">
      <c r="A238" s="13" t="s">
        <v>91</v>
      </c>
      <c r="B238" s="14" t="s">
        <v>161</v>
      </c>
      <c r="C238" s="10" t="s">
        <v>224</v>
      </c>
      <c r="D238" s="14" t="s">
        <v>792</v>
      </c>
      <c r="E238" s="14" t="s">
        <v>2606</v>
      </c>
      <c r="F238" s="12" t="s">
        <v>1936</v>
      </c>
      <c r="G238" s="12" t="s">
        <v>1926</v>
      </c>
      <c r="I238" s="12"/>
      <c r="K238" s="12"/>
      <c r="L238" s="12" t="s">
        <v>4892</v>
      </c>
      <c r="M238" s="10" t="s">
        <v>1928</v>
      </c>
      <c r="N238" s="10" t="s">
        <v>1954</v>
      </c>
      <c r="O238" s="10" t="s">
        <v>1960</v>
      </c>
      <c r="P238" s="14" t="s">
        <v>2607</v>
      </c>
      <c r="Q238" s="12" t="s">
        <v>1924</v>
      </c>
      <c r="R238" s="12" t="s">
        <v>207</v>
      </c>
      <c r="S238" s="12" t="s">
        <v>1954</v>
      </c>
      <c r="T238" s="10" t="s">
        <v>207</v>
      </c>
      <c r="U238" s="10" t="s">
        <v>207</v>
      </c>
      <c r="V238" s="10" t="s">
        <v>207</v>
      </c>
      <c r="W238" s="10" t="s">
        <v>1920</v>
      </c>
      <c r="X238" s="10" t="s">
        <v>1920</v>
      </c>
      <c r="Y238" s="10" t="s">
        <v>2521</v>
      </c>
      <c r="Z238" s="10" t="s">
        <v>1935</v>
      </c>
    </row>
    <row r="239" spans="1:26" s="10" customFormat="1" ht="30">
      <c r="A239" s="13" t="s">
        <v>91</v>
      </c>
      <c r="B239" s="14" t="s">
        <v>161</v>
      </c>
      <c r="C239" s="10" t="s">
        <v>224</v>
      </c>
      <c r="D239" s="14" t="s">
        <v>793</v>
      </c>
      <c r="E239" s="14" t="s">
        <v>2608</v>
      </c>
      <c r="F239" s="12" t="s">
        <v>1936</v>
      </c>
      <c r="G239" s="12" t="s">
        <v>1926</v>
      </c>
      <c r="H239" s="10">
        <v>1</v>
      </c>
      <c r="I239" s="12"/>
      <c r="K239" s="12"/>
      <c r="L239" s="12" t="s">
        <v>4892</v>
      </c>
      <c r="M239" s="10" t="s">
        <v>1928</v>
      </c>
      <c r="N239" s="10" t="s">
        <v>1954</v>
      </c>
      <c r="O239" s="10" t="s">
        <v>1960</v>
      </c>
      <c r="P239" s="14" t="s">
        <v>2553</v>
      </c>
      <c r="Q239" s="12" t="s">
        <v>1924</v>
      </c>
      <c r="R239" s="12" t="s">
        <v>207</v>
      </c>
      <c r="S239" s="12" t="s">
        <v>1954</v>
      </c>
      <c r="T239" s="10" t="s">
        <v>207</v>
      </c>
      <c r="U239" s="10" t="s">
        <v>207</v>
      </c>
      <c r="V239" s="10" t="s">
        <v>207</v>
      </c>
      <c r="W239" s="10" t="s">
        <v>2396</v>
      </c>
      <c r="X239" s="10" t="s">
        <v>1920</v>
      </c>
      <c r="Y239" s="10" t="s">
        <v>2521</v>
      </c>
      <c r="Z239" s="10" t="s">
        <v>1935</v>
      </c>
    </row>
    <row r="240" spans="1:26" s="10" customFormat="1" ht="30">
      <c r="A240" s="13" t="s">
        <v>91</v>
      </c>
      <c r="B240" s="14" t="s">
        <v>161</v>
      </c>
      <c r="C240" s="10" t="s">
        <v>224</v>
      </c>
      <c r="D240" s="14" t="s">
        <v>794</v>
      </c>
      <c r="E240" s="14" t="s">
        <v>2609</v>
      </c>
      <c r="F240" s="12" t="s">
        <v>1936</v>
      </c>
      <c r="G240" s="12" t="s">
        <v>1926</v>
      </c>
      <c r="H240" s="10">
        <v>1</v>
      </c>
      <c r="I240" s="12"/>
      <c r="K240" s="12"/>
      <c r="L240" s="12" t="s">
        <v>4892</v>
      </c>
      <c r="M240" s="10" t="s">
        <v>1928</v>
      </c>
      <c r="N240" s="10" t="s">
        <v>1954</v>
      </c>
      <c r="O240" s="10" t="s">
        <v>1960</v>
      </c>
      <c r="P240" s="14" t="s">
        <v>2553</v>
      </c>
      <c r="Q240" s="12" t="s">
        <v>1924</v>
      </c>
      <c r="R240" s="12" t="s">
        <v>207</v>
      </c>
      <c r="S240" s="12" t="s">
        <v>1954</v>
      </c>
      <c r="T240" s="10" t="s">
        <v>207</v>
      </c>
      <c r="U240" s="10" t="s">
        <v>207</v>
      </c>
      <c r="V240" s="10" t="s">
        <v>207</v>
      </c>
      <c r="W240" s="10" t="s">
        <v>2610</v>
      </c>
      <c r="X240" s="10" t="s">
        <v>1920</v>
      </c>
      <c r="Y240" s="10" t="s">
        <v>2521</v>
      </c>
      <c r="Z240" s="10" t="s">
        <v>1935</v>
      </c>
    </row>
    <row r="241" spans="1:26" s="10" customFormat="1" ht="45">
      <c r="A241" s="13" t="s">
        <v>91</v>
      </c>
      <c r="B241" s="14" t="s">
        <v>161</v>
      </c>
      <c r="C241" s="10" t="s">
        <v>224</v>
      </c>
      <c r="D241" s="14" t="s">
        <v>795</v>
      </c>
      <c r="E241" s="14" t="s">
        <v>2611</v>
      </c>
      <c r="F241" s="12" t="s">
        <v>1936</v>
      </c>
      <c r="G241" s="12" t="s">
        <v>1926</v>
      </c>
      <c r="H241" s="10">
        <v>1</v>
      </c>
      <c r="I241" s="12"/>
      <c r="K241" s="12"/>
      <c r="L241" s="12" t="s">
        <v>4892</v>
      </c>
      <c r="M241" s="10" t="s">
        <v>1928</v>
      </c>
      <c r="N241" s="10" t="s">
        <v>1954</v>
      </c>
      <c r="O241" s="10" t="s">
        <v>1960</v>
      </c>
      <c r="P241" s="14" t="s">
        <v>2612</v>
      </c>
      <c r="Q241" s="12" t="s">
        <v>1924</v>
      </c>
      <c r="R241" s="12" t="s">
        <v>207</v>
      </c>
      <c r="S241" s="12" t="s">
        <v>1954</v>
      </c>
      <c r="T241" s="10" t="s">
        <v>207</v>
      </c>
      <c r="U241" s="10" t="s">
        <v>207</v>
      </c>
      <c r="V241" s="10" t="s">
        <v>207</v>
      </c>
      <c r="W241" s="10" t="s">
        <v>2023</v>
      </c>
      <c r="X241" s="10" t="s">
        <v>1920</v>
      </c>
      <c r="Y241" s="10" t="s">
        <v>2521</v>
      </c>
      <c r="Z241" s="10" t="s">
        <v>1935</v>
      </c>
    </row>
    <row r="242" spans="1:26" s="10" customFormat="1" ht="30">
      <c r="A242" s="13" t="s">
        <v>91</v>
      </c>
      <c r="B242" s="14" t="s">
        <v>161</v>
      </c>
      <c r="C242" s="10" t="s">
        <v>224</v>
      </c>
      <c r="D242" s="14" t="s">
        <v>796</v>
      </c>
      <c r="E242" s="14" t="s">
        <v>2613</v>
      </c>
      <c r="F242" s="12" t="s">
        <v>1936</v>
      </c>
      <c r="G242" s="12" t="s">
        <v>1926</v>
      </c>
      <c r="H242" s="10">
        <v>1</v>
      </c>
      <c r="I242" s="12"/>
      <c r="K242" s="12"/>
      <c r="L242" s="12" t="s">
        <v>4892</v>
      </c>
      <c r="M242" s="10" t="s">
        <v>1928</v>
      </c>
      <c r="N242" s="10" t="s">
        <v>1954</v>
      </c>
      <c r="O242" s="10" t="s">
        <v>1960</v>
      </c>
      <c r="P242" s="14" t="s">
        <v>2553</v>
      </c>
      <c r="Q242" s="12" t="s">
        <v>1924</v>
      </c>
      <c r="R242" s="12" t="s">
        <v>207</v>
      </c>
      <c r="S242" s="12" t="s">
        <v>1954</v>
      </c>
      <c r="T242" s="10" t="s">
        <v>207</v>
      </c>
      <c r="U242" s="10" t="s">
        <v>207</v>
      </c>
      <c r="V242" s="10" t="s">
        <v>207</v>
      </c>
      <c r="W242" s="10" t="s">
        <v>2041</v>
      </c>
      <c r="X242" s="10" t="s">
        <v>1920</v>
      </c>
      <c r="Y242" s="10" t="s">
        <v>2521</v>
      </c>
      <c r="Z242" s="10" t="s">
        <v>1935</v>
      </c>
    </row>
    <row r="243" spans="1:26" s="10" customFormat="1" ht="30">
      <c r="A243" s="13" t="s">
        <v>91</v>
      </c>
      <c r="B243" s="14" t="s">
        <v>161</v>
      </c>
      <c r="C243" s="10" t="s">
        <v>224</v>
      </c>
      <c r="D243" s="14" t="s">
        <v>797</v>
      </c>
      <c r="E243" s="14" t="s">
        <v>2614</v>
      </c>
      <c r="F243" s="12" t="s">
        <v>1936</v>
      </c>
      <c r="G243" s="12" t="s">
        <v>1926</v>
      </c>
      <c r="H243" s="10">
        <v>1</v>
      </c>
      <c r="I243" s="12">
        <v>1</v>
      </c>
      <c r="K243" s="12"/>
      <c r="L243" s="12" t="s">
        <v>4892</v>
      </c>
      <c r="M243" s="10" t="s">
        <v>1928</v>
      </c>
      <c r="N243" s="10" t="s">
        <v>1954</v>
      </c>
      <c r="O243" s="10" t="s">
        <v>1960</v>
      </c>
      <c r="P243" s="14" t="s">
        <v>2553</v>
      </c>
      <c r="Q243" s="12" t="s">
        <v>1924</v>
      </c>
      <c r="R243" s="12" t="s">
        <v>207</v>
      </c>
      <c r="S243" s="12" t="s">
        <v>1954</v>
      </c>
      <c r="T243" s="10" t="s">
        <v>207</v>
      </c>
      <c r="U243" s="10" t="s">
        <v>207</v>
      </c>
      <c r="V243" s="10" t="s">
        <v>207</v>
      </c>
      <c r="W243" s="10" t="s">
        <v>2023</v>
      </c>
      <c r="X243" s="10" t="s">
        <v>1920</v>
      </c>
      <c r="Y243" s="10" t="s">
        <v>2521</v>
      </c>
      <c r="Z243" s="10" t="s">
        <v>1935</v>
      </c>
    </row>
    <row r="244" spans="1:26" s="10" customFormat="1" ht="30">
      <c r="A244" s="13" t="s">
        <v>91</v>
      </c>
      <c r="B244" s="14" t="s">
        <v>161</v>
      </c>
      <c r="C244" s="10" t="s">
        <v>224</v>
      </c>
      <c r="D244" s="14" t="s">
        <v>798</v>
      </c>
      <c r="E244" s="14" t="s">
        <v>2615</v>
      </c>
      <c r="F244" s="12" t="s">
        <v>1936</v>
      </c>
      <c r="G244" s="12" t="s">
        <v>1926</v>
      </c>
      <c r="H244" s="10">
        <v>1</v>
      </c>
      <c r="I244" s="12">
        <v>1</v>
      </c>
      <c r="K244" s="12"/>
      <c r="L244" s="12" t="s">
        <v>4892</v>
      </c>
      <c r="M244" s="10" t="s">
        <v>1928</v>
      </c>
      <c r="N244" s="10" t="s">
        <v>1954</v>
      </c>
      <c r="O244" s="10" t="s">
        <v>1960</v>
      </c>
      <c r="P244" s="14" t="s">
        <v>2553</v>
      </c>
      <c r="Q244" s="12" t="s">
        <v>1924</v>
      </c>
      <c r="R244" s="12" t="s">
        <v>207</v>
      </c>
      <c r="S244" s="12" t="s">
        <v>1954</v>
      </c>
      <c r="T244" s="10" t="s">
        <v>207</v>
      </c>
      <c r="U244" s="10" t="s">
        <v>207</v>
      </c>
      <c r="V244" s="10" t="s">
        <v>207</v>
      </c>
      <c r="W244" s="10" t="s">
        <v>2616</v>
      </c>
      <c r="X244" s="10" t="s">
        <v>1920</v>
      </c>
      <c r="Y244" s="10" t="s">
        <v>2521</v>
      </c>
      <c r="Z244" s="10" t="s">
        <v>1935</v>
      </c>
    </row>
    <row r="245" spans="1:26" s="10" customFormat="1" ht="30">
      <c r="A245" s="13" t="s">
        <v>91</v>
      </c>
      <c r="B245" s="14" t="s">
        <v>161</v>
      </c>
      <c r="C245" s="10" t="s">
        <v>224</v>
      </c>
      <c r="D245" s="14" t="s">
        <v>799</v>
      </c>
      <c r="E245" s="14" t="s">
        <v>2617</v>
      </c>
      <c r="F245" s="12" t="s">
        <v>1936</v>
      </c>
      <c r="G245" s="12" t="s">
        <v>1926</v>
      </c>
      <c r="H245" s="10">
        <v>1</v>
      </c>
      <c r="I245" s="12"/>
      <c r="K245" s="12"/>
      <c r="L245" s="12" t="s">
        <v>4892</v>
      </c>
      <c r="M245" s="10" t="s">
        <v>1928</v>
      </c>
      <c r="N245" s="10" t="s">
        <v>1954</v>
      </c>
      <c r="O245" s="10" t="s">
        <v>1960</v>
      </c>
      <c r="P245" s="14" t="s">
        <v>2553</v>
      </c>
      <c r="Q245" s="12" t="s">
        <v>1924</v>
      </c>
      <c r="R245" s="12" t="s">
        <v>207</v>
      </c>
      <c r="S245" s="12" t="s">
        <v>1954</v>
      </c>
      <c r="T245" s="10" t="s">
        <v>207</v>
      </c>
      <c r="U245" s="10" t="s">
        <v>207</v>
      </c>
      <c r="V245" s="10" t="s">
        <v>207</v>
      </c>
      <c r="W245" s="10" t="s">
        <v>2618</v>
      </c>
      <c r="X245" s="10" t="s">
        <v>1920</v>
      </c>
      <c r="Y245" s="10" t="s">
        <v>2521</v>
      </c>
      <c r="Z245" s="10" t="s">
        <v>1935</v>
      </c>
    </row>
    <row r="246" spans="1:26" s="10" customFormat="1" ht="30">
      <c r="A246" s="13" t="s">
        <v>91</v>
      </c>
      <c r="B246" s="14" t="s">
        <v>161</v>
      </c>
      <c r="C246" s="10" t="s">
        <v>224</v>
      </c>
      <c r="D246" s="14" t="s">
        <v>800</v>
      </c>
      <c r="E246" s="14" t="s">
        <v>2619</v>
      </c>
      <c r="F246" s="12" t="s">
        <v>1936</v>
      </c>
      <c r="G246" s="12" t="s">
        <v>1926</v>
      </c>
      <c r="H246" s="10">
        <v>1</v>
      </c>
      <c r="I246" s="12">
        <v>1</v>
      </c>
      <c r="K246" s="12"/>
      <c r="L246" s="12" t="s">
        <v>4892</v>
      </c>
      <c r="M246" s="10" t="s">
        <v>1928</v>
      </c>
      <c r="N246" s="10" t="s">
        <v>1954</v>
      </c>
      <c r="O246" s="10" t="s">
        <v>1960</v>
      </c>
      <c r="P246" s="14" t="s">
        <v>2620</v>
      </c>
      <c r="Q246" s="12" t="s">
        <v>1924</v>
      </c>
      <c r="R246" s="12" t="s">
        <v>207</v>
      </c>
      <c r="S246" s="12" t="s">
        <v>1954</v>
      </c>
      <c r="T246" s="10" t="s">
        <v>207</v>
      </c>
      <c r="U246" s="10" t="s">
        <v>207</v>
      </c>
      <c r="V246" s="10" t="s">
        <v>207</v>
      </c>
      <c r="W246" s="10" t="s">
        <v>1982</v>
      </c>
      <c r="X246" s="10" t="s">
        <v>1920</v>
      </c>
      <c r="Y246" s="10" t="s">
        <v>2521</v>
      </c>
      <c r="Z246" s="10" t="s">
        <v>1935</v>
      </c>
    </row>
    <row r="247" spans="1:26" s="10" customFormat="1" ht="30">
      <c r="A247" s="13" t="s">
        <v>91</v>
      </c>
      <c r="B247" s="14" t="s">
        <v>161</v>
      </c>
      <c r="C247" s="10" t="s">
        <v>224</v>
      </c>
      <c r="D247" s="14" t="s">
        <v>801</v>
      </c>
      <c r="E247" s="14" t="s">
        <v>2621</v>
      </c>
      <c r="F247" s="12" t="s">
        <v>1936</v>
      </c>
      <c r="G247" s="12" t="s">
        <v>1926</v>
      </c>
      <c r="H247" s="10">
        <v>1</v>
      </c>
      <c r="I247" s="12">
        <v>1</v>
      </c>
      <c r="K247" s="12"/>
      <c r="L247" s="12" t="s">
        <v>4892</v>
      </c>
      <c r="M247" s="10" t="s">
        <v>1928</v>
      </c>
      <c r="N247" s="10" t="s">
        <v>1954</v>
      </c>
      <c r="O247" s="10" t="s">
        <v>1960</v>
      </c>
      <c r="P247" s="14" t="s">
        <v>2553</v>
      </c>
      <c r="Q247" s="12" t="s">
        <v>1924</v>
      </c>
      <c r="R247" s="12" t="s">
        <v>207</v>
      </c>
      <c r="S247" s="12" t="s">
        <v>1954</v>
      </c>
      <c r="T247" s="10" t="s">
        <v>207</v>
      </c>
      <c r="U247" s="10" t="s">
        <v>207</v>
      </c>
      <c r="V247" s="10" t="s">
        <v>207</v>
      </c>
      <c r="W247" s="10" t="s">
        <v>1933</v>
      </c>
      <c r="X247" s="10" t="s">
        <v>1920</v>
      </c>
      <c r="Y247" s="10" t="s">
        <v>2521</v>
      </c>
      <c r="Z247" s="10" t="s">
        <v>1935</v>
      </c>
    </row>
    <row r="248" spans="1:26" s="10" customFormat="1" ht="30">
      <c r="A248" s="13" t="s">
        <v>91</v>
      </c>
      <c r="B248" s="14" t="s">
        <v>161</v>
      </c>
      <c r="C248" s="10" t="s">
        <v>224</v>
      </c>
      <c r="D248" s="14" t="s">
        <v>802</v>
      </c>
      <c r="E248" s="14" t="s">
        <v>2622</v>
      </c>
      <c r="F248" s="12" t="s">
        <v>1936</v>
      </c>
      <c r="G248" s="12" t="s">
        <v>1926</v>
      </c>
      <c r="H248" s="10">
        <v>1</v>
      </c>
      <c r="I248" s="12">
        <v>1</v>
      </c>
      <c r="K248" s="12"/>
      <c r="L248" s="12" t="s">
        <v>4892</v>
      </c>
      <c r="M248" s="10" t="s">
        <v>1928</v>
      </c>
      <c r="N248" s="10" t="s">
        <v>1954</v>
      </c>
      <c r="O248" s="10" t="s">
        <v>1960</v>
      </c>
      <c r="P248" s="14" t="s">
        <v>2623</v>
      </c>
      <c r="Q248" s="12" t="s">
        <v>1924</v>
      </c>
      <c r="R248" s="12" t="s">
        <v>207</v>
      </c>
      <c r="S248" s="12" t="s">
        <v>1954</v>
      </c>
      <c r="T248" s="10" t="s">
        <v>207</v>
      </c>
      <c r="U248" s="10" t="s">
        <v>207</v>
      </c>
      <c r="V248" s="10" t="s">
        <v>207</v>
      </c>
      <c r="W248" s="10" t="s">
        <v>1920</v>
      </c>
      <c r="X248" s="10" t="s">
        <v>1920</v>
      </c>
      <c r="Y248" s="10" t="s">
        <v>2521</v>
      </c>
      <c r="Z248" s="10" t="s">
        <v>1935</v>
      </c>
    </row>
    <row r="249" spans="1:26" s="10" customFormat="1" ht="60">
      <c r="A249" s="13" t="s">
        <v>91</v>
      </c>
      <c r="B249" s="14" t="s">
        <v>161</v>
      </c>
      <c r="C249" s="10" t="s">
        <v>224</v>
      </c>
      <c r="D249" s="14" t="s">
        <v>803</v>
      </c>
      <c r="E249" s="14" t="s">
        <v>2624</v>
      </c>
      <c r="F249" s="12" t="s">
        <v>1936</v>
      </c>
      <c r="G249" s="12" t="s">
        <v>1926</v>
      </c>
      <c r="I249" s="12">
        <v>1</v>
      </c>
      <c r="K249" s="12"/>
      <c r="L249" s="12" t="s">
        <v>4892</v>
      </c>
      <c r="M249" s="10" t="s">
        <v>1928</v>
      </c>
      <c r="N249" s="10" t="s">
        <v>1954</v>
      </c>
      <c r="O249" s="10" t="s">
        <v>1960</v>
      </c>
      <c r="P249" s="14" t="s">
        <v>2625</v>
      </c>
      <c r="Q249" s="12" t="s">
        <v>1924</v>
      </c>
      <c r="R249" s="12" t="s">
        <v>207</v>
      </c>
      <c r="S249" s="12" t="s">
        <v>1954</v>
      </c>
      <c r="T249" s="10" t="s">
        <v>207</v>
      </c>
      <c r="U249" s="10" t="s">
        <v>207</v>
      </c>
      <c r="V249" s="10" t="s">
        <v>207</v>
      </c>
      <c r="W249" s="10" t="s">
        <v>1920</v>
      </c>
      <c r="X249" s="10" t="s">
        <v>1920</v>
      </c>
      <c r="Y249" s="10" t="s">
        <v>2521</v>
      </c>
      <c r="Z249" s="10" t="s">
        <v>1935</v>
      </c>
    </row>
    <row r="250" spans="1:26" s="10" customFormat="1" ht="30">
      <c r="A250" s="13" t="s">
        <v>91</v>
      </c>
      <c r="B250" s="14" t="s">
        <v>161</v>
      </c>
      <c r="C250" s="10" t="s">
        <v>224</v>
      </c>
      <c r="D250" s="14" t="s">
        <v>804</v>
      </c>
      <c r="E250" s="14" t="s">
        <v>2626</v>
      </c>
      <c r="F250" s="12" t="s">
        <v>1936</v>
      </c>
      <c r="G250" s="12" t="s">
        <v>1926</v>
      </c>
      <c r="I250" s="12">
        <v>1</v>
      </c>
      <c r="K250" s="12"/>
      <c r="L250" s="12" t="s">
        <v>4892</v>
      </c>
      <c r="M250" s="10" t="s">
        <v>1928</v>
      </c>
      <c r="N250" s="10" t="s">
        <v>1954</v>
      </c>
      <c r="O250" s="10" t="s">
        <v>1960</v>
      </c>
      <c r="P250" s="14" t="s">
        <v>2553</v>
      </c>
      <c r="Q250" s="12" t="s">
        <v>1924</v>
      </c>
      <c r="R250" s="12" t="s">
        <v>207</v>
      </c>
      <c r="S250" s="12" t="s">
        <v>1954</v>
      </c>
      <c r="T250" s="10" t="s">
        <v>207</v>
      </c>
      <c r="U250" s="10" t="s">
        <v>207</v>
      </c>
      <c r="V250" s="10" t="s">
        <v>207</v>
      </c>
      <c r="W250" s="10" t="s">
        <v>1920</v>
      </c>
      <c r="X250" s="10" t="s">
        <v>1920</v>
      </c>
      <c r="Y250" s="10" t="s">
        <v>2521</v>
      </c>
      <c r="Z250" s="10" t="s">
        <v>1935</v>
      </c>
    </row>
    <row r="251" spans="1:26" s="10" customFormat="1" ht="30">
      <c r="A251" s="13" t="s">
        <v>91</v>
      </c>
      <c r="B251" s="14" t="s">
        <v>161</v>
      </c>
      <c r="C251" s="10" t="s">
        <v>224</v>
      </c>
      <c r="D251" s="14" t="s">
        <v>805</v>
      </c>
      <c r="E251" s="14" t="s">
        <v>2627</v>
      </c>
      <c r="F251" s="12" t="s">
        <v>1936</v>
      </c>
      <c r="G251" s="12" t="s">
        <v>1926</v>
      </c>
      <c r="H251" s="10">
        <v>1</v>
      </c>
      <c r="I251" s="12">
        <v>1</v>
      </c>
      <c r="K251" s="12"/>
      <c r="L251" s="12" t="s">
        <v>4892</v>
      </c>
      <c r="M251" s="10" t="s">
        <v>1928</v>
      </c>
      <c r="N251" s="10" t="s">
        <v>1954</v>
      </c>
      <c r="O251" s="10" t="s">
        <v>1960</v>
      </c>
      <c r="P251" s="14" t="s">
        <v>2628</v>
      </c>
      <c r="Q251" s="12" t="s">
        <v>1924</v>
      </c>
      <c r="R251" s="12" t="s">
        <v>207</v>
      </c>
      <c r="S251" s="12" t="s">
        <v>1954</v>
      </c>
      <c r="T251" s="10" t="s">
        <v>207</v>
      </c>
      <c r="U251" s="10" t="s">
        <v>207</v>
      </c>
      <c r="V251" s="10" t="s">
        <v>207</v>
      </c>
      <c r="W251" s="10" t="s">
        <v>2629</v>
      </c>
      <c r="X251" s="10" t="s">
        <v>1920</v>
      </c>
      <c r="Y251" s="10" t="s">
        <v>2521</v>
      </c>
      <c r="Z251" s="10" t="s">
        <v>1935</v>
      </c>
    </row>
    <row r="252" spans="1:26" s="10" customFormat="1" ht="90">
      <c r="A252" s="13" t="s">
        <v>91</v>
      </c>
      <c r="B252" s="14" t="s">
        <v>161</v>
      </c>
      <c r="C252" s="10" t="s">
        <v>224</v>
      </c>
      <c r="D252" s="14" t="s">
        <v>806</v>
      </c>
      <c r="E252" s="14" t="s">
        <v>207</v>
      </c>
      <c r="F252" s="12" t="s">
        <v>1936</v>
      </c>
      <c r="G252" s="12" t="s">
        <v>1926</v>
      </c>
      <c r="H252" s="10">
        <v>8</v>
      </c>
      <c r="I252" s="12"/>
      <c r="J252" s="10">
        <v>4</v>
      </c>
      <c r="K252" s="12"/>
      <c r="L252" s="12" t="s">
        <v>1922</v>
      </c>
      <c r="M252" s="10" t="s">
        <v>1944</v>
      </c>
      <c r="N252" s="10" t="s">
        <v>1954</v>
      </c>
      <c r="O252" s="10" t="s">
        <v>1960</v>
      </c>
      <c r="P252" s="14" t="s">
        <v>2630</v>
      </c>
      <c r="Q252" s="12" t="s">
        <v>1946</v>
      </c>
      <c r="R252" s="12" t="s">
        <v>2023</v>
      </c>
      <c r="S252" s="12" t="s">
        <v>1954</v>
      </c>
      <c r="T252" s="10" t="s">
        <v>2631</v>
      </c>
      <c r="U252" s="10" t="s">
        <v>2632</v>
      </c>
      <c r="V252" s="10" t="s">
        <v>207</v>
      </c>
      <c r="W252" s="10" t="s">
        <v>1920</v>
      </c>
      <c r="X252" s="10" t="s">
        <v>1920</v>
      </c>
      <c r="Y252" s="10" t="s">
        <v>2521</v>
      </c>
      <c r="Z252" s="10" t="s">
        <v>1935</v>
      </c>
    </row>
    <row r="253" spans="1:26" s="10" customFormat="1" ht="30">
      <c r="A253" s="13" t="s">
        <v>91</v>
      </c>
      <c r="B253" s="14" t="s">
        <v>161</v>
      </c>
      <c r="C253" s="10" t="s">
        <v>224</v>
      </c>
      <c r="D253" s="14" t="s">
        <v>807</v>
      </c>
      <c r="E253" s="14" t="s">
        <v>2633</v>
      </c>
      <c r="F253" s="12" t="s">
        <v>1920</v>
      </c>
      <c r="G253" s="12" t="s">
        <v>1926</v>
      </c>
      <c r="I253" s="12"/>
      <c r="K253" s="12"/>
      <c r="L253" s="12" t="s">
        <v>4892</v>
      </c>
      <c r="M253" s="10" t="s">
        <v>1923</v>
      </c>
      <c r="N253" s="10" t="s">
        <v>207</v>
      </c>
      <c r="O253" s="10" t="s">
        <v>207</v>
      </c>
      <c r="P253" s="14" t="s">
        <v>207</v>
      </c>
      <c r="Q253" s="12" t="s">
        <v>1924</v>
      </c>
      <c r="R253" s="12" t="s">
        <v>207</v>
      </c>
      <c r="S253" s="12" t="s">
        <v>207</v>
      </c>
      <c r="T253" s="10" t="s">
        <v>207</v>
      </c>
      <c r="U253" s="10" t="s">
        <v>207</v>
      </c>
      <c r="V253" s="10" t="s">
        <v>2634</v>
      </c>
      <c r="W253" s="10" t="s">
        <v>1920</v>
      </c>
      <c r="X253" s="10" t="s">
        <v>1920</v>
      </c>
      <c r="Y253" s="10" t="s">
        <v>207</v>
      </c>
      <c r="Z253" s="10" t="s">
        <v>1935</v>
      </c>
    </row>
    <row r="254" spans="1:26" s="10" customFormat="1" ht="30">
      <c r="A254" s="13" t="s">
        <v>91</v>
      </c>
      <c r="B254" s="14" t="s">
        <v>161</v>
      </c>
      <c r="C254" s="10" t="s">
        <v>224</v>
      </c>
      <c r="D254" s="14" t="s">
        <v>808</v>
      </c>
      <c r="E254" s="14" t="s">
        <v>2635</v>
      </c>
      <c r="F254" s="12" t="s">
        <v>1936</v>
      </c>
      <c r="G254" s="12" t="s">
        <v>1926</v>
      </c>
      <c r="H254" s="10">
        <v>1</v>
      </c>
      <c r="I254" s="12"/>
      <c r="K254" s="12"/>
      <c r="L254" s="12" t="s">
        <v>4892</v>
      </c>
      <c r="M254" s="10" t="s">
        <v>1928</v>
      </c>
      <c r="N254" s="10" t="s">
        <v>1954</v>
      </c>
      <c r="O254" s="10" t="s">
        <v>1960</v>
      </c>
      <c r="P254" s="14" t="s">
        <v>2636</v>
      </c>
      <c r="Q254" s="12" t="s">
        <v>1924</v>
      </c>
      <c r="R254" s="12" t="s">
        <v>207</v>
      </c>
      <c r="S254" s="12" t="s">
        <v>1954</v>
      </c>
      <c r="T254" s="10" t="s">
        <v>207</v>
      </c>
      <c r="U254" s="10" t="s">
        <v>207</v>
      </c>
      <c r="V254" s="10" t="s">
        <v>207</v>
      </c>
      <c r="W254" s="10" t="s">
        <v>1920</v>
      </c>
      <c r="X254" s="10" t="s">
        <v>1920</v>
      </c>
      <c r="Y254" s="10" t="s">
        <v>2521</v>
      </c>
      <c r="Z254" s="10" t="s">
        <v>1935</v>
      </c>
    </row>
    <row r="255" spans="1:26" s="10" customFormat="1" ht="105">
      <c r="A255" s="13" t="s">
        <v>91</v>
      </c>
      <c r="B255" s="14" t="s">
        <v>161</v>
      </c>
      <c r="C255" s="10" t="s">
        <v>224</v>
      </c>
      <c r="D255" s="14" t="s">
        <v>809</v>
      </c>
      <c r="E255" s="14" t="s">
        <v>207</v>
      </c>
      <c r="F255" s="12" t="s">
        <v>1936</v>
      </c>
      <c r="G255" s="12" t="s">
        <v>1926</v>
      </c>
      <c r="H255" s="10">
        <v>10</v>
      </c>
      <c r="I255" s="12"/>
      <c r="J255" s="10">
        <v>4</v>
      </c>
      <c r="K255" s="12"/>
      <c r="L255" s="12" t="s">
        <v>1922</v>
      </c>
      <c r="M255" s="10" t="s">
        <v>1944</v>
      </c>
      <c r="N255" s="10" t="s">
        <v>1954</v>
      </c>
      <c r="O255" s="10" t="s">
        <v>1960</v>
      </c>
      <c r="P255" s="14" t="s">
        <v>2539</v>
      </c>
      <c r="Q255" s="12" t="s">
        <v>1946</v>
      </c>
      <c r="R255" s="12" t="s">
        <v>1962</v>
      </c>
      <c r="S255" s="12" t="s">
        <v>1954</v>
      </c>
      <c r="T255" s="10" t="s">
        <v>2637</v>
      </c>
      <c r="U255" s="10" t="s">
        <v>2638</v>
      </c>
      <c r="V255" s="10" t="s">
        <v>207</v>
      </c>
      <c r="W255" s="10" t="s">
        <v>1920</v>
      </c>
      <c r="X255" s="10" t="s">
        <v>1920</v>
      </c>
      <c r="Y255" s="10" t="s">
        <v>2521</v>
      </c>
      <c r="Z255" s="10" t="s">
        <v>1935</v>
      </c>
    </row>
    <row r="256" spans="1:26" s="10" customFormat="1" ht="30">
      <c r="A256" s="13" t="s">
        <v>91</v>
      </c>
      <c r="B256" s="14" t="s">
        <v>161</v>
      </c>
      <c r="C256" s="10" t="s">
        <v>224</v>
      </c>
      <c r="D256" s="14" t="s">
        <v>810</v>
      </c>
      <c r="E256" s="14" t="s">
        <v>207</v>
      </c>
      <c r="F256" s="12" t="s">
        <v>1936</v>
      </c>
      <c r="G256" s="12" t="s">
        <v>1926</v>
      </c>
      <c r="I256" s="12"/>
      <c r="K256" s="12"/>
      <c r="L256" s="12" t="s">
        <v>1922</v>
      </c>
      <c r="M256" s="10" t="s">
        <v>1928</v>
      </c>
      <c r="N256" s="10" t="s">
        <v>1954</v>
      </c>
      <c r="O256" s="10" t="s">
        <v>1960</v>
      </c>
      <c r="P256" s="14" t="s">
        <v>1931</v>
      </c>
      <c r="Q256" s="12" t="s">
        <v>1946</v>
      </c>
      <c r="R256" s="12" t="s">
        <v>1967</v>
      </c>
      <c r="S256" s="12" t="s">
        <v>1954</v>
      </c>
      <c r="T256" s="10" t="s">
        <v>2639</v>
      </c>
      <c r="U256" s="10" t="s">
        <v>2640</v>
      </c>
      <c r="V256" s="10" t="s">
        <v>207</v>
      </c>
      <c r="W256" s="10" t="s">
        <v>2050</v>
      </c>
      <c r="X256" s="10" t="s">
        <v>1920</v>
      </c>
      <c r="Y256" s="10" t="s">
        <v>2521</v>
      </c>
      <c r="Z256" s="10" t="s">
        <v>2121</v>
      </c>
    </row>
    <row r="257" spans="1:26" s="10" customFormat="1" ht="30">
      <c r="A257" s="13" t="s">
        <v>91</v>
      </c>
      <c r="B257" s="14" t="s">
        <v>161</v>
      </c>
      <c r="C257" s="10" t="s">
        <v>224</v>
      </c>
      <c r="D257" s="14" t="s">
        <v>811</v>
      </c>
      <c r="E257" s="14" t="s">
        <v>207</v>
      </c>
      <c r="F257" s="12" t="s">
        <v>1936</v>
      </c>
      <c r="G257" s="12" t="s">
        <v>1926</v>
      </c>
      <c r="I257" s="12"/>
      <c r="K257" s="12"/>
      <c r="L257" s="12" t="s">
        <v>1922</v>
      </c>
      <c r="M257" s="10" t="s">
        <v>1928</v>
      </c>
      <c r="N257" s="10" t="s">
        <v>1954</v>
      </c>
      <c r="O257" s="10" t="s">
        <v>1960</v>
      </c>
      <c r="P257" s="14" t="s">
        <v>1931</v>
      </c>
      <c r="Q257" s="12" t="s">
        <v>1946</v>
      </c>
      <c r="R257" s="12" t="s">
        <v>1967</v>
      </c>
      <c r="S257" s="12" t="s">
        <v>1954</v>
      </c>
      <c r="T257" s="10" t="s">
        <v>2641</v>
      </c>
      <c r="U257" s="10" t="s">
        <v>2642</v>
      </c>
      <c r="V257" s="10" t="s">
        <v>207</v>
      </c>
      <c r="W257" s="10" t="s">
        <v>2050</v>
      </c>
      <c r="X257" s="10" t="s">
        <v>1920</v>
      </c>
      <c r="Y257" s="10" t="s">
        <v>2521</v>
      </c>
      <c r="Z257" s="10" t="s">
        <v>2121</v>
      </c>
    </row>
    <row r="258" spans="1:26" s="10" customFormat="1" ht="30">
      <c r="A258" s="13" t="s">
        <v>91</v>
      </c>
      <c r="B258" s="14" t="s">
        <v>161</v>
      </c>
      <c r="C258" s="10" t="s">
        <v>224</v>
      </c>
      <c r="D258" s="14" t="s">
        <v>812</v>
      </c>
      <c r="E258" s="14" t="s">
        <v>207</v>
      </c>
      <c r="F258" s="12" t="s">
        <v>1936</v>
      </c>
      <c r="G258" s="12" t="s">
        <v>1926</v>
      </c>
      <c r="I258" s="12"/>
      <c r="K258" s="12"/>
      <c r="L258" s="12" t="s">
        <v>1922</v>
      </c>
      <c r="M258" s="10" t="s">
        <v>1928</v>
      </c>
      <c r="N258" s="10" t="s">
        <v>1954</v>
      </c>
      <c r="O258" s="10" t="s">
        <v>1960</v>
      </c>
      <c r="P258" s="14" t="s">
        <v>1931</v>
      </c>
      <c r="Q258" s="12" t="s">
        <v>1946</v>
      </c>
      <c r="R258" s="12" t="s">
        <v>1967</v>
      </c>
      <c r="S258" s="12" t="s">
        <v>1954</v>
      </c>
      <c r="T258" s="10" t="s">
        <v>2643</v>
      </c>
      <c r="U258" s="10" t="s">
        <v>2644</v>
      </c>
      <c r="V258" s="10" t="s">
        <v>207</v>
      </c>
      <c r="W258" s="10" t="s">
        <v>1920</v>
      </c>
      <c r="X258" s="10" t="s">
        <v>1920</v>
      </c>
      <c r="Y258" s="10" t="s">
        <v>2521</v>
      </c>
      <c r="Z258" s="10" t="s">
        <v>1935</v>
      </c>
    </row>
    <row r="259" spans="1:26" s="10" customFormat="1" ht="30">
      <c r="A259" s="13" t="s">
        <v>91</v>
      </c>
      <c r="B259" s="14" t="s">
        <v>161</v>
      </c>
      <c r="C259" s="10" t="s">
        <v>224</v>
      </c>
      <c r="D259" s="14" t="s">
        <v>813</v>
      </c>
      <c r="E259" s="14" t="s">
        <v>2645</v>
      </c>
      <c r="F259" s="12" t="s">
        <v>1936</v>
      </c>
      <c r="G259" s="12" t="s">
        <v>1926</v>
      </c>
      <c r="I259" s="12"/>
      <c r="K259" s="12"/>
      <c r="L259" s="12" t="s">
        <v>1922</v>
      </c>
      <c r="M259" s="10" t="s">
        <v>1928</v>
      </c>
      <c r="N259" s="10" t="s">
        <v>1954</v>
      </c>
      <c r="O259" s="10" t="s">
        <v>1960</v>
      </c>
      <c r="P259" s="14" t="s">
        <v>1931</v>
      </c>
      <c r="Q259" s="12" t="s">
        <v>1946</v>
      </c>
      <c r="R259" s="12" t="s">
        <v>1933</v>
      </c>
      <c r="S259" s="12" t="s">
        <v>1954</v>
      </c>
      <c r="T259" s="10" t="s">
        <v>2646</v>
      </c>
      <c r="U259" s="10" t="s">
        <v>2647</v>
      </c>
      <c r="V259" s="10" t="s">
        <v>207</v>
      </c>
      <c r="W259" s="10" t="s">
        <v>2050</v>
      </c>
      <c r="X259" s="10" t="s">
        <v>1920</v>
      </c>
      <c r="Y259" s="10" t="s">
        <v>2521</v>
      </c>
      <c r="Z259" s="10" t="s">
        <v>2121</v>
      </c>
    </row>
    <row r="260" spans="1:26" s="10" customFormat="1" ht="30">
      <c r="A260" s="13" t="s">
        <v>91</v>
      </c>
      <c r="B260" s="14" t="s">
        <v>161</v>
      </c>
      <c r="C260" s="10" t="s">
        <v>224</v>
      </c>
      <c r="D260" s="14" t="s">
        <v>814</v>
      </c>
      <c r="E260" s="14" t="s">
        <v>2645</v>
      </c>
      <c r="F260" s="12" t="s">
        <v>1936</v>
      </c>
      <c r="G260" s="12" t="s">
        <v>1926</v>
      </c>
      <c r="I260" s="12"/>
      <c r="K260" s="12"/>
      <c r="L260" s="12" t="s">
        <v>1922</v>
      </c>
      <c r="M260" s="10" t="s">
        <v>1928</v>
      </c>
      <c r="N260" s="10" t="s">
        <v>1954</v>
      </c>
      <c r="O260" s="10" t="s">
        <v>1960</v>
      </c>
      <c r="P260" s="14" t="s">
        <v>1931</v>
      </c>
      <c r="Q260" s="12" t="s">
        <v>1946</v>
      </c>
      <c r="R260" s="12" t="s">
        <v>1933</v>
      </c>
      <c r="S260" s="12" t="s">
        <v>1954</v>
      </c>
      <c r="T260" s="10" t="s">
        <v>2648</v>
      </c>
      <c r="U260" s="10" t="s">
        <v>2649</v>
      </c>
      <c r="V260" s="10" t="s">
        <v>207</v>
      </c>
      <c r="W260" s="10" t="s">
        <v>2050</v>
      </c>
      <c r="X260" s="10" t="s">
        <v>1920</v>
      </c>
      <c r="Y260" s="10" t="s">
        <v>2521</v>
      </c>
      <c r="Z260" s="10" t="s">
        <v>2121</v>
      </c>
    </row>
    <row r="261" spans="1:26" s="10" customFormat="1" ht="105">
      <c r="A261" s="13" t="s">
        <v>91</v>
      </c>
      <c r="B261" s="14" t="s">
        <v>161</v>
      </c>
      <c r="C261" s="10" t="s">
        <v>224</v>
      </c>
      <c r="D261" s="14" t="s">
        <v>815</v>
      </c>
      <c r="E261" s="14" t="s">
        <v>2650</v>
      </c>
      <c r="F261" s="12" t="s">
        <v>1936</v>
      </c>
      <c r="G261" s="12" t="s">
        <v>1926</v>
      </c>
      <c r="H261" s="10">
        <v>10</v>
      </c>
      <c r="I261" s="12"/>
      <c r="J261" s="10">
        <v>4</v>
      </c>
      <c r="K261" s="12"/>
      <c r="L261" s="12" t="s">
        <v>1922</v>
      </c>
      <c r="M261" s="10" t="s">
        <v>1944</v>
      </c>
      <c r="N261" s="10" t="s">
        <v>1954</v>
      </c>
      <c r="O261" s="10" t="s">
        <v>1960</v>
      </c>
      <c r="P261" s="14" t="s">
        <v>2539</v>
      </c>
      <c r="Q261" s="12" t="s">
        <v>1946</v>
      </c>
      <c r="R261" s="12" t="s">
        <v>1962</v>
      </c>
      <c r="S261" s="12" t="s">
        <v>1954</v>
      </c>
      <c r="T261" s="10" t="s">
        <v>2651</v>
      </c>
      <c r="U261" s="10" t="s">
        <v>2652</v>
      </c>
      <c r="V261" s="10" t="s">
        <v>207</v>
      </c>
      <c r="W261" s="10" t="s">
        <v>1920</v>
      </c>
      <c r="X261" s="10" t="s">
        <v>1920</v>
      </c>
      <c r="Y261" s="10" t="s">
        <v>2521</v>
      </c>
      <c r="Z261" s="10" t="s">
        <v>1935</v>
      </c>
    </row>
    <row r="262" spans="1:26" s="10" customFormat="1" ht="30">
      <c r="A262" s="13" t="s">
        <v>91</v>
      </c>
      <c r="B262" s="14" t="s">
        <v>161</v>
      </c>
      <c r="C262" s="10" t="s">
        <v>224</v>
      </c>
      <c r="D262" s="14" t="s">
        <v>816</v>
      </c>
      <c r="E262" s="14" t="s">
        <v>207</v>
      </c>
      <c r="F262" s="12" t="s">
        <v>1936</v>
      </c>
      <c r="G262" s="12" t="s">
        <v>1926</v>
      </c>
      <c r="I262" s="12"/>
      <c r="K262" s="12"/>
      <c r="L262" s="12" t="s">
        <v>1922</v>
      </c>
      <c r="M262" s="10" t="s">
        <v>1928</v>
      </c>
      <c r="N262" s="10" t="s">
        <v>1954</v>
      </c>
      <c r="O262" s="10" t="s">
        <v>1960</v>
      </c>
      <c r="P262" s="14" t="s">
        <v>1931</v>
      </c>
      <c r="Q262" s="12" t="s">
        <v>1946</v>
      </c>
      <c r="R262" s="12" t="s">
        <v>1933</v>
      </c>
      <c r="S262" s="12" t="s">
        <v>1954</v>
      </c>
      <c r="T262" s="10" t="s">
        <v>2653</v>
      </c>
      <c r="U262" s="10" t="s">
        <v>2654</v>
      </c>
      <c r="V262" s="10" t="s">
        <v>207</v>
      </c>
      <c r="W262" s="10" t="s">
        <v>2050</v>
      </c>
      <c r="X262" s="10" t="s">
        <v>1920</v>
      </c>
      <c r="Y262" s="10" t="s">
        <v>2521</v>
      </c>
      <c r="Z262" s="10" t="s">
        <v>2121</v>
      </c>
    </row>
    <row r="263" spans="1:26" s="10" customFormat="1" ht="30">
      <c r="A263" s="13" t="s">
        <v>91</v>
      </c>
      <c r="B263" s="14" t="s">
        <v>161</v>
      </c>
      <c r="C263" s="10" t="s">
        <v>224</v>
      </c>
      <c r="D263" s="14" t="s">
        <v>817</v>
      </c>
      <c r="E263" s="14" t="s">
        <v>207</v>
      </c>
      <c r="F263" s="12" t="s">
        <v>1936</v>
      </c>
      <c r="G263" s="12" t="s">
        <v>1926</v>
      </c>
      <c r="I263" s="12"/>
      <c r="K263" s="12"/>
      <c r="L263" s="12" t="s">
        <v>1922</v>
      </c>
      <c r="M263" s="10" t="s">
        <v>1928</v>
      </c>
      <c r="N263" s="10" t="s">
        <v>1954</v>
      </c>
      <c r="O263" s="10" t="s">
        <v>1960</v>
      </c>
      <c r="P263" s="14" t="s">
        <v>1931</v>
      </c>
      <c r="Q263" s="12" t="s">
        <v>1946</v>
      </c>
      <c r="R263" s="12" t="s">
        <v>1933</v>
      </c>
      <c r="S263" s="12" t="s">
        <v>1954</v>
      </c>
      <c r="T263" s="10" t="s">
        <v>2655</v>
      </c>
      <c r="U263" s="10" t="s">
        <v>2656</v>
      </c>
      <c r="V263" s="10" t="s">
        <v>207</v>
      </c>
      <c r="W263" s="10" t="s">
        <v>2050</v>
      </c>
      <c r="X263" s="10" t="s">
        <v>1920</v>
      </c>
      <c r="Y263" s="10" t="s">
        <v>2521</v>
      </c>
      <c r="Z263" s="10" t="s">
        <v>2121</v>
      </c>
    </row>
    <row r="264" spans="1:26" s="10" customFormat="1" ht="30">
      <c r="A264" s="13" t="s">
        <v>91</v>
      </c>
      <c r="B264" s="14" t="s">
        <v>161</v>
      </c>
      <c r="C264" s="10" t="s">
        <v>224</v>
      </c>
      <c r="D264" s="14" t="s">
        <v>818</v>
      </c>
      <c r="E264" s="14" t="s">
        <v>207</v>
      </c>
      <c r="F264" s="12" t="s">
        <v>1936</v>
      </c>
      <c r="G264" s="12" t="s">
        <v>1926</v>
      </c>
      <c r="I264" s="12"/>
      <c r="K264" s="12"/>
      <c r="L264" s="12" t="s">
        <v>1922</v>
      </c>
      <c r="M264" s="10" t="s">
        <v>1928</v>
      </c>
      <c r="N264" s="10" t="s">
        <v>1954</v>
      </c>
      <c r="O264" s="10" t="s">
        <v>1960</v>
      </c>
      <c r="P264" s="14" t="s">
        <v>1931</v>
      </c>
      <c r="Q264" s="12" t="s">
        <v>1946</v>
      </c>
      <c r="R264" s="12" t="s">
        <v>1933</v>
      </c>
      <c r="S264" s="12" t="s">
        <v>1954</v>
      </c>
      <c r="T264" s="10" t="s">
        <v>2657</v>
      </c>
      <c r="U264" s="10" t="s">
        <v>2658</v>
      </c>
      <c r="V264" s="10" t="s">
        <v>207</v>
      </c>
      <c r="W264" s="10" t="s">
        <v>2050</v>
      </c>
      <c r="X264" s="10" t="s">
        <v>1920</v>
      </c>
      <c r="Y264" s="10" t="s">
        <v>2521</v>
      </c>
      <c r="Z264" s="10" t="s">
        <v>2121</v>
      </c>
    </row>
    <row r="265" spans="1:26" s="10" customFormat="1" ht="30">
      <c r="A265" s="13" t="s">
        <v>91</v>
      </c>
      <c r="B265" s="14" t="s">
        <v>161</v>
      </c>
      <c r="C265" s="10" t="s">
        <v>224</v>
      </c>
      <c r="D265" s="14" t="s">
        <v>819</v>
      </c>
      <c r="E265" s="14" t="s">
        <v>207</v>
      </c>
      <c r="F265" s="12" t="s">
        <v>1920</v>
      </c>
      <c r="G265" s="12" t="s">
        <v>1926</v>
      </c>
      <c r="I265" s="12"/>
      <c r="K265" s="12"/>
      <c r="L265" s="12" t="s">
        <v>1922</v>
      </c>
      <c r="M265" s="10" t="s">
        <v>1923</v>
      </c>
      <c r="N265" s="10" t="s">
        <v>207</v>
      </c>
      <c r="O265" s="10" t="s">
        <v>207</v>
      </c>
      <c r="P265" s="14" t="s">
        <v>207</v>
      </c>
      <c r="Q265" s="12" t="s">
        <v>1946</v>
      </c>
      <c r="R265" s="12" t="s">
        <v>1933</v>
      </c>
      <c r="S265" s="12" t="s">
        <v>1954</v>
      </c>
      <c r="T265" s="10" t="s">
        <v>2659</v>
      </c>
      <c r="U265" s="10" t="s">
        <v>2660</v>
      </c>
      <c r="V265" s="10" t="s">
        <v>207</v>
      </c>
      <c r="W265" s="10" t="s">
        <v>2050</v>
      </c>
      <c r="X265" s="10" t="s">
        <v>1920</v>
      </c>
      <c r="Y265" s="10" t="s">
        <v>2521</v>
      </c>
      <c r="Z265" s="10" t="s">
        <v>2121</v>
      </c>
    </row>
    <row r="266" spans="1:26" s="10" customFormat="1" ht="60">
      <c r="A266" s="13" t="s">
        <v>91</v>
      </c>
      <c r="B266" s="14" t="s">
        <v>161</v>
      </c>
      <c r="C266" s="10" t="s">
        <v>224</v>
      </c>
      <c r="D266" s="14" t="s">
        <v>820</v>
      </c>
      <c r="E266" s="14" t="s">
        <v>207</v>
      </c>
      <c r="F266" s="12" t="s">
        <v>2047</v>
      </c>
      <c r="G266" s="12" t="s">
        <v>1926</v>
      </c>
      <c r="I266" s="12"/>
      <c r="K266" s="12"/>
      <c r="L266" s="12" t="s">
        <v>1922</v>
      </c>
      <c r="M266" s="10" t="s">
        <v>1944</v>
      </c>
      <c r="N266" s="10" t="s">
        <v>1954</v>
      </c>
      <c r="O266" s="10" t="s">
        <v>2222</v>
      </c>
      <c r="P266" s="14" t="s">
        <v>2625</v>
      </c>
      <c r="Q266" s="12" t="s">
        <v>1946</v>
      </c>
      <c r="R266" s="12" t="s">
        <v>1933</v>
      </c>
      <c r="S266" s="12" t="s">
        <v>1982</v>
      </c>
      <c r="T266" s="10" t="s">
        <v>2661</v>
      </c>
      <c r="U266" s="10" t="s">
        <v>2662</v>
      </c>
      <c r="V266" s="10" t="s">
        <v>207</v>
      </c>
      <c r="W266" s="10" t="s">
        <v>1920</v>
      </c>
      <c r="X266" s="10" t="s">
        <v>1920</v>
      </c>
      <c r="Y266" s="10" t="s">
        <v>2521</v>
      </c>
      <c r="Z266" s="10" t="s">
        <v>1935</v>
      </c>
    </row>
    <row r="267" spans="1:26" s="10" customFormat="1" ht="30">
      <c r="A267" s="13" t="s">
        <v>91</v>
      </c>
      <c r="B267" s="14" t="s">
        <v>161</v>
      </c>
      <c r="C267" s="10" t="s">
        <v>224</v>
      </c>
      <c r="D267" s="14" t="s">
        <v>821</v>
      </c>
      <c r="E267" s="14" t="s">
        <v>2663</v>
      </c>
      <c r="F267" s="12" t="s">
        <v>1936</v>
      </c>
      <c r="G267" s="12" t="s">
        <v>1926</v>
      </c>
      <c r="H267" s="10">
        <v>1</v>
      </c>
      <c r="I267" s="12"/>
      <c r="K267" s="12"/>
      <c r="L267" s="12" t="s">
        <v>4892</v>
      </c>
      <c r="M267" s="10" t="s">
        <v>1928</v>
      </c>
      <c r="N267" s="10" t="s">
        <v>1954</v>
      </c>
      <c r="O267" s="10" t="s">
        <v>1960</v>
      </c>
      <c r="P267" s="14" t="s">
        <v>2520</v>
      </c>
      <c r="Q267" s="12" t="s">
        <v>1924</v>
      </c>
      <c r="R267" s="12" t="s">
        <v>207</v>
      </c>
      <c r="S267" s="12" t="s">
        <v>1954</v>
      </c>
      <c r="T267" s="10" t="s">
        <v>207</v>
      </c>
      <c r="U267" s="10" t="s">
        <v>207</v>
      </c>
      <c r="V267" s="10" t="s">
        <v>207</v>
      </c>
      <c r="W267" s="10" t="s">
        <v>2664</v>
      </c>
      <c r="X267" s="10" t="s">
        <v>1920</v>
      </c>
      <c r="Y267" s="10" t="s">
        <v>2521</v>
      </c>
      <c r="Z267" s="10" t="s">
        <v>1935</v>
      </c>
    </row>
    <row r="268" spans="1:26" s="10" customFormat="1" ht="30">
      <c r="A268" s="13" t="s">
        <v>91</v>
      </c>
      <c r="B268" s="14" t="s">
        <v>161</v>
      </c>
      <c r="C268" s="10" t="s">
        <v>224</v>
      </c>
      <c r="D268" s="14" t="s">
        <v>822</v>
      </c>
      <c r="E268" s="14" t="s">
        <v>2665</v>
      </c>
      <c r="F268" s="12" t="s">
        <v>1936</v>
      </c>
      <c r="G268" s="12" t="s">
        <v>1926</v>
      </c>
      <c r="H268" s="10">
        <v>1</v>
      </c>
      <c r="I268" s="12"/>
      <c r="K268" s="12"/>
      <c r="L268" s="12" t="s">
        <v>4892</v>
      </c>
      <c r="M268" s="10" t="s">
        <v>1928</v>
      </c>
      <c r="N268" s="10" t="s">
        <v>1954</v>
      </c>
      <c r="O268" s="10" t="s">
        <v>1960</v>
      </c>
      <c r="P268" s="14" t="s">
        <v>2520</v>
      </c>
      <c r="Q268" s="12" t="s">
        <v>1924</v>
      </c>
      <c r="R268" s="12" t="s">
        <v>207</v>
      </c>
      <c r="S268" s="12" t="s">
        <v>1954</v>
      </c>
      <c r="T268" s="10" t="s">
        <v>207</v>
      </c>
      <c r="U268" s="10" t="s">
        <v>207</v>
      </c>
      <c r="V268" s="10" t="s">
        <v>207</v>
      </c>
      <c r="W268" s="10" t="s">
        <v>2666</v>
      </c>
      <c r="X268" s="10" t="s">
        <v>1920</v>
      </c>
      <c r="Y268" s="10" t="s">
        <v>2521</v>
      </c>
      <c r="Z268" s="10" t="s">
        <v>1935</v>
      </c>
    </row>
    <row r="269" spans="1:26" s="10" customFormat="1" ht="30">
      <c r="A269" s="13" t="s">
        <v>91</v>
      </c>
      <c r="B269" s="14" t="s">
        <v>161</v>
      </c>
      <c r="C269" s="10" t="s">
        <v>224</v>
      </c>
      <c r="D269" s="14" t="s">
        <v>823</v>
      </c>
      <c r="E269" s="14" t="s">
        <v>2667</v>
      </c>
      <c r="F269" s="12" t="s">
        <v>1936</v>
      </c>
      <c r="G269" s="12" t="s">
        <v>1926</v>
      </c>
      <c r="H269" s="10">
        <v>1</v>
      </c>
      <c r="I269" s="12"/>
      <c r="K269" s="12"/>
      <c r="L269" s="12" t="s">
        <v>4892</v>
      </c>
      <c r="M269" s="10" t="s">
        <v>1928</v>
      </c>
      <c r="N269" s="10" t="s">
        <v>1954</v>
      </c>
      <c r="O269" s="10" t="s">
        <v>1960</v>
      </c>
      <c r="P269" s="14" t="s">
        <v>2520</v>
      </c>
      <c r="Q269" s="12" t="s">
        <v>1924</v>
      </c>
      <c r="R269" s="12" t="s">
        <v>207</v>
      </c>
      <c r="S269" s="12" t="s">
        <v>1954</v>
      </c>
      <c r="T269" s="10" t="s">
        <v>207</v>
      </c>
      <c r="U269" s="10" t="s">
        <v>207</v>
      </c>
      <c r="V269" s="10" t="s">
        <v>207</v>
      </c>
      <c r="W269" s="10" t="s">
        <v>2668</v>
      </c>
      <c r="X269" s="10" t="s">
        <v>1920</v>
      </c>
      <c r="Y269" s="10" t="s">
        <v>2521</v>
      </c>
      <c r="Z269" s="10" t="s">
        <v>1935</v>
      </c>
    </row>
    <row r="270" spans="1:26" s="10" customFormat="1" ht="30">
      <c r="A270" s="13" t="s">
        <v>91</v>
      </c>
      <c r="B270" s="14" t="s">
        <v>161</v>
      </c>
      <c r="C270" s="10" t="s">
        <v>224</v>
      </c>
      <c r="D270" s="14" t="s">
        <v>824</v>
      </c>
      <c r="E270" s="14" t="s">
        <v>2669</v>
      </c>
      <c r="F270" s="12" t="s">
        <v>1936</v>
      </c>
      <c r="G270" s="12" t="s">
        <v>1926</v>
      </c>
      <c r="H270" s="10">
        <v>1</v>
      </c>
      <c r="I270" s="12"/>
      <c r="K270" s="12"/>
      <c r="L270" s="12" t="s">
        <v>4892</v>
      </c>
      <c r="M270" s="10" t="s">
        <v>1928</v>
      </c>
      <c r="N270" s="10" t="s">
        <v>1954</v>
      </c>
      <c r="O270" s="10" t="s">
        <v>1960</v>
      </c>
      <c r="P270" s="14" t="s">
        <v>2520</v>
      </c>
      <c r="Q270" s="12" t="s">
        <v>1924</v>
      </c>
      <c r="R270" s="12" t="s">
        <v>207</v>
      </c>
      <c r="S270" s="12" t="s">
        <v>1954</v>
      </c>
      <c r="T270" s="10" t="s">
        <v>207</v>
      </c>
      <c r="U270" s="10" t="s">
        <v>207</v>
      </c>
      <c r="V270" s="10" t="s">
        <v>207</v>
      </c>
      <c r="W270" s="10" t="s">
        <v>2670</v>
      </c>
      <c r="X270" s="10" t="s">
        <v>1920</v>
      </c>
      <c r="Y270" s="10" t="s">
        <v>2521</v>
      </c>
      <c r="Z270" s="10" t="s">
        <v>1935</v>
      </c>
    </row>
    <row r="271" spans="1:26" s="10" customFormat="1" ht="30">
      <c r="A271" s="13" t="s">
        <v>91</v>
      </c>
      <c r="B271" s="14" t="s">
        <v>161</v>
      </c>
      <c r="C271" s="10" t="s">
        <v>224</v>
      </c>
      <c r="D271" s="14" t="s">
        <v>825</v>
      </c>
      <c r="E271" s="14" t="s">
        <v>2671</v>
      </c>
      <c r="F271" s="12" t="s">
        <v>1936</v>
      </c>
      <c r="G271" s="12" t="s">
        <v>1926</v>
      </c>
      <c r="H271" s="10">
        <v>1</v>
      </c>
      <c r="I271" s="12"/>
      <c r="K271" s="12"/>
      <c r="L271" s="12" t="s">
        <v>4892</v>
      </c>
      <c r="M271" s="10" t="s">
        <v>1928</v>
      </c>
      <c r="N271" s="10" t="s">
        <v>1954</v>
      </c>
      <c r="O271" s="10" t="s">
        <v>1960</v>
      </c>
      <c r="P271" s="14" t="s">
        <v>2520</v>
      </c>
      <c r="Q271" s="12" t="s">
        <v>1924</v>
      </c>
      <c r="R271" s="12" t="s">
        <v>207</v>
      </c>
      <c r="S271" s="12" t="s">
        <v>1954</v>
      </c>
      <c r="T271" s="10" t="s">
        <v>207</v>
      </c>
      <c r="U271" s="10" t="s">
        <v>207</v>
      </c>
      <c r="V271" s="10" t="s">
        <v>207</v>
      </c>
      <c r="W271" s="10" t="s">
        <v>2672</v>
      </c>
      <c r="X271" s="10" t="s">
        <v>1920</v>
      </c>
      <c r="Y271" s="10" t="s">
        <v>2521</v>
      </c>
      <c r="Z271" s="10" t="s">
        <v>1935</v>
      </c>
    </row>
    <row r="272" spans="1:26" s="10" customFormat="1" ht="30">
      <c r="A272" s="13" t="s">
        <v>91</v>
      </c>
      <c r="B272" s="14" t="s">
        <v>161</v>
      </c>
      <c r="C272" s="10" t="s">
        <v>224</v>
      </c>
      <c r="D272" s="14" t="s">
        <v>826</v>
      </c>
      <c r="E272" s="14" t="s">
        <v>2673</v>
      </c>
      <c r="F272" s="12" t="s">
        <v>1936</v>
      </c>
      <c r="G272" s="12" t="s">
        <v>1926</v>
      </c>
      <c r="H272" s="10">
        <v>1</v>
      </c>
      <c r="I272" s="12"/>
      <c r="K272" s="12"/>
      <c r="L272" s="12" t="s">
        <v>4892</v>
      </c>
      <c r="M272" s="10" t="s">
        <v>1928</v>
      </c>
      <c r="N272" s="10" t="s">
        <v>1954</v>
      </c>
      <c r="O272" s="10" t="s">
        <v>1960</v>
      </c>
      <c r="P272" s="14" t="s">
        <v>2520</v>
      </c>
      <c r="Q272" s="12" t="s">
        <v>1924</v>
      </c>
      <c r="R272" s="12" t="s">
        <v>207</v>
      </c>
      <c r="S272" s="12" t="s">
        <v>1954</v>
      </c>
      <c r="T272" s="10" t="s">
        <v>207</v>
      </c>
      <c r="U272" s="10" t="s">
        <v>207</v>
      </c>
      <c r="V272" s="10" t="s">
        <v>207</v>
      </c>
      <c r="W272" s="10" t="s">
        <v>2674</v>
      </c>
      <c r="X272" s="10" t="s">
        <v>1920</v>
      </c>
      <c r="Y272" s="10" t="s">
        <v>2521</v>
      </c>
      <c r="Z272" s="10" t="s">
        <v>1935</v>
      </c>
    </row>
    <row r="273" spans="1:26" s="10" customFormat="1" ht="30">
      <c r="A273" s="13" t="s">
        <v>91</v>
      </c>
      <c r="B273" s="14" t="s">
        <v>161</v>
      </c>
      <c r="C273" s="10" t="s">
        <v>224</v>
      </c>
      <c r="D273" s="14" t="s">
        <v>827</v>
      </c>
      <c r="E273" s="14" t="s">
        <v>2675</v>
      </c>
      <c r="F273" s="12" t="s">
        <v>1936</v>
      </c>
      <c r="G273" s="12" t="s">
        <v>1926</v>
      </c>
      <c r="H273" s="10">
        <v>1</v>
      </c>
      <c r="I273" s="12"/>
      <c r="K273" s="12"/>
      <c r="L273" s="12" t="s">
        <v>4892</v>
      </c>
      <c r="M273" s="10" t="s">
        <v>1928</v>
      </c>
      <c r="N273" s="10" t="s">
        <v>1954</v>
      </c>
      <c r="O273" s="10" t="s">
        <v>1960</v>
      </c>
      <c r="P273" s="14" t="s">
        <v>2520</v>
      </c>
      <c r="Q273" s="12" t="s">
        <v>1924</v>
      </c>
      <c r="R273" s="12" t="s">
        <v>207</v>
      </c>
      <c r="S273" s="12" t="s">
        <v>1954</v>
      </c>
      <c r="T273" s="10" t="s">
        <v>207</v>
      </c>
      <c r="U273" s="10" t="s">
        <v>207</v>
      </c>
      <c r="V273" s="10" t="s">
        <v>207</v>
      </c>
      <c r="W273" s="10" t="s">
        <v>2676</v>
      </c>
      <c r="X273" s="10" t="s">
        <v>1920</v>
      </c>
      <c r="Y273" s="10" t="s">
        <v>2521</v>
      </c>
      <c r="Z273" s="10" t="s">
        <v>1935</v>
      </c>
    </row>
    <row r="274" spans="1:26" s="10" customFormat="1" ht="30">
      <c r="A274" s="13" t="s">
        <v>91</v>
      </c>
      <c r="B274" s="14" t="s">
        <v>161</v>
      </c>
      <c r="C274" s="10" t="s">
        <v>224</v>
      </c>
      <c r="D274" s="14" t="s">
        <v>828</v>
      </c>
      <c r="E274" s="14" t="s">
        <v>2677</v>
      </c>
      <c r="F274" s="12" t="s">
        <v>1936</v>
      </c>
      <c r="G274" s="12" t="s">
        <v>1926</v>
      </c>
      <c r="H274" s="10">
        <v>1</v>
      </c>
      <c r="I274" s="12"/>
      <c r="K274" s="12"/>
      <c r="L274" s="12" t="s">
        <v>4892</v>
      </c>
      <c r="M274" s="10" t="s">
        <v>1928</v>
      </c>
      <c r="N274" s="10" t="s">
        <v>1954</v>
      </c>
      <c r="O274" s="10" t="s">
        <v>1960</v>
      </c>
      <c r="P274" s="14" t="s">
        <v>2520</v>
      </c>
      <c r="Q274" s="12" t="s">
        <v>1924</v>
      </c>
      <c r="R274" s="12" t="s">
        <v>207</v>
      </c>
      <c r="S274" s="12" t="s">
        <v>1954</v>
      </c>
      <c r="T274" s="10" t="s">
        <v>207</v>
      </c>
      <c r="U274" s="10" t="s">
        <v>207</v>
      </c>
      <c r="V274" s="10" t="s">
        <v>207</v>
      </c>
      <c r="W274" s="10" t="s">
        <v>2678</v>
      </c>
      <c r="X274" s="10" t="s">
        <v>1920</v>
      </c>
      <c r="Y274" s="10" t="s">
        <v>2521</v>
      </c>
      <c r="Z274" s="10" t="s">
        <v>1935</v>
      </c>
    </row>
    <row r="275" spans="1:26" s="10" customFormat="1" ht="30">
      <c r="A275" s="13" t="s">
        <v>91</v>
      </c>
      <c r="B275" s="14" t="s">
        <v>161</v>
      </c>
      <c r="C275" s="10" t="s">
        <v>224</v>
      </c>
      <c r="D275" s="14" t="s">
        <v>829</v>
      </c>
      <c r="E275" s="14" t="s">
        <v>2679</v>
      </c>
      <c r="F275" s="12" t="s">
        <v>1936</v>
      </c>
      <c r="G275" s="12" t="s">
        <v>1926</v>
      </c>
      <c r="H275" s="10">
        <v>1</v>
      </c>
      <c r="I275" s="12"/>
      <c r="K275" s="12"/>
      <c r="L275" s="12" t="s">
        <v>4892</v>
      </c>
      <c r="M275" s="10" t="s">
        <v>1928</v>
      </c>
      <c r="N275" s="10" t="s">
        <v>1954</v>
      </c>
      <c r="O275" s="10" t="s">
        <v>1960</v>
      </c>
      <c r="P275" s="14" t="s">
        <v>2520</v>
      </c>
      <c r="Q275" s="12" t="s">
        <v>1924</v>
      </c>
      <c r="R275" s="12" t="s">
        <v>207</v>
      </c>
      <c r="S275" s="12" t="s">
        <v>1954</v>
      </c>
      <c r="T275" s="10" t="s">
        <v>207</v>
      </c>
      <c r="U275" s="10" t="s">
        <v>207</v>
      </c>
      <c r="V275" s="10" t="s">
        <v>207</v>
      </c>
      <c r="W275" s="10" t="s">
        <v>2680</v>
      </c>
      <c r="X275" s="10" t="s">
        <v>1920</v>
      </c>
      <c r="Y275" s="10" t="s">
        <v>2521</v>
      </c>
      <c r="Z275" s="10" t="s">
        <v>1935</v>
      </c>
    </row>
    <row r="276" spans="1:26" s="10" customFormat="1" ht="30">
      <c r="A276" s="13" t="s">
        <v>91</v>
      </c>
      <c r="B276" s="14" t="s">
        <v>161</v>
      </c>
      <c r="C276" s="10" t="s">
        <v>224</v>
      </c>
      <c r="D276" s="14" t="s">
        <v>830</v>
      </c>
      <c r="E276" s="14" t="s">
        <v>2681</v>
      </c>
      <c r="F276" s="12" t="s">
        <v>1936</v>
      </c>
      <c r="G276" s="12" t="s">
        <v>1926</v>
      </c>
      <c r="H276" s="10">
        <v>1</v>
      </c>
      <c r="I276" s="12"/>
      <c r="K276" s="12"/>
      <c r="L276" s="12" t="s">
        <v>4892</v>
      </c>
      <c r="M276" s="10" t="s">
        <v>1928</v>
      </c>
      <c r="N276" s="10" t="s">
        <v>1954</v>
      </c>
      <c r="O276" s="10" t="s">
        <v>1960</v>
      </c>
      <c r="P276" s="14" t="s">
        <v>2520</v>
      </c>
      <c r="Q276" s="12" t="s">
        <v>1924</v>
      </c>
      <c r="R276" s="12" t="s">
        <v>207</v>
      </c>
      <c r="S276" s="12" t="s">
        <v>1954</v>
      </c>
      <c r="T276" s="10" t="s">
        <v>207</v>
      </c>
      <c r="U276" s="10" t="s">
        <v>207</v>
      </c>
      <c r="V276" s="10" t="s">
        <v>207</v>
      </c>
      <c r="W276" s="10" t="s">
        <v>2682</v>
      </c>
      <c r="X276" s="10" t="s">
        <v>1920</v>
      </c>
      <c r="Y276" s="10" t="s">
        <v>2521</v>
      </c>
      <c r="Z276" s="10" t="s">
        <v>1935</v>
      </c>
    </row>
    <row r="277" spans="1:26" s="10" customFormat="1" ht="30">
      <c r="A277" s="13" t="s">
        <v>91</v>
      </c>
      <c r="B277" s="14" t="s">
        <v>161</v>
      </c>
      <c r="C277" s="10" t="s">
        <v>224</v>
      </c>
      <c r="D277" s="14" t="s">
        <v>831</v>
      </c>
      <c r="E277" s="14" t="s">
        <v>2683</v>
      </c>
      <c r="F277" s="12" t="s">
        <v>1936</v>
      </c>
      <c r="G277" s="12" t="s">
        <v>1926</v>
      </c>
      <c r="H277" s="10">
        <v>1</v>
      </c>
      <c r="I277" s="12"/>
      <c r="K277" s="12"/>
      <c r="L277" s="12" t="s">
        <v>4892</v>
      </c>
      <c r="M277" s="10" t="s">
        <v>1928</v>
      </c>
      <c r="N277" s="10" t="s">
        <v>1954</v>
      </c>
      <c r="O277" s="10" t="s">
        <v>1960</v>
      </c>
      <c r="P277" s="14" t="s">
        <v>2520</v>
      </c>
      <c r="Q277" s="12" t="s">
        <v>1924</v>
      </c>
      <c r="R277" s="12" t="s">
        <v>207</v>
      </c>
      <c r="S277" s="12" t="s">
        <v>1954</v>
      </c>
      <c r="T277" s="10" t="s">
        <v>207</v>
      </c>
      <c r="U277" s="10" t="s">
        <v>207</v>
      </c>
      <c r="V277" s="10" t="s">
        <v>207</v>
      </c>
      <c r="W277" s="10" t="s">
        <v>2684</v>
      </c>
      <c r="X277" s="10" t="s">
        <v>1920</v>
      </c>
      <c r="Y277" s="10" t="s">
        <v>2521</v>
      </c>
      <c r="Z277" s="10" t="s">
        <v>1935</v>
      </c>
    </row>
    <row r="278" spans="1:26" s="10" customFormat="1" ht="30">
      <c r="A278" s="13" t="s">
        <v>91</v>
      </c>
      <c r="B278" s="14" t="s">
        <v>161</v>
      </c>
      <c r="C278" s="10" t="s">
        <v>224</v>
      </c>
      <c r="D278" s="14" t="s">
        <v>832</v>
      </c>
      <c r="E278" s="14" t="s">
        <v>2685</v>
      </c>
      <c r="F278" s="12" t="s">
        <v>1936</v>
      </c>
      <c r="G278" s="12" t="s">
        <v>1926</v>
      </c>
      <c r="H278" s="10">
        <v>1</v>
      </c>
      <c r="I278" s="12"/>
      <c r="K278" s="12"/>
      <c r="L278" s="12" t="s">
        <v>4892</v>
      </c>
      <c r="M278" s="10" t="s">
        <v>1928</v>
      </c>
      <c r="N278" s="10" t="s">
        <v>1954</v>
      </c>
      <c r="O278" s="10" t="s">
        <v>1960</v>
      </c>
      <c r="P278" s="14" t="s">
        <v>2520</v>
      </c>
      <c r="Q278" s="12" t="s">
        <v>1924</v>
      </c>
      <c r="R278" s="12" t="s">
        <v>207</v>
      </c>
      <c r="S278" s="12" t="s">
        <v>1954</v>
      </c>
      <c r="T278" s="10" t="s">
        <v>207</v>
      </c>
      <c r="U278" s="10" t="s">
        <v>207</v>
      </c>
      <c r="V278" s="10" t="s">
        <v>207</v>
      </c>
      <c r="W278" s="10" t="s">
        <v>2686</v>
      </c>
      <c r="X278" s="10" t="s">
        <v>1920</v>
      </c>
      <c r="Y278" s="10" t="s">
        <v>2521</v>
      </c>
      <c r="Z278" s="10" t="s">
        <v>1935</v>
      </c>
    </row>
    <row r="279" spans="1:26" s="10" customFormat="1" ht="30">
      <c r="A279" s="13" t="s">
        <v>91</v>
      </c>
      <c r="B279" s="14" t="s">
        <v>161</v>
      </c>
      <c r="C279" s="10" t="s">
        <v>224</v>
      </c>
      <c r="D279" s="14" t="s">
        <v>833</v>
      </c>
      <c r="E279" s="14" t="s">
        <v>2687</v>
      </c>
      <c r="F279" s="12" t="s">
        <v>1936</v>
      </c>
      <c r="G279" s="12" t="s">
        <v>1926</v>
      </c>
      <c r="H279" s="10">
        <v>1</v>
      </c>
      <c r="I279" s="12"/>
      <c r="K279" s="12"/>
      <c r="L279" s="12" t="s">
        <v>4892</v>
      </c>
      <c r="M279" s="10" t="s">
        <v>1928</v>
      </c>
      <c r="N279" s="10" t="s">
        <v>1954</v>
      </c>
      <c r="O279" s="10" t="s">
        <v>1960</v>
      </c>
      <c r="P279" s="14" t="s">
        <v>2520</v>
      </c>
      <c r="Q279" s="12" t="s">
        <v>1924</v>
      </c>
      <c r="R279" s="12" t="s">
        <v>207</v>
      </c>
      <c r="S279" s="12" t="s">
        <v>1954</v>
      </c>
      <c r="T279" s="10" t="s">
        <v>207</v>
      </c>
      <c r="U279" s="10" t="s">
        <v>207</v>
      </c>
      <c r="V279" s="10" t="s">
        <v>207</v>
      </c>
      <c r="W279" s="10" t="s">
        <v>2688</v>
      </c>
      <c r="X279" s="10" t="s">
        <v>1920</v>
      </c>
      <c r="Y279" s="10" t="s">
        <v>2521</v>
      </c>
      <c r="Z279" s="10" t="s">
        <v>1935</v>
      </c>
    </row>
    <row r="280" spans="1:26" s="10" customFormat="1" ht="30">
      <c r="A280" s="13" t="s">
        <v>91</v>
      </c>
      <c r="B280" s="14" t="s">
        <v>161</v>
      </c>
      <c r="C280" s="10" t="s">
        <v>224</v>
      </c>
      <c r="D280" s="14" t="s">
        <v>834</v>
      </c>
      <c r="E280" s="14" t="s">
        <v>2689</v>
      </c>
      <c r="F280" s="12" t="s">
        <v>1936</v>
      </c>
      <c r="G280" s="12" t="s">
        <v>1926</v>
      </c>
      <c r="H280" s="10">
        <v>1</v>
      </c>
      <c r="I280" s="12"/>
      <c r="K280" s="12"/>
      <c r="L280" s="12" t="s">
        <v>4892</v>
      </c>
      <c r="M280" s="10" t="s">
        <v>1928</v>
      </c>
      <c r="N280" s="10" t="s">
        <v>1954</v>
      </c>
      <c r="O280" s="10" t="s">
        <v>1960</v>
      </c>
      <c r="P280" s="14" t="s">
        <v>2520</v>
      </c>
      <c r="Q280" s="12" t="s">
        <v>1924</v>
      </c>
      <c r="R280" s="12" t="s">
        <v>207</v>
      </c>
      <c r="S280" s="12" t="s">
        <v>1954</v>
      </c>
      <c r="T280" s="10" t="s">
        <v>207</v>
      </c>
      <c r="U280" s="10" t="s">
        <v>207</v>
      </c>
      <c r="V280" s="10" t="s">
        <v>207</v>
      </c>
      <c r="W280" s="10" t="s">
        <v>2690</v>
      </c>
      <c r="X280" s="10" t="s">
        <v>1920</v>
      </c>
      <c r="Y280" s="10" t="s">
        <v>2521</v>
      </c>
      <c r="Z280" s="10" t="s">
        <v>1935</v>
      </c>
    </row>
    <row r="281" spans="1:26" s="10" customFormat="1" ht="30">
      <c r="A281" s="13" t="s">
        <v>91</v>
      </c>
      <c r="B281" s="14" t="s">
        <v>161</v>
      </c>
      <c r="C281" s="10" t="s">
        <v>224</v>
      </c>
      <c r="D281" s="14" t="s">
        <v>835</v>
      </c>
      <c r="E281" s="14" t="s">
        <v>2691</v>
      </c>
      <c r="F281" s="12" t="s">
        <v>1936</v>
      </c>
      <c r="G281" s="12" t="s">
        <v>1926</v>
      </c>
      <c r="H281" s="10">
        <v>1</v>
      </c>
      <c r="I281" s="12"/>
      <c r="K281" s="12"/>
      <c r="L281" s="12" t="s">
        <v>4892</v>
      </c>
      <c r="M281" s="10" t="s">
        <v>1928</v>
      </c>
      <c r="N281" s="10" t="s">
        <v>1954</v>
      </c>
      <c r="O281" s="10" t="s">
        <v>1960</v>
      </c>
      <c r="P281" s="14" t="s">
        <v>2520</v>
      </c>
      <c r="Q281" s="12" t="s">
        <v>1924</v>
      </c>
      <c r="R281" s="12" t="s">
        <v>207</v>
      </c>
      <c r="S281" s="12" t="s">
        <v>1954</v>
      </c>
      <c r="T281" s="10" t="s">
        <v>207</v>
      </c>
      <c r="U281" s="10" t="s">
        <v>207</v>
      </c>
      <c r="V281" s="10" t="s">
        <v>207</v>
      </c>
      <c r="W281" s="10" t="s">
        <v>2692</v>
      </c>
      <c r="X281" s="10" t="s">
        <v>1920</v>
      </c>
      <c r="Y281" s="10" t="s">
        <v>2521</v>
      </c>
      <c r="Z281" s="10" t="s">
        <v>1935</v>
      </c>
    </row>
    <row r="282" spans="1:26" s="10" customFormat="1" ht="30">
      <c r="A282" s="13" t="s">
        <v>91</v>
      </c>
      <c r="B282" s="14" t="s">
        <v>161</v>
      </c>
      <c r="C282" s="10" t="s">
        <v>224</v>
      </c>
      <c r="D282" s="14" t="s">
        <v>836</v>
      </c>
      <c r="E282" s="14" t="s">
        <v>2693</v>
      </c>
      <c r="F282" s="12" t="s">
        <v>1936</v>
      </c>
      <c r="G282" s="12" t="s">
        <v>1926</v>
      </c>
      <c r="H282" s="10">
        <v>1</v>
      </c>
      <c r="I282" s="12"/>
      <c r="K282" s="12"/>
      <c r="L282" s="12" t="s">
        <v>4892</v>
      </c>
      <c r="M282" s="10" t="s">
        <v>1928</v>
      </c>
      <c r="N282" s="10" t="s">
        <v>1954</v>
      </c>
      <c r="O282" s="10" t="s">
        <v>1960</v>
      </c>
      <c r="P282" s="14" t="s">
        <v>2520</v>
      </c>
      <c r="Q282" s="12" t="s">
        <v>1924</v>
      </c>
      <c r="R282" s="12" t="s">
        <v>207</v>
      </c>
      <c r="S282" s="12" t="s">
        <v>1954</v>
      </c>
      <c r="T282" s="10" t="s">
        <v>207</v>
      </c>
      <c r="U282" s="10" t="s">
        <v>207</v>
      </c>
      <c r="V282" s="10" t="s">
        <v>207</v>
      </c>
      <c r="W282" s="10" t="s">
        <v>2694</v>
      </c>
      <c r="X282" s="10" t="s">
        <v>1920</v>
      </c>
      <c r="Y282" s="10" t="s">
        <v>2521</v>
      </c>
      <c r="Z282" s="10" t="s">
        <v>1935</v>
      </c>
    </row>
    <row r="283" spans="1:26" s="10" customFormat="1" ht="30">
      <c r="A283" s="13" t="s">
        <v>91</v>
      </c>
      <c r="B283" s="14" t="s">
        <v>161</v>
      </c>
      <c r="C283" s="10" t="s">
        <v>224</v>
      </c>
      <c r="D283" s="14" t="s">
        <v>837</v>
      </c>
      <c r="E283" s="14" t="s">
        <v>2695</v>
      </c>
      <c r="F283" s="12" t="s">
        <v>1936</v>
      </c>
      <c r="G283" s="12" t="s">
        <v>1926</v>
      </c>
      <c r="H283" s="10">
        <v>1</v>
      </c>
      <c r="I283" s="12">
        <v>1</v>
      </c>
      <c r="K283" s="12"/>
      <c r="L283" s="12" t="s">
        <v>4892</v>
      </c>
      <c r="M283" s="10" t="s">
        <v>1928</v>
      </c>
      <c r="N283" s="10" t="s">
        <v>1954</v>
      </c>
      <c r="O283" s="10" t="s">
        <v>1960</v>
      </c>
      <c r="P283" s="14" t="s">
        <v>2696</v>
      </c>
      <c r="Q283" s="12" t="s">
        <v>1924</v>
      </c>
      <c r="R283" s="12" t="s">
        <v>207</v>
      </c>
      <c r="S283" s="12" t="s">
        <v>1954</v>
      </c>
      <c r="T283" s="10" t="s">
        <v>207</v>
      </c>
      <c r="U283" s="10" t="s">
        <v>207</v>
      </c>
      <c r="V283" s="10" t="s">
        <v>207</v>
      </c>
      <c r="W283" s="10" t="s">
        <v>2697</v>
      </c>
      <c r="X283" s="10" t="s">
        <v>1920</v>
      </c>
      <c r="Y283" s="10" t="s">
        <v>2521</v>
      </c>
      <c r="Z283" s="10" t="s">
        <v>1935</v>
      </c>
    </row>
    <row r="284" spans="1:26" s="10" customFormat="1" ht="60">
      <c r="A284" s="13" t="s">
        <v>91</v>
      </c>
      <c r="B284" s="14" t="s">
        <v>161</v>
      </c>
      <c r="C284" s="10" t="s">
        <v>224</v>
      </c>
      <c r="D284" s="14" t="s">
        <v>838</v>
      </c>
      <c r="E284" s="14" t="s">
        <v>2698</v>
      </c>
      <c r="F284" s="12" t="s">
        <v>1936</v>
      </c>
      <c r="G284" s="12" t="s">
        <v>1926</v>
      </c>
      <c r="H284" s="10">
        <v>1</v>
      </c>
      <c r="I284" s="12">
        <v>1</v>
      </c>
      <c r="K284" s="12"/>
      <c r="L284" s="12" t="s">
        <v>4892</v>
      </c>
      <c r="M284" s="10" t="s">
        <v>1928</v>
      </c>
      <c r="N284" s="10" t="s">
        <v>1954</v>
      </c>
      <c r="O284" s="10" t="s">
        <v>1960</v>
      </c>
      <c r="P284" s="14" t="s">
        <v>2699</v>
      </c>
      <c r="Q284" s="12" t="s">
        <v>1924</v>
      </c>
      <c r="R284" s="12" t="s">
        <v>207</v>
      </c>
      <c r="S284" s="12" t="s">
        <v>1954</v>
      </c>
      <c r="T284" s="10" t="s">
        <v>207</v>
      </c>
      <c r="U284" s="10" t="s">
        <v>207</v>
      </c>
      <c r="V284" s="10" t="s">
        <v>207</v>
      </c>
      <c r="W284" s="10" t="s">
        <v>2700</v>
      </c>
      <c r="X284" s="10" t="s">
        <v>1920</v>
      </c>
      <c r="Y284" s="10" t="s">
        <v>2521</v>
      </c>
      <c r="Z284" s="10" t="s">
        <v>1935</v>
      </c>
    </row>
    <row r="285" spans="1:26" s="10" customFormat="1" ht="105">
      <c r="A285" s="13" t="s">
        <v>91</v>
      </c>
      <c r="B285" s="14" t="s">
        <v>161</v>
      </c>
      <c r="C285" s="10" t="s">
        <v>224</v>
      </c>
      <c r="D285" s="14" t="s">
        <v>839</v>
      </c>
      <c r="E285" s="14" t="s">
        <v>2701</v>
      </c>
      <c r="F285" s="12" t="s">
        <v>1936</v>
      </c>
      <c r="G285" s="12" t="s">
        <v>1926</v>
      </c>
      <c r="H285" s="10">
        <v>10</v>
      </c>
      <c r="I285" s="12"/>
      <c r="J285" s="10">
        <v>4</v>
      </c>
      <c r="K285" s="12"/>
      <c r="L285" s="12" t="s">
        <v>1922</v>
      </c>
      <c r="M285" s="10" t="s">
        <v>1944</v>
      </c>
      <c r="N285" s="10" t="s">
        <v>1954</v>
      </c>
      <c r="O285" s="10" t="s">
        <v>1960</v>
      </c>
      <c r="P285" s="14" t="s">
        <v>2539</v>
      </c>
      <c r="Q285" s="12" t="s">
        <v>1946</v>
      </c>
      <c r="R285" s="12" t="s">
        <v>1962</v>
      </c>
      <c r="S285" s="12" t="s">
        <v>1954</v>
      </c>
      <c r="T285" s="10" t="s">
        <v>2702</v>
      </c>
      <c r="U285" s="10" t="s">
        <v>2703</v>
      </c>
      <c r="V285" s="10" t="s">
        <v>207</v>
      </c>
      <c r="W285" s="10" t="s">
        <v>1920</v>
      </c>
      <c r="X285" s="10" t="s">
        <v>1920</v>
      </c>
      <c r="Y285" s="10" t="s">
        <v>2521</v>
      </c>
      <c r="Z285" s="10" t="s">
        <v>1935</v>
      </c>
    </row>
    <row r="286" spans="1:26" s="10" customFormat="1" ht="30">
      <c r="A286" s="13" t="s">
        <v>91</v>
      </c>
      <c r="B286" s="14" t="s">
        <v>161</v>
      </c>
      <c r="C286" s="10" t="s">
        <v>224</v>
      </c>
      <c r="D286" s="14" t="s">
        <v>840</v>
      </c>
      <c r="E286" s="14" t="s">
        <v>2704</v>
      </c>
      <c r="F286" s="12" t="s">
        <v>1936</v>
      </c>
      <c r="G286" s="12" t="s">
        <v>1926</v>
      </c>
      <c r="I286" s="12"/>
      <c r="K286" s="12"/>
      <c r="L286" s="12" t="s">
        <v>4892</v>
      </c>
      <c r="M286" s="10" t="s">
        <v>1928</v>
      </c>
      <c r="N286" s="10" t="s">
        <v>1954</v>
      </c>
      <c r="O286" s="10" t="s">
        <v>1960</v>
      </c>
      <c r="P286" s="14" t="s">
        <v>2528</v>
      </c>
      <c r="Q286" s="12" t="s">
        <v>1924</v>
      </c>
      <c r="R286" s="12" t="s">
        <v>207</v>
      </c>
      <c r="S286" s="12" t="s">
        <v>1954</v>
      </c>
      <c r="T286" s="10" t="s">
        <v>207</v>
      </c>
      <c r="U286" s="10" t="s">
        <v>207</v>
      </c>
      <c r="V286" s="10" t="s">
        <v>207</v>
      </c>
      <c r="W286" s="10" t="s">
        <v>1975</v>
      </c>
      <c r="X286" s="10" t="s">
        <v>1920</v>
      </c>
      <c r="Y286" s="10" t="s">
        <v>2521</v>
      </c>
      <c r="Z286" s="10" t="s">
        <v>1935</v>
      </c>
    </row>
    <row r="287" spans="1:26" s="10" customFormat="1" ht="30">
      <c r="A287" s="13" t="s">
        <v>91</v>
      </c>
      <c r="B287" s="14" t="s">
        <v>161</v>
      </c>
      <c r="C287" s="10" t="s">
        <v>224</v>
      </c>
      <c r="D287" s="14" t="s">
        <v>841</v>
      </c>
      <c r="E287" s="14" t="s">
        <v>2705</v>
      </c>
      <c r="F287" s="12" t="s">
        <v>1936</v>
      </c>
      <c r="G287" s="12" t="s">
        <v>1926</v>
      </c>
      <c r="H287" s="10">
        <v>1</v>
      </c>
      <c r="I287" s="12">
        <v>1</v>
      </c>
      <c r="K287" s="12"/>
      <c r="L287" s="12" t="s">
        <v>4892</v>
      </c>
      <c r="M287" s="10" t="s">
        <v>1928</v>
      </c>
      <c r="N287" s="10" t="s">
        <v>1954</v>
      </c>
      <c r="O287" s="10" t="s">
        <v>1960</v>
      </c>
      <c r="P287" s="14" t="s">
        <v>2599</v>
      </c>
      <c r="Q287" s="12" t="s">
        <v>1924</v>
      </c>
      <c r="R287" s="12" t="s">
        <v>207</v>
      </c>
      <c r="S287" s="12" t="s">
        <v>1954</v>
      </c>
      <c r="T287" s="10" t="s">
        <v>207</v>
      </c>
      <c r="U287" s="10" t="s">
        <v>207</v>
      </c>
      <c r="V287" s="10" t="s">
        <v>207</v>
      </c>
      <c r="W287" s="10" t="s">
        <v>2706</v>
      </c>
      <c r="X287" s="10" t="s">
        <v>1920</v>
      </c>
      <c r="Y287" s="10" t="s">
        <v>2521</v>
      </c>
      <c r="Z287" s="10" t="s">
        <v>1935</v>
      </c>
    </row>
    <row r="288" spans="1:26" s="10" customFormat="1" ht="45">
      <c r="A288" s="13" t="s">
        <v>91</v>
      </c>
      <c r="B288" s="14" t="s">
        <v>161</v>
      </c>
      <c r="C288" s="10" t="s">
        <v>224</v>
      </c>
      <c r="D288" s="14" t="s">
        <v>842</v>
      </c>
      <c r="E288" s="14" t="s">
        <v>2707</v>
      </c>
      <c r="F288" s="12" t="s">
        <v>1936</v>
      </c>
      <c r="G288" s="12" t="s">
        <v>1926</v>
      </c>
      <c r="H288" s="10">
        <v>1</v>
      </c>
      <c r="I288" s="12">
        <v>1</v>
      </c>
      <c r="K288" s="12"/>
      <c r="L288" s="12" t="s">
        <v>4892</v>
      </c>
      <c r="M288" s="10" t="s">
        <v>1928</v>
      </c>
      <c r="N288" s="10" t="s">
        <v>1954</v>
      </c>
      <c r="O288" s="10" t="s">
        <v>1960</v>
      </c>
      <c r="P288" s="14" t="s">
        <v>2520</v>
      </c>
      <c r="Q288" s="12" t="s">
        <v>1924</v>
      </c>
      <c r="R288" s="12" t="s">
        <v>207</v>
      </c>
      <c r="S288" s="12" t="s">
        <v>1954</v>
      </c>
      <c r="T288" s="10" t="s">
        <v>207</v>
      </c>
      <c r="U288" s="10" t="s">
        <v>207</v>
      </c>
      <c r="V288" s="10" t="s">
        <v>207</v>
      </c>
      <c r="W288" s="10" t="s">
        <v>1920</v>
      </c>
      <c r="X288" s="10" t="s">
        <v>1920</v>
      </c>
      <c r="Y288" s="10" t="s">
        <v>2521</v>
      </c>
      <c r="Z288" s="10" t="s">
        <v>1935</v>
      </c>
    </row>
    <row r="289" spans="1:26" s="10" customFormat="1" ht="30">
      <c r="A289" s="13" t="s">
        <v>91</v>
      </c>
      <c r="B289" s="14" t="s">
        <v>161</v>
      </c>
      <c r="C289" s="10" t="s">
        <v>224</v>
      </c>
      <c r="D289" s="14" t="s">
        <v>843</v>
      </c>
      <c r="E289" s="14" t="s">
        <v>2708</v>
      </c>
      <c r="F289" s="12" t="s">
        <v>1936</v>
      </c>
      <c r="G289" s="12" t="s">
        <v>1926</v>
      </c>
      <c r="H289" s="10">
        <v>1</v>
      </c>
      <c r="I289" s="12">
        <v>1</v>
      </c>
      <c r="K289" s="12"/>
      <c r="L289" s="12" t="s">
        <v>4892</v>
      </c>
      <c r="M289" s="10" t="s">
        <v>1928</v>
      </c>
      <c r="N289" s="10" t="s">
        <v>1954</v>
      </c>
      <c r="O289" s="10" t="s">
        <v>1960</v>
      </c>
      <c r="P289" s="14" t="s">
        <v>2528</v>
      </c>
      <c r="Q289" s="12" t="s">
        <v>1924</v>
      </c>
      <c r="R289" s="12" t="s">
        <v>207</v>
      </c>
      <c r="S289" s="12" t="s">
        <v>1954</v>
      </c>
      <c r="T289" s="10" t="s">
        <v>207</v>
      </c>
      <c r="U289" s="10" t="s">
        <v>207</v>
      </c>
      <c r="V289" s="10" t="s">
        <v>207</v>
      </c>
      <c r="W289" s="10" t="s">
        <v>2709</v>
      </c>
      <c r="X289" s="10" t="s">
        <v>1920</v>
      </c>
      <c r="Y289" s="10" t="s">
        <v>2521</v>
      </c>
      <c r="Z289" s="10" t="s">
        <v>1935</v>
      </c>
    </row>
    <row r="290" spans="1:26" s="10" customFormat="1" ht="30">
      <c r="A290" s="13" t="s">
        <v>91</v>
      </c>
      <c r="B290" s="14" t="s">
        <v>161</v>
      </c>
      <c r="C290" s="10" t="s">
        <v>224</v>
      </c>
      <c r="D290" s="14" t="s">
        <v>844</v>
      </c>
      <c r="E290" s="14" t="s">
        <v>2710</v>
      </c>
      <c r="F290" s="12" t="s">
        <v>1936</v>
      </c>
      <c r="G290" s="12" t="s">
        <v>1926</v>
      </c>
      <c r="H290" s="10">
        <v>1</v>
      </c>
      <c r="I290" s="12">
        <v>1</v>
      </c>
      <c r="K290" s="12"/>
      <c r="L290" s="12" t="s">
        <v>4892</v>
      </c>
      <c r="M290" s="10" t="s">
        <v>1928</v>
      </c>
      <c r="N290" s="10" t="s">
        <v>1954</v>
      </c>
      <c r="O290" s="10" t="s">
        <v>1960</v>
      </c>
      <c r="P290" s="14" t="s">
        <v>2520</v>
      </c>
      <c r="Q290" s="12" t="s">
        <v>1924</v>
      </c>
      <c r="R290" s="12" t="s">
        <v>207</v>
      </c>
      <c r="S290" s="12" t="s">
        <v>1954</v>
      </c>
      <c r="T290" s="10" t="s">
        <v>207</v>
      </c>
      <c r="U290" s="10" t="s">
        <v>207</v>
      </c>
      <c r="V290" s="10" t="s">
        <v>207</v>
      </c>
      <c r="W290" s="10" t="s">
        <v>2711</v>
      </c>
      <c r="X290" s="10" t="s">
        <v>1920</v>
      </c>
      <c r="Y290" s="10" t="s">
        <v>2521</v>
      </c>
      <c r="Z290" s="10" t="s">
        <v>1935</v>
      </c>
    </row>
    <row r="291" spans="1:26" s="10" customFormat="1" ht="105">
      <c r="A291" s="13" t="s">
        <v>91</v>
      </c>
      <c r="B291" s="14" t="s">
        <v>161</v>
      </c>
      <c r="C291" s="10" t="s">
        <v>224</v>
      </c>
      <c r="D291" s="14" t="s">
        <v>845</v>
      </c>
      <c r="E291" s="14" t="s">
        <v>2712</v>
      </c>
      <c r="F291" s="12" t="s">
        <v>1936</v>
      </c>
      <c r="G291" s="12" t="s">
        <v>1926</v>
      </c>
      <c r="H291" s="10">
        <v>8</v>
      </c>
      <c r="I291" s="12"/>
      <c r="J291" s="10">
        <v>4</v>
      </c>
      <c r="K291" s="12"/>
      <c r="L291" s="12" t="s">
        <v>1922</v>
      </c>
      <c r="M291" s="10" t="s">
        <v>1944</v>
      </c>
      <c r="N291" s="10" t="s">
        <v>1954</v>
      </c>
      <c r="O291" s="10" t="s">
        <v>1960</v>
      </c>
      <c r="P291" s="14" t="s">
        <v>2539</v>
      </c>
      <c r="Q291" s="12" t="s">
        <v>1946</v>
      </c>
      <c r="R291" s="12" t="s">
        <v>2023</v>
      </c>
      <c r="S291" s="12" t="s">
        <v>1954</v>
      </c>
      <c r="T291" s="10" t="s">
        <v>2713</v>
      </c>
      <c r="U291" s="10" t="s">
        <v>2714</v>
      </c>
      <c r="V291" s="10" t="s">
        <v>207</v>
      </c>
      <c r="W291" s="10" t="s">
        <v>1920</v>
      </c>
      <c r="X291" s="10" t="s">
        <v>1920</v>
      </c>
      <c r="Y291" s="10" t="s">
        <v>2521</v>
      </c>
      <c r="Z291" s="10" t="s">
        <v>1935</v>
      </c>
    </row>
    <row r="292" spans="1:26" s="10" customFormat="1" ht="30">
      <c r="A292" s="13" t="s">
        <v>91</v>
      </c>
      <c r="B292" s="14" t="s">
        <v>161</v>
      </c>
      <c r="C292" s="10" t="s">
        <v>224</v>
      </c>
      <c r="D292" s="14" t="s">
        <v>846</v>
      </c>
      <c r="E292" s="14" t="s">
        <v>2715</v>
      </c>
      <c r="F292" s="12" t="s">
        <v>1936</v>
      </c>
      <c r="G292" s="12" t="s">
        <v>1926</v>
      </c>
      <c r="I292" s="12">
        <v>1</v>
      </c>
      <c r="K292" s="12"/>
      <c r="L292" s="12" t="s">
        <v>4892</v>
      </c>
      <c r="M292" s="10" t="s">
        <v>1928</v>
      </c>
      <c r="N292" s="10" t="s">
        <v>1954</v>
      </c>
      <c r="O292" s="10" t="s">
        <v>1960</v>
      </c>
      <c r="P292" s="14" t="s">
        <v>2520</v>
      </c>
      <c r="Q292" s="12" t="s">
        <v>1924</v>
      </c>
      <c r="R292" s="12" t="s">
        <v>207</v>
      </c>
      <c r="S292" s="12" t="s">
        <v>1954</v>
      </c>
      <c r="T292" s="10" t="s">
        <v>207</v>
      </c>
      <c r="U292" s="10" t="s">
        <v>207</v>
      </c>
      <c r="V292" s="10" t="s">
        <v>207</v>
      </c>
      <c r="W292" s="10" t="s">
        <v>2105</v>
      </c>
      <c r="X292" s="10" t="s">
        <v>1920</v>
      </c>
      <c r="Y292" s="10" t="s">
        <v>2521</v>
      </c>
      <c r="Z292" s="10" t="s">
        <v>1935</v>
      </c>
    </row>
    <row r="293" spans="1:26" s="10" customFormat="1" ht="30">
      <c r="A293" s="13" t="s">
        <v>91</v>
      </c>
      <c r="B293" s="14" t="s">
        <v>161</v>
      </c>
      <c r="C293" s="10" t="s">
        <v>224</v>
      </c>
      <c r="D293" s="14" t="s">
        <v>847</v>
      </c>
      <c r="E293" s="14" t="s">
        <v>2716</v>
      </c>
      <c r="F293" s="12" t="s">
        <v>1936</v>
      </c>
      <c r="G293" s="12" t="s">
        <v>1926</v>
      </c>
      <c r="H293" s="10">
        <v>1</v>
      </c>
      <c r="I293" s="12">
        <v>1</v>
      </c>
      <c r="K293" s="12"/>
      <c r="L293" s="12" t="s">
        <v>4892</v>
      </c>
      <c r="M293" s="10" t="s">
        <v>1928</v>
      </c>
      <c r="N293" s="10" t="s">
        <v>1954</v>
      </c>
      <c r="O293" s="10" t="s">
        <v>1960</v>
      </c>
      <c r="P293" s="14" t="s">
        <v>2520</v>
      </c>
      <c r="Q293" s="12" t="s">
        <v>1924</v>
      </c>
      <c r="R293" s="12" t="s">
        <v>207</v>
      </c>
      <c r="S293" s="12" t="s">
        <v>1954</v>
      </c>
      <c r="T293" s="10" t="s">
        <v>207</v>
      </c>
      <c r="U293" s="10" t="s">
        <v>207</v>
      </c>
      <c r="V293" s="10" t="s">
        <v>207</v>
      </c>
      <c r="W293" s="10" t="s">
        <v>2717</v>
      </c>
      <c r="X293" s="10" t="s">
        <v>1920</v>
      </c>
      <c r="Y293" s="10" t="s">
        <v>2521</v>
      </c>
      <c r="Z293" s="10" t="s">
        <v>1935</v>
      </c>
    </row>
    <row r="294" spans="1:26" s="10" customFormat="1" ht="30">
      <c r="A294" s="13" t="s">
        <v>91</v>
      </c>
      <c r="B294" s="14" t="s">
        <v>161</v>
      </c>
      <c r="C294" s="10" t="s">
        <v>224</v>
      </c>
      <c r="D294" s="14" t="s">
        <v>848</v>
      </c>
      <c r="E294" s="14" t="s">
        <v>2718</v>
      </c>
      <c r="F294" s="12" t="s">
        <v>1936</v>
      </c>
      <c r="G294" s="12" t="s">
        <v>1926</v>
      </c>
      <c r="H294" s="10">
        <v>1</v>
      </c>
      <c r="I294" s="12">
        <v>1</v>
      </c>
      <c r="K294" s="12"/>
      <c r="L294" s="12" t="s">
        <v>4892</v>
      </c>
      <c r="M294" s="10" t="s">
        <v>1928</v>
      </c>
      <c r="N294" s="10" t="s">
        <v>1954</v>
      </c>
      <c r="O294" s="10" t="s">
        <v>1960</v>
      </c>
      <c r="P294" s="14" t="s">
        <v>2520</v>
      </c>
      <c r="Q294" s="12" t="s">
        <v>1924</v>
      </c>
      <c r="R294" s="12" t="s">
        <v>207</v>
      </c>
      <c r="S294" s="12" t="s">
        <v>1954</v>
      </c>
      <c r="T294" s="10" t="s">
        <v>207</v>
      </c>
      <c r="U294" s="10" t="s">
        <v>207</v>
      </c>
      <c r="V294" s="10" t="s">
        <v>207</v>
      </c>
      <c r="W294" s="10" t="s">
        <v>2719</v>
      </c>
      <c r="X294" s="10" t="s">
        <v>1920</v>
      </c>
      <c r="Y294" s="10" t="s">
        <v>2521</v>
      </c>
      <c r="Z294" s="10" t="s">
        <v>1935</v>
      </c>
    </row>
    <row r="295" spans="1:26" s="10" customFormat="1" ht="60">
      <c r="A295" s="13" t="s">
        <v>91</v>
      </c>
      <c r="B295" s="14" t="s">
        <v>161</v>
      </c>
      <c r="C295" s="10" t="s">
        <v>224</v>
      </c>
      <c r="D295" s="14" t="s">
        <v>849</v>
      </c>
      <c r="E295" s="14" t="s">
        <v>207</v>
      </c>
      <c r="F295" s="12" t="s">
        <v>1936</v>
      </c>
      <c r="G295" s="12" t="s">
        <v>1926</v>
      </c>
      <c r="I295" s="12"/>
      <c r="K295" s="12"/>
      <c r="L295" s="12" t="s">
        <v>4892</v>
      </c>
      <c r="M295" s="10" t="s">
        <v>1928</v>
      </c>
      <c r="N295" s="10" t="s">
        <v>1954</v>
      </c>
      <c r="O295" s="10" t="s">
        <v>1960</v>
      </c>
      <c r="P295" s="14" t="s">
        <v>2625</v>
      </c>
      <c r="Q295" s="12" t="s">
        <v>1924</v>
      </c>
      <c r="R295" s="12" t="s">
        <v>207</v>
      </c>
      <c r="S295" s="12" t="s">
        <v>1954</v>
      </c>
      <c r="T295" s="10" t="s">
        <v>207</v>
      </c>
      <c r="U295" s="10" t="s">
        <v>207</v>
      </c>
      <c r="V295" s="10" t="s">
        <v>207</v>
      </c>
      <c r="W295" s="10" t="s">
        <v>1920</v>
      </c>
      <c r="X295" s="10" t="s">
        <v>1920</v>
      </c>
      <c r="Y295" s="10" t="s">
        <v>2521</v>
      </c>
      <c r="Z295" s="10" t="s">
        <v>1935</v>
      </c>
    </row>
    <row r="296" spans="1:26" s="10" customFormat="1" ht="30">
      <c r="A296" s="13" t="s">
        <v>91</v>
      </c>
      <c r="B296" s="14" t="s">
        <v>161</v>
      </c>
      <c r="C296" s="10" t="s">
        <v>224</v>
      </c>
      <c r="D296" s="14" t="s">
        <v>850</v>
      </c>
      <c r="E296" s="14" t="s">
        <v>2720</v>
      </c>
      <c r="F296" s="12" t="s">
        <v>1936</v>
      </c>
      <c r="G296" s="12" t="s">
        <v>1926</v>
      </c>
      <c r="H296" s="10">
        <v>1</v>
      </c>
      <c r="I296" s="12">
        <v>1</v>
      </c>
      <c r="K296" s="12"/>
      <c r="L296" s="12" t="s">
        <v>4892</v>
      </c>
      <c r="M296" s="10" t="s">
        <v>1928</v>
      </c>
      <c r="N296" s="10" t="s">
        <v>1954</v>
      </c>
      <c r="O296" s="10" t="s">
        <v>1960</v>
      </c>
      <c r="P296" s="14" t="s">
        <v>2721</v>
      </c>
      <c r="Q296" s="12" t="s">
        <v>1924</v>
      </c>
      <c r="R296" s="12" t="s">
        <v>207</v>
      </c>
      <c r="S296" s="12" t="s">
        <v>1954</v>
      </c>
      <c r="T296" s="10" t="s">
        <v>207</v>
      </c>
      <c r="U296" s="10" t="s">
        <v>207</v>
      </c>
      <c r="V296" s="10" t="s">
        <v>207</v>
      </c>
      <c r="W296" s="10" t="s">
        <v>1920</v>
      </c>
      <c r="X296" s="10" t="s">
        <v>1920</v>
      </c>
      <c r="Y296" s="10" t="s">
        <v>2521</v>
      </c>
      <c r="Z296" s="10" t="s">
        <v>1935</v>
      </c>
    </row>
    <row r="297" spans="1:26" s="10" customFormat="1" ht="75">
      <c r="A297" s="13" t="s">
        <v>91</v>
      </c>
      <c r="B297" s="14" t="s">
        <v>161</v>
      </c>
      <c r="C297" s="10" t="s">
        <v>224</v>
      </c>
      <c r="D297" s="14" t="s">
        <v>851</v>
      </c>
      <c r="E297" s="14" t="s">
        <v>2722</v>
      </c>
      <c r="F297" s="12" t="s">
        <v>1936</v>
      </c>
      <c r="G297" s="12" t="s">
        <v>1926</v>
      </c>
      <c r="I297" s="12"/>
      <c r="K297" s="12"/>
      <c r="L297" s="12" t="s">
        <v>4892</v>
      </c>
      <c r="M297" s="10" t="s">
        <v>1928</v>
      </c>
      <c r="N297" s="10" t="s">
        <v>1954</v>
      </c>
      <c r="O297" s="10" t="s">
        <v>1960</v>
      </c>
      <c r="P297" s="14" t="s">
        <v>2723</v>
      </c>
      <c r="Q297" s="12" t="s">
        <v>1924</v>
      </c>
      <c r="R297" s="12" t="s">
        <v>207</v>
      </c>
      <c r="S297" s="12" t="s">
        <v>1954</v>
      </c>
      <c r="T297" s="10" t="s">
        <v>207</v>
      </c>
      <c r="U297" s="10" t="s">
        <v>207</v>
      </c>
      <c r="V297" s="10" t="s">
        <v>207</v>
      </c>
      <c r="W297" s="10" t="s">
        <v>1920</v>
      </c>
      <c r="X297" s="10" t="s">
        <v>1920</v>
      </c>
      <c r="Y297" s="10" t="s">
        <v>2521</v>
      </c>
      <c r="Z297" s="10" t="s">
        <v>1935</v>
      </c>
    </row>
    <row r="298" spans="1:26" s="10" customFormat="1" ht="30">
      <c r="A298" s="13" t="s">
        <v>91</v>
      </c>
      <c r="B298" s="14" t="s">
        <v>161</v>
      </c>
      <c r="C298" s="10" t="s">
        <v>224</v>
      </c>
      <c r="D298" s="14" t="s">
        <v>852</v>
      </c>
      <c r="E298" s="14" t="s">
        <v>2724</v>
      </c>
      <c r="F298" s="12" t="s">
        <v>1936</v>
      </c>
      <c r="G298" s="12" t="s">
        <v>1926</v>
      </c>
      <c r="I298" s="12"/>
      <c r="K298" s="12"/>
      <c r="L298" s="12" t="s">
        <v>4892</v>
      </c>
      <c r="M298" s="10" t="s">
        <v>1928</v>
      </c>
      <c r="N298" s="10" t="s">
        <v>1954</v>
      </c>
      <c r="O298" s="10" t="s">
        <v>1960</v>
      </c>
      <c r="P298" s="14" t="s">
        <v>2725</v>
      </c>
      <c r="Q298" s="12" t="s">
        <v>1924</v>
      </c>
      <c r="R298" s="12" t="s">
        <v>207</v>
      </c>
      <c r="S298" s="12" t="s">
        <v>1954</v>
      </c>
      <c r="T298" s="10" t="s">
        <v>207</v>
      </c>
      <c r="U298" s="10" t="s">
        <v>207</v>
      </c>
      <c r="V298" s="10" t="s">
        <v>207</v>
      </c>
      <c r="W298" s="10" t="s">
        <v>1920</v>
      </c>
      <c r="X298" s="10" t="s">
        <v>1920</v>
      </c>
      <c r="Y298" s="10" t="s">
        <v>2521</v>
      </c>
      <c r="Z298" s="10" t="s">
        <v>1935</v>
      </c>
    </row>
    <row r="299" spans="1:26" s="10" customFormat="1" ht="30">
      <c r="A299" s="13" t="s">
        <v>91</v>
      </c>
      <c r="B299" s="14" t="s">
        <v>161</v>
      </c>
      <c r="C299" s="10" t="s">
        <v>224</v>
      </c>
      <c r="D299" s="14" t="s">
        <v>853</v>
      </c>
      <c r="E299" s="14" t="s">
        <v>2726</v>
      </c>
      <c r="F299" s="12" t="s">
        <v>1936</v>
      </c>
      <c r="G299" s="12" t="s">
        <v>1926</v>
      </c>
      <c r="I299" s="12"/>
      <c r="K299" s="12"/>
      <c r="L299" s="12" t="s">
        <v>4892</v>
      </c>
      <c r="M299" s="10" t="s">
        <v>1928</v>
      </c>
      <c r="N299" s="10" t="s">
        <v>1954</v>
      </c>
      <c r="O299" s="10" t="s">
        <v>1960</v>
      </c>
      <c r="P299" s="14" t="s">
        <v>2727</v>
      </c>
      <c r="Q299" s="12" t="s">
        <v>1924</v>
      </c>
      <c r="R299" s="12" t="s">
        <v>207</v>
      </c>
      <c r="S299" s="12" t="s">
        <v>1954</v>
      </c>
      <c r="T299" s="10" t="s">
        <v>207</v>
      </c>
      <c r="U299" s="10" t="s">
        <v>207</v>
      </c>
      <c r="V299" s="10" t="s">
        <v>207</v>
      </c>
      <c r="W299" s="10" t="s">
        <v>1920</v>
      </c>
      <c r="X299" s="10" t="s">
        <v>1920</v>
      </c>
      <c r="Y299" s="10" t="s">
        <v>2521</v>
      </c>
      <c r="Z299" s="10" t="s">
        <v>1935</v>
      </c>
    </row>
    <row r="300" spans="1:26" s="10" customFormat="1" ht="30">
      <c r="A300" s="13" t="s">
        <v>91</v>
      </c>
      <c r="B300" s="14" t="s">
        <v>161</v>
      </c>
      <c r="C300" s="10" t="s">
        <v>224</v>
      </c>
      <c r="D300" s="14" t="s">
        <v>854</v>
      </c>
      <c r="E300" s="14" t="s">
        <v>2728</v>
      </c>
      <c r="F300" s="12" t="s">
        <v>1936</v>
      </c>
      <c r="G300" s="12" t="s">
        <v>1926</v>
      </c>
      <c r="I300" s="12"/>
      <c r="K300" s="12"/>
      <c r="L300" s="12" t="s">
        <v>4892</v>
      </c>
      <c r="M300" s="10" t="s">
        <v>1928</v>
      </c>
      <c r="N300" s="10" t="s">
        <v>1954</v>
      </c>
      <c r="O300" s="10" t="s">
        <v>1960</v>
      </c>
      <c r="P300" s="14" t="s">
        <v>2729</v>
      </c>
      <c r="Q300" s="12" t="s">
        <v>1924</v>
      </c>
      <c r="R300" s="12" t="s">
        <v>207</v>
      </c>
      <c r="S300" s="12" t="s">
        <v>1954</v>
      </c>
      <c r="T300" s="10" t="s">
        <v>207</v>
      </c>
      <c r="U300" s="10" t="s">
        <v>207</v>
      </c>
      <c r="V300" s="10" t="s">
        <v>207</v>
      </c>
      <c r="W300" s="10" t="s">
        <v>2730</v>
      </c>
      <c r="X300" s="10" t="s">
        <v>1920</v>
      </c>
      <c r="Y300" s="10" t="s">
        <v>2521</v>
      </c>
      <c r="Z300" s="10" t="s">
        <v>1935</v>
      </c>
    </row>
    <row r="301" spans="1:26" s="10" customFormat="1" ht="30">
      <c r="A301" s="13" t="s">
        <v>91</v>
      </c>
      <c r="B301" s="14" t="s">
        <v>161</v>
      </c>
      <c r="C301" s="10" t="s">
        <v>224</v>
      </c>
      <c r="D301" s="14" t="s">
        <v>855</v>
      </c>
      <c r="E301" s="14" t="s">
        <v>2731</v>
      </c>
      <c r="F301" s="12" t="s">
        <v>1936</v>
      </c>
      <c r="G301" s="12" t="s">
        <v>1926</v>
      </c>
      <c r="H301" s="10">
        <v>1</v>
      </c>
      <c r="I301" s="12"/>
      <c r="K301" s="12"/>
      <c r="L301" s="12" t="s">
        <v>4892</v>
      </c>
      <c r="M301" s="10" t="s">
        <v>1928</v>
      </c>
      <c r="N301" s="10" t="s">
        <v>1954</v>
      </c>
      <c r="O301" s="10" t="s">
        <v>1960</v>
      </c>
      <c r="P301" s="14" t="s">
        <v>2568</v>
      </c>
      <c r="Q301" s="12" t="s">
        <v>1924</v>
      </c>
      <c r="R301" s="12" t="s">
        <v>207</v>
      </c>
      <c r="S301" s="12" t="s">
        <v>1954</v>
      </c>
      <c r="T301" s="10" t="s">
        <v>207</v>
      </c>
      <c r="U301" s="10" t="s">
        <v>207</v>
      </c>
      <c r="V301" s="10" t="s">
        <v>207</v>
      </c>
      <c r="W301" s="10" t="s">
        <v>1920</v>
      </c>
      <c r="X301" s="10" t="s">
        <v>1920</v>
      </c>
      <c r="Y301" s="10" t="s">
        <v>2521</v>
      </c>
      <c r="Z301" s="10" t="s">
        <v>1935</v>
      </c>
    </row>
    <row r="302" spans="1:26" s="10" customFormat="1" ht="30">
      <c r="A302" s="13" t="s">
        <v>91</v>
      </c>
      <c r="B302" s="14" t="s">
        <v>161</v>
      </c>
      <c r="C302" s="10" t="s">
        <v>224</v>
      </c>
      <c r="D302" s="14" t="s">
        <v>856</v>
      </c>
      <c r="E302" s="14" t="s">
        <v>2732</v>
      </c>
      <c r="F302" s="12" t="s">
        <v>1936</v>
      </c>
      <c r="G302" s="12" t="s">
        <v>1926</v>
      </c>
      <c r="I302" s="12"/>
      <c r="K302" s="12"/>
      <c r="L302" s="12" t="s">
        <v>4892</v>
      </c>
      <c r="M302" s="10" t="s">
        <v>1928</v>
      </c>
      <c r="N302" s="10" t="s">
        <v>1954</v>
      </c>
      <c r="O302" s="10" t="s">
        <v>1960</v>
      </c>
      <c r="P302" s="14" t="s">
        <v>2729</v>
      </c>
      <c r="Q302" s="12" t="s">
        <v>1924</v>
      </c>
      <c r="R302" s="12" t="s">
        <v>207</v>
      </c>
      <c r="S302" s="12" t="s">
        <v>1954</v>
      </c>
      <c r="T302" s="10" t="s">
        <v>207</v>
      </c>
      <c r="U302" s="10" t="s">
        <v>207</v>
      </c>
      <c r="V302" s="10" t="s">
        <v>207</v>
      </c>
      <c r="W302" s="10" t="s">
        <v>1920</v>
      </c>
      <c r="X302" s="10" t="s">
        <v>1920</v>
      </c>
      <c r="Y302" s="10" t="s">
        <v>2521</v>
      </c>
      <c r="Z302" s="10" t="s">
        <v>1935</v>
      </c>
    </row>
    <row r="303" spans="1:26" s="10" customFormat="1" ht="30">
      <c r="A303" s="13" t="s">
        <v>91</v>
      </c>
      <c r="B303" s="14" t="s">
        <v>161</v>
      </c>
      <c r="C303" s="10" t="s">
        <v>224</v>
      </c>
      <c r="D303" s="14" t="s">
        <v>857</v>
      </c>
      <c r="E303" s="14" t="s">
        <v>2733</v>
      </c>
      <c r="F303" s="12" t="s">
        <v>1936</v>
      </c>
      <c r="G303" s="12" t="s">
        <v>1926</v>
      </c>
      <c r="I303" s="12"/>
      <c r="K303" s="12"/>
      <c r="L303" s="12" t="s">
        <v>4892</v>
      </c>
      <c r="M303" s="10" t="s">
        <v>1928</v>
      </c>
      <c r="N303" s="10" t="s">
        <v>1954</v>
      </c>
      <c r="O303" s="10" t="s">
        <v>1960</v>
      </c>
      <c r="P303" s="14" t="s">
        <v>2612</v>
      </c>
      <c r="Q303" s="12" t="s">
        <v>1924</v>
      </c>
      <c r="R303" s="12" t="s">
        <v>207</v>
      </c>
      <c r="S303" s="12" t="s">
        <v>1954</v>
      </c>
      <c r="T303" s="10" t="s">
        <v>207</v>
      </c>
      <c r="U303" s="10" t="s">
        <v>207</v>
      </c>
      <c r="V303" s="10" t="s">
        <v>207</v>
      </c>
      <c r="W303" s="10" t="s">
        <v>1933</v>
      </c>
      <c r="X303" s="10" t="s">
        <v>1920</v>
      </c>
      <c r="Y303" s="10" t="s">
        <v>2521</v>
      </c>
      <c r="Z303" s="10" t="s">
        <v>1935</v>
      </c>
    </row>
    <row r="304" spans="1:26" s="10" customFormat="1" ht="30">
      <c r="A304" s="13" t="s">
        <v>91</v>
      </c>
      <c r="B304" s="14" t="s">
        <v>161</v>
      </c>
      <c r="C304" s="10" t="s">
        <v>224</v>
      </c>
      <c r="D304" s="14" t="s">
        <v>858</v>
      </c>
      <c r="E304" s="14" t="s">
        <v>2734</v>
      </c>
      <c r="F304" s="12" t="s">
        <v>1936</v>
      </c>
      <c r="G304" s="12" t="s">
        <v>1926</v>
      </c>
      <c r="I304" s="12"/>
      <c r="K304" s="12"/>
      <c r="L304" s="12" t="s">
        <v>4892</v>
      </c>
      <c r="M304" s="10" t="s">
        <v>1928</v>
      </c>
      <c r="N304" s="10" t="s">
        <v>1954</v>
      </c>
      <c r="O304" s="10" t="s">
        <v>1960</v>
      </c>
      <c r="P304" s="14" t="s">
        <v>2729</v>
      </c>
      <c r="Q304" s="12" t="s">
        <v>1924</v>
      </c>
      <c r="R304" s="12" t="s">
        <v>207</v>
      </c>
      <c r="S304" s="12" t="s">
        <v>1954</v>
      </c>
      <c r="T304" s="10" t="s">
        <v>207</v>
      </c>
      <c r="U304" s="10" t="s">
        <v>207</v>
      </c>
      <c r="V304" s="10" t="s">
        <v>207</v>
      </c>
      <c r="W304" s="10" t="s">
        <v>2022</v>
      </c>
      <c r="X304" s="10" t="s">
        <v>1920</v>
      </c>
      <c r="Y304" s="10" t="s">
        <v>2521</v>
      </c>
      <c r="Z304" s="10" t="s">
        <v>1935</v>
      </c>
    </row>
    <row r="305" spans="1:26" s="10" customFormat="1" ht="30">
      <c r="A305" s="13" t="s">
        <v>91</v>
      </c>
      <c r="B305" s="14" t="s">
        <v>161</v>
      </c>
      <c r="C305" s="10" t="s">
        <v>224</v>
      </c>
      <c r="D305" s="14" t="s">
        <v>859</v>
      </c>
      <c r="E305" s="14" t="s">
        <v>2735</v>
      </c>
      <c r="F305" s="12" t="s">
        <v>1936</v>
      </c>
      <c r="G305" s="12" t="s">
        <v>1926</v>
      </c>
      <c r="H305" s="10">
        <v>1</v>
      </c>
      <c r="I305" s="12">
        <v>1</v>
      </c>
      <c r="K305" s="12"/>
      <c r="L305" s="12" t="s">
        <v>4892</v>
      </c>
      <c r="M305" s="10" t="s">
        <v>1928</v>
      </c>
      <c r="N305" s="10" t="s">
        <v>1954</v>
      </c>
      <c r="O305" s="10" t="s">
        <v>1960</v>
      </c>
      <c r="P305" s="14" t="s">
        <v>2736</v>
      </c>
      <c r="Q305" s="12" t="s">
        <v>1924</v>
      </c>
      <c r="R305" s="12" t="s">
        <v>207</v>
      </c>
      <c r="S305" s="12" t="s">
        <v>1954</v>
      </c>
      <c r="T305" s="10" t="s">
        <v>207</v>
      </c>
      <c r="U305" s="10" t="s">
        <v>207</v>
      </c>
      <c r="V305" s="10" t="s">
        <v>207</v>
      </c>
      <c r="W305" s="10" t="s">
        <v>2737</v>
      </c>
      <c r="X305" s="10" t="s">
        <v>1920</v>
      </c>
      <c r="Y305" s="10" t="s">
        <v>2521</v>
      </c>
      <c r="Z305" s="10" t="s">
        <v>1935</v>
      </c>
    </row>
    <row r="306" spans="1:26" s="10" customFormat="1" ht="30">
      <c r="A306" s="13" t="s">
        <v>91</v>
      </c>
      <c r="B306" s="14" t="s">
        <v>161</v>
      </c>
      <c r="C306" s="10" t="s">
        <v>224</v>
      </c>
      <c r="D306" s="14" t="s">
        <v>860</v>
      </c>
      <c r="E306" s="14" t="s">
        <v>2738</v>
      </c>
      <c r="F306" s="12" t="s">
        <v>1936</v>
      </c>
      <c r="G306" s="12" t="s">
        <v>1926</v>
      </c>
      <c r="I306" s="12"/>
      <c r="K306" s="12"/>
      <c r="L306" s="12" t="s">
        <v>4892</v>
      </c>
      <c r="M306" s="10" t="s">
        <v>1928</v>
      </c>
      <c r="N306" s="10" t="s">
        <v>1954</v>
      </c>
      <c r="O306" s="10" t="s">
        <v>1960</v>
      </c>
      <c r="P306" s="14" t="s">
        <v>2736</v>
      </c>
      <c r="Q306" s="12" t="s">
        <v>1924</v>
      </c>
      <c r="R306" s="12" t="s">
        <v>207</v>
      </c>
      <c r="S306" s="12" t="s">
        <v>1954</v>
      </c>
      <c r="T306" s="10" t="s">
        <v>207</v>
      </c>
      <c r="U306" s="10" t="s">
        <v>207</v>
      </c>
      <c r="V306" s="10" t="s">
        <v>207</v>
      </c>
      <c r="W306" s="10" t="s">
        <v>1933</v>
      </c>
      <c r="X306" s="10" t="s">
        <v>1920</v>
      </c>
      <c r="Y306" s="10" t="s">
        <v>2521</v>
      </c>
      <c r="Z306" s="10" t="s">
        <v>1935</v>
      </c>
    </row>
    <row r="307" spans="1:26" s="10" customFormat="1" ht="30">
      <c r="A307" s="13" t="s">
        <v>91</v>
      </c>
      <c r="B307" s="14" t="s">
        <v>161</v>
      </c>
      <c r="C307" s="10" t="s">
        <v>224</v>
      </c>
      <c r="D307" s="14" t="s">
        <v>861</v>
      </c>
      <c r="E307" s="14" t="s">
        <v>2739</v>
      </c>
      <c r="F307" s="12" t="s">
        <v>1936</v>
      </c>
      <c r="G307" s="12" t="s">
        <v>1926</v>
      </c>
      <c r="I307" s="12"/>
      <c r="K307" s="12"/>
      <c r="L307" s="12" t="s">
        <v>4892</v>
      </c>
      <c r="M307" s="10" t="s">
        <v>1928</v>
      </c>
      <c r="N307" s="10" t="s">
        <v>1954</v>
      </c>
      <c r="O307" s="10" t="s">
        <v>1960</v>
      </c>
      <c r="P307" s="14" t="s">
        <v>2740</v>
      </c>
      <c r="Q307" s="12" t="s">
        <v>1924</v>
      </c>
      <c r="R307" s="12" t="s">
        <v>207</v>
      </c>
      <c r="S307" s="12" t="s">
        <v>1954</v>
      </c>
      <c r="T307" s="10" t="s">
        <v>207</v>
      </c>
      <c r="U307" s="10" t="s">
        <v>207</v>
      </c>
      <c r="V307" s="10" t="s">
        <v>207</v>
      </c>
      <c r="W307" s="10" t="s">
        <v>2741</v>
      </c>
      <c r="X307" s="10" t="s">
        <v>1920</v>
      </c>
      <c r="Y307" s="10" t="s">
        <v>2521</v>
      </c>
      <c r="Z307" s="10" t="s">
        <v>1935</v>
      </c>
    </row>
    <row r="308" spans="1:26" s="10" customFormat="1" ht="30">
      <c r="A308" s="13" t="s">
        <v>91</v>
      </c>
      <c r="B308" s="14" t="s">
        <v>161</v>
      </c>
      <c r="C308" s="10" t="s">
        <v>224</v>
      </c>
      <c r="D308" s="14" t="s">
        <v>862</v>
      </c>
      <c r="E308" s="14" t="s">
        <v>2742</v>
      </c>
      <c r="F308" s="12" t="s">
        <v>1936</v>
      </c>
      <c r="G308" s="12" t="s">
        <v>1926</v>
      </c>
      <c r="I308" s="12"/>
      <c r="K308" s="12"/>
      <c r="L308" s="12" t="s">
        <v>4892</v>
      </c>
      <c r="M308" s="10" t="s">
        <v>1928</v>
      </c>
      <c r="N308" s="10" t="s">
        <v>1954</v>
      </c>
      <c r="O308" s="10" t="s">
        <v>1960</v>
      </c>
      <c r="P308" s="14" t="s">
        <v>2743</v>
      </c>
      <c r="Q308" s="12" t="s">
        <v>1924</v>
      </c>
      <c r="R308" s="12" t="s">
        <v>207</v>
      </c>
      <c r="S308" s="12" t="s">
        <v>1954</v>
      </c>
      <c r="T308" s="10" t="s">
        <v>207</v>
      </c>
      <c r="U308" s="10" t="s">
        <v>207</v>
      </c>
      <c r="V308" s="10" t="s">
        <v>207</v>
      </c>
      <c r="W308" s="10" t="s">
        <v>1920</v>
      </c>
      <c r="X308" s="10" t="s">
        <v>1920</v>
      </c>
      <c r="Y308" s="10" t="s">
        <v>2521</v>
      </c>
      <c r="Z308" s="10" t="s">
        <v>1935</v>
      </c>
    </row>
    <row r="309" spans="1:26" s="10" customFormat="1" ht="30">
      <c r="A309" s="13" t="s">
        <v>91</v>
      </c>
      <c r="B309" s="14" t="s">
        <v>161</v>
      </c>
      <c r="C309" s="10" t="s">
        <v>224</v>
      </c>
      <c r="D309" s="14" t="s">
        <v>864</v>
      </c>
      <c r="E309" s="14" t="s">
        <v>2746</v>
      </c>
      <c r="F309" s="12" t="s">
        <v>1936</v>
      </c>
      <c r="G309" s="12" t="s">
        <v>1926</v>
      </c>
      <c r="H309" s="10">
        <v>1</v>
      </c>
      <c r="I309" s="12">
        <v>1</v>
      </c>
      <c r="K309" s="12"/>
      <c r="L309" s="12" t="s">
        <v>4892</v>
      </c>
      <c r="M309" s="10" t="s">
        <v>1928</v>
      </c>
      <c r="N309" s="10" t="s">
        <v>1954</v>
      </c>
      <c r="O309" s="10" t="s">
        <v>1960</v>
      </c>
      <c r="P309" s="14" t="s">
        <v>2528</v>
      </c>
      <c r="Q309" s="12" t="s">
        <v>1924</v>
      </c>
      <c r="R309" s="12" t="s">
        <v>207</v>
      </c>
      <c r="S309" s="12" t="s">
        <v>1954</v>
      </c>
      <c r="T309" s="10" t="s">
        <v>207</v>
      </c>
      <c r="U309" s="10" t="s">
        <v>207</v>
      </c>
      <c r="V309" s="10" t="s">
        <v>207</v>
      </c>
      <c r="W309" s="10" t="s">
        <v>2747</v>
      </c>
      <c r="X309" s="10" t="s">
        <v>1920</v>
      </c>
      <c r="Y309" s="10" t="s">
        <v>2521</v>
      </c>
      <c r="Z309" s="10" t="s">
        <v>1935</v>
      </c>
    </row>
    <row r="310" spans="1:26" s="10" customFormat="1" ht="30">
      <c r="A310" s="13" t="s">
        <v>91</v>
      </c>
      <c r="B310" s="14" t="s">
        <v>161</v>
      </c>
      <c r="C310" s="10" t="s">
        <v>224</v>
      </c>
      <c r="D310" s="14" t="s">
        <v>865</v>
      </c>
      <c r="E310" s="14" t="s">
        <v>2748</v>
      </c>
      <c r="F310" s="12" t="s">
        <v>1936</v>
      </c>
      <c r="G310" s="12" t="s">
        <v>1926</v>
      </c>
      <c r="I310" s="12"/>
      <c r="K310" s="12"/>
      <c r="L310" s="12" t="s">
        <v>4892</v>
      </c>
      <c r="M310" s="10" t="s">
        <v>1928</v>
      </c>
      <c r="N310" s="10" t="s">
        <v>1954</v>
      </c>
      <c r="O310" s="10" t="s">
        <v>1960</v>
      </c>
      <c r="P310" s="14" t="s">
        <v>2749</v>
      </c>
      <c r="Q310" s="12" t="s">
        <v>1924</v>
      </c>
      <c r="R310" s="12" t="s">
        <v>207</v>
      </c>
      <c r="S310" s="12" t="s">
        <v>1954</v>
      </c>
      <c r="T310" s="10" t="s">
        <v>207</v>
      </c>
      <c r="U310" s="10" t="s">
        <v>207</v>
      </c>
      <c r="V310" s="10" t="s">
        <v>207</v>
      </c>
      <c r="W310" s="10" t="s">
        <v>1920</v>
      </c>
      <c r="X310" s="10" t="s">
        <v>1920</v>
      </c>
      <c r="Y310" s="10" t="s">
        <v>2521</v>
      </c>
      <c r="Z310" s="10" t="s">
        <v>1935</v>
      </c>
    </row>
    <row r="311" spans="1:26" s="10" customFormat="1" ht="30">
      <c r="A311" s="13" t="s">
        <v>91</v>
      </c>
      <c r="B311" s="14" t="s">
        <v>161</v>
      </c>
      <c r="C311" s="10" t="s">
        <v>224</v>
      </c>
      <c r="D311" s="14" t="s">
        <v>866</v>
      </c>
      <c r="E311" s="14" t="s">
        <v>2750</v>
      </c>
      <c r="F311" s="12" t="s">
        <v>1936</v>
      </c>
      <c r="G311" s="12" t="s">
        <v>1926</v>
      </c>
      <c r="H311" s="10">
        <v>1</v>
      </c>
      <c r="I311" s="12">
        <v>1</v>
      </c>
      <c r="K311" s="12"/>
      <c r="L311" s="12" t="s">
        <v>4892</v>
      </c>
      <c r="M311" s="10" t="s">
        <v>1928</v>
      </c>
      <c r="N311" s="10" t="s">
        <v>1954</v>
      </c>
      <c r="O311" s="10" t="s">
        <v>1960</v>
      </c>
      <c r="P311" s="14" t="s">
        <v>2751</v>
      </c>
      <c r="Q311" s="12" t="s">
        <v>1924</v>
      </c>
      <c r="R311" s="12" t="s">
        <v>207</v>
      </c>
      <c r="S311" s="12" t="s">
        <v>1954</v>
      </c>
      <c r="T311" s="10" t="s">
        <v>207</v>
      </c>
      <c r="U311" s="10" t="s">
        <v>207</v>
      </c>
      <c r="V311" s="10" t="s">
        <v>207</v>
      </c>
      <c r="W311" s="10" t="s">
        <v>2752</v>
      </c>
      <c r="X311" s="10" t="s">
        <v>1920</v>
      </c>
      <c r="Y311" s="10" t="s">
        <v>2521</v>
      </c>
      <c r="Z311" s="10" t="s">
        <v>1935</v>
      </c>
    </row>
    <row r="312" spans="1:26" s="10" customFormat="1" ht="30">
      <c r="A312" s="13" t="s">
        <v>91</v>
      </c>
      <c r="B312" s="14" t="s">
        <v>161</v>
      </c>
      <c r="C312" s="10" t="s">
        <v>224</v>
      </c>
      <c r="D312" s="14" t="s">
        <v>867</v>
      </c>
      <c r="E312" s="14" t="s">
        <v>207</v>
      </c>
      <c r="F312" s="12" t="s">
        <v>1936</v>
      </c>
      <c r="G312" s="12" t="s">
        <v>1926</v>
      </c>
      <c r="I312" s="12"/>
      <c r="K312" s="12"/>
      <c r="L312" s="12" t="s">
        <v>1922</v>
      </c>
      <c r="M312" s="10" t="s">
        <v>1928</v>
      </c>
      <c r="N312" s="10" t="s">
        <v>1954</v>
      </c>
      <c r="O312" s="10" t="s">
        <v>1960</v>
      </c>
      <c r="P312" s="14" t="s">
        <v>1931</v>
      </c>
      <c r="Q312" s="12" t="s">
        <v>1946</v>
      </c>
      <c r="R312" s="12" t="s">
        <v>1933</v>
      </c>
      <c r="S312" s="12" t="s">
        <v>1954</v>
      </c>
      <c r="T312" s="10" t="s">
        <v>2753</v>
      </c>
      <c r="U312" s="10" t="s">
        <v>2754</v>
      </c>
      <c r="V312" s="10" t="s">
        <v>207</v>
      </c>
      <c r="W312" s="10" t="s">
        <v>2050</v>
      </c>
      <c r="X312" s="10" t="s">
        <v>1920</v>
      </c>
      <c r="Y312" s="10" t="s">
        <v>2521</v>
      </c>
      <c r="Z312" s="10" t="s">
        <v>2121</v>
      </c>
    </row>
    <row r="313" spans="1:26" s="10" customFormat="1" ht="75">
      <c r="A313" s="13" t="s">
        <v>91</v>
      </c>
      <c r="B313" s="14" t="s">
        <v>161</v>
      </c>
      <c r="C313" s="10" t="s">
        <v>224</v>
      </c>
      <c r="D313" s="14" t="s">
        <v>868</v>
      </c>
      <c r="E313" s="14" t="s">
        <v>2755</v>
      </c>
      <c r="F313" s="12" t="s">
        <v>1936</v>
      </c>
      <c r="G313" s="12" t="s">
        <v>1926</v>
      </c>
      <c r="H313" s="10">
        <v>1</v>
      </c>
      <c r="I313" s="12">
        <v>1</v>
      </c>
      <c r="K313" s="12"/>
      <c r="L313" s="12" t="s">
        <v>4892</v>
      </c>
      <c r="M313" s="10" t="s">
        <v>1928</v>
      </c>
      <c r="N313" s="10" t="s">
        <v>1954</v>
      </c>
      <c r="O313" s="10" t="s">
        <v>1960</v>
      </c>
      <c r="P313" s="14" t="s">
        <v>2597</v>
      </c>
      <c r="Q313" s="12" t="s">
        <v>1924</v>
      </c>
      <c r="R313" s="12" t="s">
        <v>207</v>
      </c>
      <c r="S313" s="12" t="s">
        <v>1954</v>
      </c>
      <c r="T313" s="10" t="s">
        <v>207</v>
      </c>
      <c r="U313" s="10" t="s">
        <v>207</v>
      </c>
      <c r="V313" s="10" t="s">
        <v>207</v>
      </c>
      <c r="W313" s="10" t="s">
        <v>1920</v>
      </c>
      <c r="X313" s="10" t="s">
        <v>1920</v>
      </c>
      <c r="Y313" s="10" t="s">
        <v>2521</v>
      </c>
      <c r="Z313" s="10" t="s">
        <v>1935</v>
      </c>
    </row>
    <row r="314" spans="1:26" s="10" customFormat="1" ht="75">
      <c r="A314" s="13" t="s">
        <v>91</v>
      </c>
      <c r="B314" s="14" t="s">
        <v>161</v>
      </c>
      <c r="C314" s="10" t="s">
        <v>224</v>
      </c>
      <c r="D314" s="14" t="s">
        <v>869</v>
      </c>
      <c r="E314" s="14" t="s">
        <v>2756</v>
      </c>
      <c r="F314" s="12" t="s">
        <v>1936</v>
      </c>
      <c r="G314" s="12" t="s">
        <v>1926</v>
      </c>
      <c r="I314" s="12"/>
      <c r="K314" s="12"/>
      <c r="L314" s="12" t="s">
        <v>4892</v>
      </c>
      <c r="M314" s="10" t="s">
        <v>1928</v>
      </c>
      <c r="N314" s="10" t="s">
        <v>1954</v>
      </c>
      <c r="O314" s="10" t="s">
        <v>1960</v>
      </c>
      <c r="P314" s="14" t="s">
        <v>2757</v>
      </c>
      <c r="Q314" s="12" t="s">
        <v>1924</v>
      </c>
      <c r="R314" s="12" t="s">
        <v>207</v>
      </c>
      <c r="S314" s="12" t="s">
        <v>1954</v>
      </c>
      <c r="T314" s="10" t="s">
        <v>207</v>
      </c>
      <c r="U314" s="10" t="s">
        <v>207</v>
      </c>
      <c r="V314" s="10" t="s">
        <v>207</v>
      </c>
      <c r="W314" s="10" t="s">
        <v>2758</v>
      </c>
      <c r="X314" s="10" t="s">
        <v>1920</v>
      </c>
      <c r="Y314" s="10" t="s">
        <v>2521</v>
      </c>
      <c r="Z314" s="10" t="s">
        <v>1935</v>
      </c>
    </row>
    <row r="315" spans="1:26" s="10" customFormat="1" ht="75">
      <c r="A315" s="13" t="s">
        <v>91</v>
      </c>
      <c r="B315" s="14" t="s">
        <v>161</v>
      </c>
      <c r="C315" s="10" t="s">
        <v>224</v>
      </c>
      <c r="D315" s="14" t="s">
        <v>870</v>
      </c>
      <c r="E315" s="14" t="s">
        <v>2759</v>
      </c>
      <c r="F315" s="12" t="s">
        <v>1936</v>
      </c>
      <c r="G315" s="12" t="s">
        <v>1926</v>
      </c>
      <c r="I315" s="12">
        <v>1</v>
      </c>
      <c r="K315" s="12"/>
      <c r="L315" s="12" t="s">
        <v>4892</v>
      </c>
      <c r="M315" s="10" t="s">
        <v>1928</v>
      </c>
      <c r="N315" s="10" t="s">
        <v>1954</v>
      </c>
      <c r="O315" s="10" t="s">
        <v>1960</v>
      </c>
      <c r="P315" s="14" t="s">
        <v>2597</v>
      </c>
      <c r="Q315" s="12" t="s">
        <v>1924</v>
      </c>
      <c r="R315" s="12" t="s">
        <v>207</v>
      </c>
      <c r="S315" s="12" t="s">
        <v>1954</v>
      </c>
      <c r="T315" s="10" t="s">
        <v>207</v>
      </c>
      <c r="U315" s="10" t="s">
        <v>207</v>
      </c>
      <c r="V315" s="10" t="s">
        <v>207</v>
      </c>
      <c r="W315" s="10" t="s">
        <v>2760</v>
      </c>
      <c r="X315" s="10" t="s">
        <v>1920</v>
      </c>
      <c r="Y315" s="10" t="s">
        <v>2521</v>
      </c>
      <c r="Z315" s="10" t="s">
        <v>1935</v>
      </c>
    </row>
    <row r="316" spans="1:26" s="10" customFormat="1" ht="30">
      <c r="A316" s="13" t="s">
        <v>91</v>
      </c>
      <c r="B316" s="14" t="s">
        <v>161</v>
      </c>
      <c r="C316" s="10" t="s">
        <v>224</v>
      </c>
      <c r="D316" s="14" t="s">
        <v>871</v>
      </c>
      <c r="E316" s="14" t="s">
        <v>2761</v>
      </c>
      <c r="F316" s="12" t="s">
        <v>1936</v>
      </c>
      <c r="G316" s="12" t="s">
        <v>1926</v>
      </c>
      <c r="I316" s="12"/>
      <c r="K316" s="12"/>
      <c r="L316" s="12" t="s">
        <v>4892</v>
      </c>
      <c r="M316" s="10" t="s">
        <v>1928</v>
      </c>
      <c r="N316" s="10" t="s">
        <v>1954</v>
      </c>
      <c r="O316" s="10" t="s">
        <v>1960</v>
      </c>
      <c r="P316" s="14" t="s">
        <v>2762</v>
      </c>
      <c r="Q316" s="12" t="s">
        <v>1924</v>
      </c>
      <c r="R316" s="12" t="s">
        <v>207</v>
      </c>
      <c r="S316" s="12" t="s">
        <v>1954</v>
      </c>
      <c r="T316" s="10" t="s">
        <v>207</v>
      </c>
      <c r="U316" s="10" t="s">
        <v>207</v>
      </c>
      <c r="V316" s="10" t="s">
        <v>207</v>
      </c>
      <c r="W316" s="10" t="s">
        <v>2041</v>
      </c>
      <c r="X316" s="10" t="s">
        <v>1920</v>
      </c>
      <c r="Y316" s="10" t="s">
        <v>2521</v>
      </c>
      <c r="Z316" s="10" t="s">
        <v>1935</v>
      </c>
    </row>
    <row r="317" spans="1:26" s="10" customFormat="1" ht="30">
      <c r="A317" s="13" t="s">
        <v>91</v>
      </c>
      <c r="B317" s="14" t="s">
        <v>161</v>
      </c>
      <c r="C317" s="10" t="s">
        <v>224</v>
      </c>
      <c r="D317" s="14" t="s">
        <v>872</v>
      </c>
      <c r="E317" s="14" t="s">
        <v>2763</v>
      </c>
      <c r="F317" s="12" t="s">
        <v>1936</v>
      </c>
      <c r="G317" s="12" t="s">
        <v>1926</v>
      </c>
      <c r="I317" s="12"/>
      <c r="K317" s="12"/>
      <c r="L317" s="12" t="s">
        <v>4892</v>
      </c>
      <c r="M317" s="10" t="s">
        <v>1928</v>
      </c>
      <c r="N317" s="10" t="s">
        <v>1954</v>
      </c>
      <c r="O317" s="10" t="s">
        <v>1960</v>
      </c>
      <c r="P317" s="14" t="s">
        <v>2764</v>
      </c>
      <c r="Q317" s="12" t="s">
        <v>1924</v>
      </c>
      <c r="R317" s="12" t="s">
        <v>207</v>
      </c>
      <c r="S317" s="12" t="s">
        <v>1954</v>
      </c>
      <c r="T317" s="10" t="s">
        <v>207</v>
      </c>
      <c r="U317" s="10" t="s">
        <v>207</v>
      </c>
      <c r="V317" s="10" t="s">
        <v>207</v>
      </c>
      <c r="W317" s="10" t="s">
        <v>1920</v>
      </c>
      <c r="X317" s="10" t="s">
        <v>1920</v>
      </c>
      <c r="Y317" s="10" t="s">
        <v>2521</v>
      </c>
      <c r="Z317" s="10" t="s">
        <v>1935</v>
      </c>
    </row>
    <row r="318" spans="1:26" s="10" customFormat="1" ht="30">
      <c r="A318" s="13" t="s">
        <v>91</v>
      </c>
      <c r="B318" s="14" t="s">
        <v>161</v>
      </c>
      <c r="C318" s="10" t="s">
        <v>224</v>
      </c>
      <c r="D318" s="14" t="s">
        <v>873</v>
      </c>
      <c r="E318" s="14" t="s">
        <v>2765</v>
      </c>
      <c r="F318" s="12" t="s">
        <v>1936</v>
      </c>
      <c r="G318" s="12" t="s">
        <v>1926</v>
      </c>
      <c r="H318" s="10">
        <v>1</v>
      </c>
      <c r="I318" s="12">
        <v>1</v>
      </c>
      <c r="K318" s="12"/>
      <c r="L318" s="12" t="s">
        <v>4892</v>
      </c>
      <c r="M318" s="10" t="s">
        <v>1928</v>
      </c>
      <c r="N318" s="10" t="s">
        <v>1954</v>
      </c>
      <c r="O318" s="10" t="s">
        <v>1960</v>
      </c>
      <c r="P318" s="14" t="s">
        <v>2766</v>
      </c>
      <c r="Q318" s="12" t="s">
        <v>1924</v>
      </c>
      <c r="R318" s="12" t="s">
        <v>207</v>
      </c>
      <c r="S318" s="12" t="s">
        <v>1954</v>
      </c>
      <c r="T318" s="10" t="s">
        <v>207</v>
      </c>
      <c r="U318" s="10" t="s">
        <v>207</v>
      </c>
      <c r="V318" s="10" t="s">
        <v>207</v>
      </c>
      <c r="W318" s="10" t="s">
        <v>1920</v>
      </c>
      <c r="X318" s="10" t="s">
        <v>1920</v>
      </c>
      <c r="Y318" s="10" t="s">
        <v>2521</v>
      </c>
      <c r="Z318" s="10" t="s">
        <v>1935</v>
      </c>
    </row>
    <row r="319" spans="1:26" s="10" customFormat="1" ht="60">
      <c r="A319" s="13" t="s">
        <v>91</v>
      </c>
      <c r="B319" s="14" t="s">
        <v>161</v>
      </c>
      <c r="C319" s="10" t="s">
        <v>224</v>
      </c>
      <c r="D319" s="14" t="s">
        <v>874</v>
      </c>
      <c r="E319" s="14" t="s">
        <v>2767</v>
      </c>
      <c r="F319" s="12" t="s">
        <v>1936</v>
      </c>
      <c r="G319" s="12" t="s">
        <v>1926</v>
      </c>
      <c r="H319" s="10">
        <v>1</v>
      </c>
      <c r="I319" s="12"/>
      <c r="K319" s="12"/>
      <c r="L319" s="12" t="s">
        <v>4892</v>
      </c>
      <c r="M319" s="10" t="s">
        <v>1928</v>
      </c>
      <c r="N319" s="10" t="s">
        <v>1954</v>
      </c>
      <c r="O319" s="10" t="s">
        <v>1960</v>
      </c>
      <c r="P319" s="14" t="s">
        <v>2768</v>
      </c>
      <c r="Q319" s="12" t="s">
        <v>1924</v>
      </c>
      <c r="R319" s="12" t="s">
        <v>207</v>
      </c>
      <c r="S319" s="12" t="s">
        <v>1954</v>
      </c>
      <c r="T319" s="10" t="s">
        <v>207</v>
      </c>
      <c r="U319" s="10" t="s">
        <v>207</v>
      </c>
      <c r="V319" s="10" t="s">
        <v>207</v>
      </c>
      <c r="W319" s="10" t="s">
        <v>1920</v>
      </c>
      <c r="X319" s="10" t="s">
        <v>1920</v>
      </c>
      <c r="Y319" s="10" t="s">
        <v>2521</v>
      </c>
      <c r="Z319" s="10" t="s">
        <v>1935</v>
      </c>
    </row>
    <row r="320" spans="1:26" s="10" customFormat="1" ht="30">
      <c r="A320" s="13" t="s">
        <v>91</v>
      </c>
      <c r="B320" s="14" t="s">
        <v>161</v>
      </c>
      <c r="C320" s="10" t="s">
        <v>224</v>
      </c>
      <c r="D320" s="14" t="s">
        <v>875</v>
      </c>
      <c r="E320" s="14" t="s">
        <v>2769</v>
      </c>
      <c r="F320" s="12" t="s">
        <v>1936</v>
      </c>
      <c r="G320" s="12" t="s">
        <v>1926</v>
      </c>
      <c r="H320" s="10">
        <v>1</v>
      </c>
      <c r="I320" s="12"/>
      <c r="K320" s="12"/>
      <c r="L320" s="12" t="s">
        <v>4892</v>
      </c>
      <c r="M320" s="10" t="s">
        <v>1928</v>
      </c>
      <c r="N320" s="10" t="s">
        <v>1954</v>
      </c>
      <c r="O320" s="10" t="s">
        <v>1960</v>
      </c>
      <c r="P320" s="14" t="s">
        <v>2766</v>
      </c>
      <c r="Q320" s="12" t="s">
        <v>1924</v>
      </c>
      <c r="R320" s="12" t="s">
        <v>207</v>
      </c>
      <c r="S320" s="12" t="s">
        <v>1954</v>
      </c>
      <c r="T320" s="10" t="s">
        <v>207</v>
      </c>
      <c r="U320" s="10" t="s">
        <v>207</v>
      </c>
      <c r="V320" s="10" t="s">
        <v>207</v>
      </c>
      <c r="W320" s="10" t="s">
        <v>1933</v>
      </c>
      <c r="X320" s="10" t="s">
        <v>1920</v>
      </c>
      <c r="Y320" s="10" t="s">
        <v>2521</v>
      </c>
      <c r="Z320" s="10" t="s">
        <v>1935</v>
      </c>
    </row>
    <row r="321" spans="1:26" s="10" customFormat="1" ht="30">
      <c r="A321" s="13" t="s">
        <v>91</v>
      </c>
      <c r="B321" s="14" t="s">
        <v>161</v>
      </c>
      <c r="C321" s="10" t="s">
        <v>224</v>
      </c>
      <c r="D321" s="14" t="s">
        <v>876</v>
      </c>
      <c r="E321" s="14" t="s">
        <v>2770</v>
      </c>
      <c r="F321" s="12" t="s">
        <v>1936</v>
      </c>
      <c r="G321" s="12" t="s">
        <v>1926</v>
      </c>
      <c r="H321" s="10">
        <v>1</v>
      </c>
      <c r="I321" s="12">
        <v>1</v>
      </c>
      <c r="K321" s="12"/>
      <c r="L321" s="12" t="s">
        <v>4892</v>
      </c>
      <c r="M321" s="10" t="s">
        <v>1928</v>
      </c>
      <c r="N321" s="10" t="s">
        <v>1954</v>
      </c>
      <c r="O321" s="10" t="s">
        <v>1960</v>
      </c>
      <c r="P321" s="14" t="s">
        <v>2766</v>
      </c>
      <c r="Q321" s="12" t="s">
        <v>1924</v>
      </c>
      <c r="R321" s="12" t="s">
        <v>207</v>
      </c>
      <c r="S321" s="12" t="s">
        <v>1954</v>
      </c>
      <c r="T321" s="10" t="s">
        <v>207</v>
      </c>
      <c r="U321" s="10" t="s">
        <v>207</v>
      </c>
      <c r="V321" s="10" t="s">
        <v>207</v>
      </c>
      <c r="W321" s="10" t="s">
        <v>1982</v>
      </c>
      <c r="X321" s="10" t="s">
        <v>1920</v>
      </c>
      <c r="Y321" s="10" t="s">
        <v>2521</v>
      </c>
      <c r="Z321" s="10" t="s">
        <v>1935</v>
      </c>
    </row>
    <row r="322" spans="1:26" s="10" customFormat="1" ht="30">
      <c r="A322" s="13" t="s">
        <v>91</v>
      </c>
      <c r="B322" s="14" t="s">
        <v>161</v>
      </c>
      <c r="C322" s="10" t="s">
        <v>224</v>
      </c>
      <c r="D322" s="14" t="s">
        <v>877</v>
      </c>
      <c r="E322" s="14" t="s">
        <v>2771</v>
      </c>
      <c r="F322" s="12" t="s">
        <v>1936</v>
      </c>
      <c r="G322" s="12" t="s">
        <v>1926</v>
      </c>
      <c r="I322" s="12"/>
      <c r="K322" s="12"/>
      <c r="L322" s="12" t="s">
        <v>4892</v>
      </c>
      <c r="M322" s="10" t="s">
        <v>1928</v>
      </c>
      <c r="N322" s="10" t="s">
        <v>1954</v>
      </c>
      <c r="O322" s="10" t="s">
        <v>1960</v>
      </c>
      <c r="P322" s="14" t="s">
        <v>2772</v>
      </c>
      <c r="Q322" s="12" t="s">
        <v>1924</v>
      </c>
      <c r="R322" s="12" t="s">
        <v>207</v>
      </c>
      <c r="S322" s="12" t="s">
        <v>1954</v>
      </c>
      <c r="T322" s="10" t="s">
        <v>207</v>
      </c>
      <c r="U322" s="10" t="s">
        <v>207</v>
      </c>
      <c r="V322" s="10" t="s">
        <v>207</v>
      </c>
      <c r="W322" s="10" t="s">
        <v>2773</v>
      </c>
      <c r="X322" s="10" t="s">
        <v>1920</v>
      </c>
      <c r="Y322" s="10" t="s">
        <v>2521</v>
      </c>
      <c r="Z322" s="10" t="s">
        <v>1935</v>
      </c>
    </row>
    <row r="323" spans="1:26" s="10" customFormat="1" ht="30">
      <c r="A323" s="13" t="s">
        <v>91</v>
      </c>
      <c r="B323" s="14" t="s">
        <v>161</v>
      </c>
      <c r="C323" s="10" t="s">
        <v>224</v>
      </c>
      <c r="D323" s="14" t="s">
        <v>878</v>
      </c>
      <c r="E323" s="14" t="s">
        <v>207</v>
      </c>
      <c r="F323" s="12" t="s">
        <v>1936</v>
      </c>
      <c r="G323" s="12" t="s">
        <v>1926</v>
      </c>
      <c r="I323" s="12"/>
      <c r="K323" s="12"/>
      <c r="L323" s="12" t="s">
        <v>1922</v>
      </c>
      <c r="M323" s="10" t="s">
        <v>1928</v>
      </c>
      <c r="N323" s="10" t="s">
        <v>1954</v>
      </c>
      <c r="O323" s="10" t="s">
        <v>1960</v>
      </c>
      <c r="P323" s="14" t="s">
        <v>1931</v>
      </c>
      <c r="Q323" s="12" t="s">
        <v>1946</v>
      </c>
      <c r="R323" s="12" t="s">
        <v>1962</v>
      </c>
      <c r="S323" s="12" t="s">
        <v>1954</v>
      </c>
      <c r="T323" s="10" t="s">
        <v>2774</v>
      </c>
      <c r="U323" s="10" t="s">
        <v>2775</v>
      </c>
      <c r="V323" s="10" t="s">
        <v>207</v>
      </c>
      <c r="W323" s="10" t="s">
        <v>2050</v>
      </c>
      <c r="X323" s="10" t="s">
        <v>1920</v>
      </c>
      <c r="Y323" s="10" t="s">
        <v>2521</v>
      </c>
      <c r="Z323" s="10" t="s">
        <v>2121</v>
      </c>
    </row>
    <row r="324" spans="1:26" s="10" customFormat="1" ht="30">
      <c r="A324" s="13" t="s">
        <v>91</v>
      </c>
      <c r="B324" s="14" t="s">
        <v>161</v>
      </c>
      <c r="C324" s="10" t="s">
        <v>224</v>
      </c>
      <c r="D324" s="14" t="s">
        <v>879</v>
      </c>
      <c r="E324" s="14" t="s">
        <v>207</v>
      </c>
      <c r="F324" s="12" t="s">
        <v>1936</v>
      </c>
      <c r="G324" s="12" t="s">
        <v>1926</v>
      </c>
      <c r="I324" s="12"/>
      <c r="K324" s="12"/>
      <c r="L324" s="12" t="s">
        <v>1922</v>
      </c>
      <c r="M324" s="10" t="s">
        <v>1928</v>
      </c>
      <c r="N324" s="10" t="s">
        <v>1954</v>
      </c>
      <c r="O324" s="10" t="s">
        <v>1960</v>
      </c>
      <c r="P324" s="14" t="s">
        <v>1931</v>
      </c>
      <c r="Q324" s="12" t="s">
        <v>1946</v>
      </c>
      <c r="R324" s="12" t="s">
        <v>1962</v>
      </c>
      <c r="S324" s="12" t="s">
        <v>1954</v>
      </c>
      <c r="T324" s="10" t="s">
        <v>2776</v>
      </c>
      <c r="U324" s="10" t="s">
        <v>2777</v>
      </c>
      <c r="V324" s="10" t="s">
        <v>207</v>
      </c>
      <c r="W324" s="10" t="s">
        <v>2050</v>
      </c>
      <c r="X324" s="10" t="s">
        <v>1920</v>
      </c>
      <c r="Y324" s="10" t="s">
        <v>2521</v>
      </c>
      <c r="Z324" s="10" t="s">
        <v>2121</v>
      </c>
    </row>
    <row r="325" spans="1:26" s="10" customFormat="1" ht="30">
      <c r="A325" s="13" t="s">
        <v>91</v>
      </c>
      <c r="B325" s="14" t="s">
        <v>161</v>
      </c>
      <c r="C325" s="10" t="s">
        <v>224</v>
      </c>
      <c r="D325" s="14" t="s">
        <v>880</v>
      </c>
      <c r="E325" s="14" t="s">
        <v>207</v>
      </c>
      <c r="F325" s="12" t="s">
        <v>1936</v>
      </c>
      <c r="G325" s="12" t="s">
        <v>1926</v>
      </c>
      <c r="I325" s="12"/>
      <c r="K325" s="12"/>
      <c r="L325" s="12" t="s">
        <v>1922</v>
      </c>
      <c r="M325" s="10" t="s">
        <v>1928</v>
      </c>
      <c r="N325" s="10" t="s">
        <v>1954</v>
      </c>
      <c r="O325" s="10" t="s">
        <v>1960</v>
      </c>
      <c r="P325" s="14" t="s">
        <v>1931</v>
      </c>
      <c r="Q325" s="12" t="s">
        <v>1946</v>
      </c>
      <c r="R325" s="12" t="s">
        <v>1962</v>
      </c>
      <c r="S325" s="12" t="s">
        <v>1954</v>
      </c>
      <c r="T325" s="10" t="s">
        <v>2778</v>
      </c>
      <c r="U325" s="10" t="s">
        <v>2779</v>
      </c>
      <c r="V325" s="10" t="s">
        <v>207</v>
      </c>
      <c r="W325" s="10" t="s">
        <v>2050</v>
      </c>
      <c r="X325" s="10" t="s">
        <v>1920</v>
      </c>
      <c r="Y325" s="10" t="s">
        <v>2521</v>
      </c>
      <c r="Z325" s="10" t="s">
        <v>2121</v>
      </c>
    </row>
    <row r="326" spans="1:26" s="10" customFormat="1" ht="30">
      <c r="A326" s="13" t="s">
        <v>91</v>
      </c>
      <c r="B326" s="14" t="s">
        <v>161</v>
      </c>
      <c r="C326" s="10" t="s">
        <v>224</v>
      </c>
      <c r="D326" s="14" t="s">
        <v>881</v>
      </c>
      <c r="E326" s="14" t="s">
        <v>2780</v>
      </c>
      <c r="F326" s="12" t="s">
        <v>1936</v>
      </c>
      <c r="G326" s="12" t="s">
        <v>1926</v>
      </c>
      <c r="I326" s="12"/>
      <c r="K326" s="12"/>
      <c r="L326" s="12" t="s">
        <v>1922</v>
      </c>
      <c r="M326" s="10" t="s">
        <v>1928</v>
      </c>
      <c r="N326" s="10" t="s">
        <v>1954</v>
      </c>
      <c r="O326" s="10" t="s">
        <v>1960</v>
      </c>
      <c r="P326" s="14" t="s">
        <v>1931</v>
      </c>
      <c r="Q326" s="12" t="s">
        <v>1946</v>
      </c>
      <c r="R326" s="12" t="s">
        <v>1962</v>
      </c>
      <c r="S326" s="12" t="s">
        <v>1954</v>
      </c>
      <c r="T326" s="10" t="s">
        <v>2781</v>
      </c>
      <c r="U326" s="10" t="s">
        <v>2782</v>
      </c>
      <c r="V326" s="10" t="s">
        <v>207</v>
      </c>
      <c r="W326" s="10" t="s">
        <v>1920</v>
      </c>
      <c r="X326" s="10" t="s">
        <v>1920</v>
      </c>
      <c r="Y326" s="10" t="s">
        <v>2521</v>
      </c>
      <c r="Z326" s="10" t="s">
        <v>1935</v>
      </c>
    </row>
    <row r="327" spans="1:26" s="10" customFormat="1" ht="30">
      <c r="A327" s="13" t="s">
        <v>91</v>
      </c>
      <c r="B327" s="14" t="s">
        <v>161</v>
      </c>
      <c r="C327" s="10" t="s">
        <v>224</v>
      </c>
      <c r="D327" s="14" t="s">
        <v>882</v>
      </c>
      <c r="E327" s="14" t="s">
        <v>2783</v>
      </c>
      <c r="F327" s="12" t="s">
        <v>1936</v>
      </c>
      <c r="G327" s="12" t="s">
        <v>1926</v>
      </c>
      <c r="I327" s="12"/>
      <c r="K327" s="12"/>
      <c r="L327" s="12" t="s">
        <v>1922</v>
      </c>
      <c r="M327" s="10" t="s">
        <v>1928</v>
      </c>
      <c r="N327" s="10" t="s">
        <v>1954</v>
      </c>
      <c r="O327" s="10" t="s">
        <v>1960</v>
      </c>
      <c r="P327" s="14" t="s">
        <v>1931</v>
      </c>
      <c r="Q327" s="12" t="s">
        <v>1946</v>
      </c>
      <c r="R327" s="12" t="s">
        <v>1962</v>
      </c>
      <c r="S327" s="12" t="s">
        <v>1954</v>
      </c>
      <c r="T327" s="10" t="s">
        <v>2784</v>
      </c>
      <c r="U327" s="10" t="s">
        <v>2785</v>
      </c>
      <c r="V327" s="10" t="s">
        <v>207</v>
      </c>
      <c r="W327" s="10" t="s">
        <v>1920</v>
      </c>
      <c r="X327" s="10" t="s">
        <v>1920</v>
      </c>
      <c r="Y327" s="10" t="s">
        <v>2521</v>
      </c>
      <c r="Z327" s="10" t="s">
        <v>1935</v>
      </c>
    </row>
    <row r="328" spans="1:26" s="10" customFormat="1" ht="30">
      <c r="A328" s="13" t="s">
        <v>91</v>
      </c>
      <c r="B328" s="14" t="s">
        <v>161</v>
      </c>
      <c r="C328" s="10" t="s">
        <v>224</v>
      </c>
      <c r="D328" s="14" t="s">
        <v>883</v>
      </c>
      <c r="E328" s="14" t="s">
        <v>2783</v>
      </c>
      <c r="F328" s="12" t="s">
        <v>1936</v>
      </c>
      <c r="G328" s="12" t="s">
        <v>1926</v>
      </c>
      <c r="I328" s="12"/>
      <c r="K328" s="12"/>
      <c r="L328" s="12" t="s">
        <v>1922</v>
      </c>
      <c r="M328" s="10" t="s">
        <v>1928</v>
      </c>
      <c r="N328" s="10" t="s">
        <v>1954</v>
      </c>
      <c r="O328" s="10" t="s">
        <v>1960</v>
      </c>
      <c r="P328" s="14" t="s">
        <v>1931</v>
      </c>
      <c r="Q328" s="12" t="s">
        <v>1946</v>
      </c>
      <c r="R328" s="12" t="s">
        <v>1962</v>
      </c>
      <c r="S328" s="12" t="s">
        <v>1954</v>
      </c>
      <c r="T328" s="10" t="s">
        <v>2786</v>
      </c>
      <c r="U328" s="10" t="s">
        <v>2787</v>
      </c>
      <c r="V328" s="10" t="s">
        <v>207</v>
      </c>
      <c r="W328" s="10" t="s">
        <v>2050</v>
      </c>
      <c r="X328" s="10" t="s">
        <v>1920</v>
      </c>
      <c r="Y328" s="10" t="s">
        <v>2521</v>
      </c>
      <c r="Z328" s="10" t="s">
        <v>2121</v>
      </c>
    </row>
    <row r="329" spans="1:26" s="10" customFormat="1" ht="45">
      <c r="A329" s="13" t="s">
        <v>91</v>
      </c>
      <c r="B329" s="14" t="s">
        <v>161</v>
      </c>
      <c r="C329" s="10" t="s">
        <v>224</v>
      </c>
      <c r="D329" s="14" t="s">
        <v>884</v>
      </c>
      <c r="E329" s="14" t="s">
        <v>207</v>
      </c>
      <c r="F329" s="12" t="s">
        <v>1936</v>
      </c>
      <c r="G329" s="12" t="s">
        <v>1926</v>
      </c>
      <c r="I329" s="12"/>
      <c r="K329" s="12"/>
      <c r="L329" s="12" t="s">
        <v>1922</v>
      </c>
      <c r="M329" s="10" t="s">
        <v>1928</v>
      </c>
      <c r="N329" s="10" t="s">
        <v>1954</v>
      </c>
      <c r="O329" s="10" t="s">
        <v>1960</v>
      </c>
      <c r="P329" s="14" t="s">
        <v>1931</v>
      </c>
      <c r="Q329" s="12" t="s">
        <v>1946</v>
      </c>
      <c r="R329" s="12" t="s">
        <v>2023</v>
      </c>
      <c r="S329" s="12" t="s">
        <v>1954</v>
      </c>
      <c r="T329" s="10" t="s">
        <v>2788</v>
      </c>
      <c r="U329" s="10" t="s">
        <v>2789</v>
      </c>
      <c r="V329" s="10" t="s">
        <v>207</v>
      </c>
      <c r="W329" s="10" t="s">
        <v>2050</v>
      </c>
      <c r="X329" s="10" t="s">
        <v>1920</v>
      </c>
      <c r="Y329" s="10" t="s">
        <v>2521</v>
      </c>
      <c r="Z329" s="10" t="s">
        <v>2121</v>
      </c>
    </row>
    <row r="330" spans="1:26" s="10" customFormat="1" ht="60">
      <c r="A330" s="13" t="s">
        <v>91</v>
      </c>
      <c r="B330" s="14" t="s">
        <v>161</v>
      </c>
      <c r="C330" s="10" t="s">
        <v>224</v>
      </c>
      <c r="D330" s="14" t="s">
        <v>885</v>
      </c>
      <c r="E330" s="14" t="s">
        <v>2790</v>
      </c>
      <c r="F330" s="12" t="s">
        <v>1936</v>
      </c>
      <c r="G330" s="12" t="s">
        <v>1926</v>
      </c>
      <c r="H330" s="10">
        <v>15</v>
      </c>
      <c r="I330" s="12"/>
      <c r="J330" s="10">
        <v>4</v>
      </c>
      <c r="K330" s="12"/>
      <c r="L330" s="12" t="s">
        <v>1922</v>
      </c>
      <c r="M330" s="10" t="s">
        <v>1944</v>
      </c>
      <c r="N330" s="10" t="s">
        <v>1954</v>
      </c>
      <c r="O330" s="10" t="s">
        <v>1960</v>
      </c>
      <c r="P330" s="14" t="s">
        <v>2791</v>
      </c>
      <c r="Q330" s="12" t="s">
        <v>1946</v>
      </c>
      <c r="R330" s="12" t="s">
        <v>1967</v>
      </c>
      <c r="S330" s="12" t="s">
        <v>1954</v>
      </c>
      <c r="T330" s="10" t="s">
        <v>2792</v>
      </c>
      <c r="U330" s="10" t="s">
        <v>2793</v>
      </c>
      <c r="V330" s="10" t="s">
        <v>207</v>
      </c>
      <c r="W330" s="10" t="s">
        <v>1920</v>
      </c>
      <c r="X330" s="10" t="s">
        <v>1920</v>
      </c>
      <c r="Y330" s="10" t="s">
        <v>2521</v>
      </c>
      <c r="Z330" s="10" t="s">
        <v>1935</v>
      </c>
    </row>
    <row r="331" spans="1:26" s="10" customFormat="1" ht="60">
      <c r="A331" s="13" t="s">
        <v>91</v>
      </c>
      <c r="B331" s="14" t="s">
        <v>161</v>
      </c>
      <c r="C331" s="10" t="s">
        <v>224</v>
      </c>
      <c r="D331" s="14" t="s">
        <v>886</v>
      </c>
      <c r="E331" s="14" t="s">
        <v>2794</v>
      </c>
      <c r="F331" s="12" t="s">
        <v>1936</v>
      </c>
      <c r="G331" s="12" t="s">
        <v>1926</v>
      </c>
      <c r="H331" s="10">
        <v>8</v>
      </c>
      <c r="I331" s="12"/>
      <c r="J331" s="10">
        <v>4</v>
      </c>
      <c r="K331" s="12"/>
      <c r="L331" s="12" t="s">
        <v>1922</v>
      </c>
      <c r="M331" s="10" t="s">
        <v>1944</v>
      </c>
      <c r="N331" s="10" t="s">
        <v>1954</v>
      </c>
      <c r="O331" s="10" t="s">
        <v>1960</v>
      </c>
      <c r="P331" s="14" t="s">
        <v>2795</v>
      </c>
      <c r="Q331" s="12" t="s">
        <v>1946</v>
      </c>
      <c r="R331" s="12" t="s">
        <v>2023</v>
      </c>
      <c r="S331" s="12" t="s">
        <v>1954</v>
      </c>
      <c r="T331" s="10" t="s">
        <v>2796</v>
      </c>
      <c r="U331" s="10" t="s">
        <v>2797</v>
      </c>
      <c r="V331" s="10" t="s">
        <v>207</v>
      </c>
      <c r="W331" s="10" t="s">
        <v>1920</v>
      </c>
      <c r="X331" s="10" t="s">
        <v>1920</v>
      </c>
      <c r="Y331" s="10" t="s">
        <v>2521</v>
      </c>
      <c r="Z331" s="10" t="s">
        <v>1935</v>
      </c>
    </row>
    <row r="332" spans="1:26" s="10" customFormat="1" ht="60">
      <c r="A332" s="13" t="s">
        <v>91</v>
      </c>
      <c r="B332" s="14" t="s">
        <v>161</v>
      </c>
      <c r="C332" s="10" t="s">
        <v>224</v>
      </c>
      <c r="D332" s="14" t="s">
        <v>887</v>
      </c>
      <c r="E332" s="14" t="s">
        <v>2798</v>
      </c>
      <c r="F332" s="12" t="s">
        <v>1936</v>
      </c>
      <c r="G332" s="12" t="s">
        <v>1926</v>
      </c>
      <c r="H332" s="10">
        <v>8</v>
      </c>
      <c r="I332" s="12"/>
      <c r="J332" s="10">
        <v>4</v>
      </c>
      <c r="K332" s="12"/>
      <c r="L332" s="12" t="s">
        <v>1922</v>
      </c>
      <c r="M332" s="10" t="s">
        <v>1928</v>
      </c>
      <c r="N332" s="10" t="s">
        <v>1954</v>
      </c>
      <c r="O332" s="10" t="s">
        <v>1960</v>
      </c>
      <c r="P332" s="14" t="s">
        <v>2791</v>
      </c>
      <c r="Q332" s="12" t="s">
        <v>1946</v>
      </c>
      <c r="R332" s="12" t="s">
        <v>2023</v>
      </c>
      <c r="S332" s="12" t="s">
        <v>1954</v>
      </c>
      <c r="T332" s="10" t="s">
        <v>2799</v>
      </c>
      <c r="U332" s="10" t="s">
        <v>2800</v>
      </c>
      <c r="V332" s="10" t="s">
        <v>207</v>
      </c>
      <c r="W332" s="10" t="s">
        <v>1920</v>
      </c>
      <c r="X332" s="10" t="s">
        <v>1920</v>
      </c>
      <c r="Y332" s="10" t="s">
        <v>2521</v>
      </c>
      <c r="Z332" s="10" t="s">
        <v>1935</v>
      </c>
    </row>
    <row r="333" spans="1:26" s="10" customFormat="1" ht="60">
      <c r="A333" s="13" t="s">
        <v>91</v>
      </c>
      <c r="B333" s="14" t="s">
        <v>161</v>
      </c>
      <c r="C333" s="10" t="s">
        <v>224</v>
      </c>
      <c r="D333" s="14" t="s">
        <v>888</v>
      </c>
      <c r="E333" s="14" t="s">
        <v>2801</v>
      </c>
      <c r="F333" s="12" t="s">
        <v>1936</v>
      </c>
      <c r="G333" s="12" t="s">
        <v>1926</v>
      </c>
      <c r="H333" s="10">
        <v>8</v>
      </c>
      <c r="I333" s="12"/>
      <c r="J333" s="10">
        <v>4</v>
      </c>
      <c r="K333" s="12"/>
      <c r="L333" s="12" t="s">
        <v>1922</v>
      </c>
      <c r="M333" s="10" t="s">
        <v>1944</v>
      </c>
      <c r="N333" s="10" t="s">
        <v>1954</v>
      </c>
      <c r="O333" s="10" t="s">
        <v>1960</v>
      </c>
      <c r="P333" s="14" t="s">
        <v>2791</v>
      </c>
      <c r="Q333" s="12" t="s">
        <v>1946</v>
      </c>
      <c r="R333" s="12" t="s">
        <v>2023</v>
      </c>
      <c r="S333" s="12" t="s">
        <v>1954</v>
      </c>
      <c r="T333" s="10" t="s">
        <v>2802</v>
      </c>
      <c r="U333" s="10" t="s">
        <v>2803</v>
      </c>
      <c r="V333" s="10" t="s">
        <v>207</v>
      </c>
      <c r="W333" s="10" t="s">
        <v>1920</v>
      </c>
      <c r="X333" s="10" t="s">
        <v>1920</v>
      </c>
      <c r="Y333" s="10" t="s">
        <v>2521</v>
      </c>
      <c r="Z333" s="10" t="s">
        <v>1935</v>
      </c>
    </row>
    <row r="334" spans="1:26" s="10" customFormat="1" ht="30">
      <c r="A334" s="13" t="s">
        <v>91</v>
      </c>
      <c r="B334" s="14" t="s">
        <v>161</v>
      </c>
      <c r="C334" s="10" t="s">
        <v>224</v>
      </c>
      <c r="D334" s="14" t="s">
        <v>889</v>
      </c>
      <c r="E334" s="14" t="s">
        <v>207</v>
      </c>
      <c r="F334" s="12" t="s">
        <v>1936</v>
      </c>
      <c r="G334" s="12" t="s">
        <v>1926</v>
      </c>
      <c r="I334" s="12"/>
      <c r="K334" s="12"/>
      <c r="L334" s="12" t="s">
        <v>1922</v>
      </c>
      <c r="M334" s="10" t="s">
        <v>1928</v>
      </c>
      <c r="N334" s="10" t="s">
        <v>1954</v>
      </c>
      <c r="O334" s="10" t="s">
        <v>1960</v>
      </c>
      <c r="P334" s="14" t="s">
        <v>1931</v>
      </c>
      <c r="Q334" s="12" t="s">
        <v>1946</v>
      </c>
      <c r="R334" s="12" t="s">
        <v>1962</v>
      </c>
      <c r="S334" s="12" t="s">
        <v>1954</v>
      </c>
      <c r="T334" s="10" t="s">
        <v>2804</v>
      </c>
      <c r="U334" s="10" t="s">
        <v>2805</v>
      </c>
      <c r="V334" s="10" t="s">
        <v>207</v>
      </c>
      <c r="W334" s="10" t="s">
        <v>2050</v>
      </c>
      <c r="X334" s="10" t="s">
        <v>1920</v>
      </c>
      <c r="Y334" s="10" t="s">
        <v>2521</v>
      </c>
      <c r="Z334" s="10" t="s">
        <v>2121</v>
      </c>
    </row>
    <row r="335" spans="1:26" s="10" customFormat="1" ht="30">
      <c r="A335" s="13" t="s">
        <v>91</v>
      </c>
      <c r="B335" s="14" t="s">
        <v>161</v>
      </c>
      <c r="C335" s="10" t="s">
        <v>224</v>
      </c>
      <c r="D335" s="14" t="s">
        <v>890</v>
      </c>
      <c r="E335" s="14" t="s">
        <v>2806</v>
      </c>
      <c r="F335" s="12" t="s">
        <v>1936</v>
      </c>
      <c r="G335" s="12" t="s">
        <v>1926</v>
      </c>
      <c r="I335" s="12"/>
      <c r="K335" s="12"/>
      <c r="L335" s="12" t="s">
        <v>1922</v>
      </c>
      <c r="M335" s="10" t="s">
        <v>1928</v>
      </c>
      <c r="N335" s="10" t="s">
        <v>1954</v>
      </c>
      <c r="O335" s="10" t="s">
        <v>1960</v>
      </c>
      <c r="P335" s="14" t="s">
        <v>1931</v>
      </c>
      <c r="Q335" s="12" t="s">
        <v>1946</v>
      </c>
      <c r="R335" s="12" t="s">
        <v>1962</v>
      </c>
      <c r="S335" s="12" t="s">
        <v>1954</v>
      </c>
      <c r="T335" s="10" t="s">
        <v>2807</v>
      </c>
      <c r="U335" s="10" t="s">
        <v>2808</v>
      </c>
      <c r="V335" s="10" t="s">
        <v>207</v>
      </c>
      <c r="W335" s="10" t="s">
        <v>1920</v>
      </c>
      <c r="X335" s="10" t="s">
        <v>1920</v>
      </c>
      <c r="Y335" s="10" t="s">
        <v>2521</v>
      </c>
      <c r="Z335" s="10" t="s">
        <v>1935</v>
      </c>
    </row>
    <row r="336" spans="1:26" s="10" customFormat="1" ht="30">
      <c r="A336" s="13" t="s">
        <v>91</v>
      </c>
      <c r="B336" s="14" t="s">
        <v>161</v>
      </c>
      <c r="C336" s="10" t="s">
        <v>224</v>
      </c>
      <c r="D336" s="14" t="s">
        <v>891</v>
      </c>
      <c r="E336" s="14" t="s">
        <v>207</v>
      </c>
      <c r="F336" s="12" t="s">
        <v>1936</v>
      </c>
      <c r="G336" s="12" t="s">
        <v>1926</v>
      </c>
      <c r="I336" s="12"/>
      <c r="K336" s="12"/>
      <c r="L336" s="12" t="s">
        <v>1922</v>
      </c>
      <c r="M336" s="10" t="s">
        <v>1928</v>
      </c>
      <c r="N336" s="10" t="s">
        <v>1954</v>
      </c>
      <c r="O336" s="10" t="s">
        <v>1960</v>
      </c>
      <c r="P336" s="14" t="s">
        <v>1931</v>
      </c>
      <c r="Q336" s="12" t="s">
        <v>1946</v>
      </c>
      <c r="R336" s="12" t="s">
        <v>1962</v>
      </c>
      <c r="S336" s="12" t="s">
        <v>1954</v>
      </c>
      <c r="T336" s="10" t="s">
        <v>2809</v>
      </c>
      <c r="U336" s="10" t="s">
        <v>2810</v>
      </c>
      <c r="V336" s="10" t="s">
        <v>207</v>
      </c>
      <c r="W336" s="10" t="s">
        <v>1920</v>
      </c>
      <c r="X336" s="10" t="s">
        <v>1920</v>
      </c>
      <c r="Y336" s="10" t="s">
        <v>2521</v>
      </c>
      <c r="Z336" s="10" t="s">
        <v>1935</v>
      </c>
    </row>
    <row r="337" spans="1:26" s="10" customFormat="1" ht="30">
      <c r="A337" s="13" t="s">
        <v>91</v>
      </c>
      <c r="B337" s="14" t="s">
        <v>161</v>
      </c>
      <c r="C337" s="10" t="s">
        <v>224</v>
      </c>
      <c r="D337" s="14" t="s">
        <v>892</v>
      </c>
      <c r="E337" s="14" t="s">
        <v>2811</v>
      </c>
      <c r="F337" s="12" t="s">
        <v>1936</v>
      </c>
      <c r="G337" s="12" t="s">
        <v>1926</v>
      </c>
      <c r="I337" s="12"/>
      <c r="K337" s="12"/>
      <c r="L337" s="12" t="s">
        <v>1922</v>
      </c>
      <c r="M337" s="10" t="s">
        <v>1944</v>
      </c>
      <c r="N337" s="10" t="s">
        <v>1954</v>
      </c>
      <c r="O337" s="10" t="s">
        <v>1960</v>
      </c>
      <c r="P337" s="14" t="s">
        <v>1931</v>
      </c>
      <c r="Q337" s="12" t="s">
        <v>1946</v>
      </c>
      <c r="R337" s="12" t="s">
        <v>1962</v>
      </c>
      <c r="S337" s="12" t="s">
        <v>1954</v>
      </c>
      <c r="T337" s="10" t="s">
        <v>2812</v>
      </c>
      <c r="U337" s="10" t="s">
        <v>2813</v>
      </c>
      <c r="V337" s="10" t="s">
        <v>207</v>
      </c>
      <c r="W337" s="10" t="s">
        <v>1920</v>
      </c>
      <c r="X337" s="10" t="s">
        <v>1920</v>
      </c>
      <c r="Y337" s="10" t="s">
        <v>2521</v>
      </c>
      <c r="Z337" s="10" t="s">
        <v>1935</v>
      </c>
    </row>
    <row r="338" spans="1:26" s="10" customFormat="1" ht="75">
      <c r="A338" s="13" t="s">
        <v>91</v>
      </c>
      <c r="B338" s="14" t="s">
        <v>161</v>
      </c>
      <c r="C338" s="10" t="s">
        <v>224</v>
      </c>
      <c r="D338" s="14" t="s">
        <v>893</v>
      </c>
      <c r="E338" s="14" t="s">
        <v>2814</v>
      </c>
      <c r="F338" s="12" t="s">
        <v>1936</v>
      </c>
      <c r="G338" s="12" t="s">
        <v>1926</v>
      </c>
      <c r="I338" s="12">
        <v>1</v>
      </c>
      <c r="K338" s="12"/>
      <c r="L338" s="12" t="s">
        <v>4892</v>
      </c>
      <c r="M338" s="10" t="s">
        <v>1928</v>
      </c>
      <c r="N338" s="10" t="s">
        <v>1954</v>
      </c>
      <c r="O338" s="10" t="s">
        <v>1960</v>
      </c>
      <c r="P338" s="14" t="s">
        <v>2757</v>
      </c>
      <c r="Q338" s="12" t="s">
        <v>1924</v>
      </c>
      <c r="R338" s="12" t="s">
        <v>207</v>
      </c>
      <c r="S338" s="12" t="s">
        <v>1954</v>
      </c>
      <c r="T338" s="10" t="s">
        <v>207</v>
      </c>
      <c r="U338" s="10" t="s">
        <v>207</v>
      </c>
      <c r="V338" s="10" t="s">
        <v>207</v>
      </c>
      <c r="W338" s="10" t="s">
        <v>2815</v>
      </c>
      <c r="X338" s="10" t="s">
        <v>1920</v>
      </c>
      <c r="Y338" s="10" t="s">
        <v>2521</v>
      </c>
      <c r="Z338" s="10" t="s">
        <v>1935</v>
      </c>
    </row>
    <row r="339" spans="1:26" s="10" customFormat="1" ht="75">
      <c r="A339" s="13" t="s">
        <v>91</v>
      </c>
      <c r="B339" s="14" t="s">
        <v>161</v>
      </c>
      <c r="C339" s="10" t="s">
        <v>224</v>
      </c>
      <c r="D339" s="14" t="s">
        <v>894</v>
      </c>
      <c r="E339" s="14" t="s">
        <v>2816</v>
      </c>
      <c r="F339" s="12" t="s">
        <v>1936</v>
      </c>
      <c r="G339" s="12" t="s">
        <v>1926</v>
      </c>
      <c r="I339" s="12">
        <v>1</v>
      </c>
      <c r="K339" s="12"/>
      <c r="L339" s="12" t="s">
        <v>4892</v>
      </c>
      <c r="M339" s="10" t="s">
        <v>1928</v>
      </c>
      <c r="N339" s="10" t="s">
        <v>1954</v>
      </c>
      <c r="O339" s="10" t="s">
        <v>1960</v>
      </c>
      <c r="P339" s="14" t="s">
        <v>2757</v>
      </c>
      <c r="Q339" s="12" t="s">
        <v>1924</v>
      </c>
      <c r="R339" s="12" t="s">
        <v>207</v>
      </c>
      <c r="S339" s="12" t="s">
        <v>1954</v>
      </c>
      <c r="T339" s="10" t="s">
        <v>207</v>
      </c>
      <c r="U339" s="10" t="s">
        <v>207</v>
      </c>
      <c r="V339" s="10" t="s">
        <v>207</v>
      </c>
      <c r="W339" s="10" t="s">
        <v>2817</v>
      </c>
      <c r="X339" s="10" t="s">
        <v>1920</v>
      </c>
      <c r="Y339" s="10" t="s">
        <v>2521</v>
      </c>
      <c r="Z339" s="10" t="s">
        <v>1935</v>
      </c>
    </row>
    <row r="340" spans="1:26" s="10" customFormat="1" ht="60">
      <c r="A340" s="13" t="s">
        <v>91</v>
      </c>
      <c r="B340" s="14" t="s">
        <v>161</v>
      </c>
      <c r="C340" s="10" t="s">
        <v>224</v>
      </c>
      <c r="D340" s="14" t="s">
        <v>895</v>
      </c>
      <c r="E340" s="14" t="s">
        <v>2818</v>
      </c>
      <c r="F340" s="12" t="s">
        <v>1936</v>
      </c>
      <c r="G340" s="12" t="s">
        <v>1926</v>
      </c>
      <c r="H340" s="10">
        <v>8</v>
      </c>
      <c r="I340" s="12"/>
      <c r="J340" s="10">
        <v>4</v>
      </c>
      <c r="K340" s="12"/>
      <c r="L340" s="12" t="s">
        <v>1922</v>
      </c>
      <c r="M340" s="10" t="s">
        <v>1944</v>
      </c>
      <c r="N340" s="10" t="s">
        <v>1954</v>
      </c>
      <c r="O340" s="10" t="s">
        <v>1960</v>
      </c>
      <c r="P340" s="14" t="s">
        <v>2791</v>
      </c>
      <c r="Q340" s="12" t="s">
        <v>1946</v>
      </c>
      <c r="R340" s="12" t="s">
        <v>1967</v>
      </c>
      <c r="S340" s="12" t="s">
        <v>1954</v>
      </c>
      <c r="T340" s="10" t="s">
        <v>2819</v>
      </c>
      <c r="U340" s="10" t="s">
        <v>2820</v>
      </c>
      <c r="V340" s="10" t="s">
        <v>207</v>
      </c>
      <c r="W340" s="10" t="s">
        <v>1920</v>
      </c>
      <c r="X340" s="10" t="s">
        <v>1920</v>
      </c>
      <c r="Y340" s="10" t="s">
        <v>2521</v>
      </c>
      <c r="Z340" s="10" t="s">
        <v>1935</v>
      </c>
    </row>
    <row r="341" spans="1:26" s="10" customFormat="1" ht="30">
      <c r="A341" s="13" t="s">
        <v>91</v>
      </c>
      <c r="B341" s="14" t="s">
        <v>161</v>
      </c>
      <c r="C341" s="10" t="s">
        <v>224</v>
      </c>
      <c r="D341" s="14" t="s">
        <v>896</v>
      </c>
      <c r="E341" s="14" t="s">
        <v>2806</v>
      </c>
      <c r="F341" s="12" t="s">
        <v>1936</v>
      </c>
      <c r="G341" s="12" t="s">
        <v>1926</v>
      </c>
      <c r="I341" s="12"/>
      <c r="K341" s="12"/>
      <c r="L341" s="12" t="s">
        <v>1922</v>
      </c>
      <c r="M341" s="10" t="s">
        <v>1928</v>
      </c>
      <c r="N341" s="10" t="s">
        <v>1954</v>
      </c>
      <c r="O341" s="10" t="s">
        <v>1960</v>
      </c>
      <c r="P341" s="14" t="s">
        <v>1931</v>
      </c>
      <c r="Q341" s="12" t="s">
        <v>1946</v>
      </c>
      <c r="R341" s="12" t="s">
        <v>1962</v>
      </c>
      <c r="S341" s="12" t="s">
        <v>1954</v>
      </c>
      <c r="T341" s="10" t="s">
        <v>2821</v>
      </c>
      <c r="U341" s="10" t="s">
        <v>2822</v>
      </c>
      <c r="V341" s="10" t="s">
        <v>207</v>
      </c>
      <c r="W341" s="10" t="s">
        <v>2050</v>
      </c>
      <c r="X341" s="10" t="s">
        <v>1920</v>
      </c>
      <c r="Y341" s="10" t="s">
        <v>2521</v>
      </c>
      <c r="Z341" s="10" t="s">
        <v>2121</v>
      </c>
    </row>
    <row r="342" spans="1:26" s="10" customFormat="1" ht="30">
      <c r="A342" s="13" t="s">
        <v>91</v>
      </c>
      <c r="B342" s="14" t="s">
        <v>161</v>
      </c>
      <c r="C342" s="10" t="s">
        <v>224</v>
      </c>
      <c r="D342" s="14" t="s">
        <v>897</v>
      </c>
      <c r="E342" s="14" t="s">
        <v>207</v>
      </c>
      <c r="F342" s="12" t="s">
        <v>1936</v>
      </c>
      <c r="G342" s="12" t="s">
        <v>1926</v>
      </c>
      <c r="I342" s="12"/>
      <c r="K342" s="12"/>
      <c r="L342" s="12" t="s">
        <v>1922</v>
      </c>
      <c r="M342" s="10" t="s">
        <v>1928</v>
      </c>
      <c r="N342" s="10" t="s">
        <v>1954</v>
      </c>
      <c r="O342" s="10" t="s">
        <v>1960</v>
      </c>
      <c r="P342" s="14" t="s">
        <v>1931</v>
      </c>
      <c r="Q342" s="12" t="s">
        <v>1946</v>
      </c>
      <c r="R342" s="12" t="s">
        <v>1962</v>
      </c>
      <c r="S342" s="12" t="s">
        <v>1954</v>
      </c>
      <c r="T342" s="10" t="s">
        <v>2823</v>
      </c>
      <c r="U342" s="10" t="s">
        <v>2824</v>
      </c>
      <c r="V342" s="10" t="s">
        <v>207</v>
      </c>
      <c r="W342" s="10" t="s">
        <v>2050</v>
      </c>
      <c r="X342" s="10" t="s">
        <v>1920</v>
      </c>
      <c r="Y342" s="10" t="s">
        <v>2521</v>
      </c>
      <c r="Z342" s="10" t="s">
        <v>2121</v>
      </c>
    </row>
    <row r="343" spans="1:26" s="10" customFormat="1" ht="30">
      <c r="A343" s="13" t="s">
        <v>91</v>
      </c>
      <c r="B343" s="14" t="s">
        <v>161</v>
      </c>
      <c r="C343" s="10" t="s">
        <v>224</v>
      </c>
      <c r="D343" s="14" t="s">
        <v>898</v>
      </c>
      <c r="E343" s="14" t="s">
        <v>2825</v>
      </c>
      <c r="F343" s="12" t="s">
        <v>1936</v>
      </c>
      <c r="G343" s="12" t="s">
        <v>1926</v>
      </c>
      <c r="I343" s="12"/>
      <c r="K343" s="12"/>
      <c r="L343" s="12" t="s">
        <v>1922</v>
      </c>
      <c r="M343" s="10" t="s">
        <v>1928</v>
      </c>
      <c r="N343" s="10" t="s">
        <v>1954</v>
      </c>
      <c r="O343" s="10" t="s">
        <v>1960</v>
      </c>
      <c r="P343" s="14" t="s">
        <v>1931</v>
      </c>
      <c r="Q343" s="12" t="s">
        <v>1946</v>
      </c>
      <c r="R343" s="12" t="s">
        <v>1962</v>
      </c>
      <c r="S343" s="12" t="s">
        <v>1954</v>
      </c>
      <c r="T343" s="10" t="s">
        <v>2826</v>
      </c>
      <c r="U343" s="10" t="s">
        <v>2827</v>
      </c>
      <c r="V343" s="10" t="s">
        <v>207</v>
      </c>
      <c r="W343" s="10" t="s">
        <v>2050</v>
      </c>
      <c r="X343" s="10" t="s">
        <v>1920</v>
      </c>
      <c r="Y343" s="10" t="s">
        <v>2521</v>
      </c>
      <c r="Z343" s="10" t="s">
        <v>2121</v>
      </c>
    </row>
    <row r="344" spans="1:26" s="10" customFormat="1" ht="30">
      <c r="A344" s="13" t="s">
        <v>91</v>
      </c>
      <c r="B344" s="14" t="s">
        <v>161</v>
      </c>
      <c r="C344" s="10" t="s">
        <v>224</v>
      </c>
      <c r="D344" s="14" t="s">
        <v>899</v>
      </c>
      <c r="E344" s="14" t="s">
        <v>207</v>
      </c>
      <c r="F344" s="12" t="s">
        <v>1936</v>
      </c>
      <c r="G344" s="12" t="s">
        <v>1926</v>
      </c>
      <c r="I344" s="12"/>
      <c r="K344" s="12"/>
      <c r="L344" s="12" t="s">
        <v>1922</v>
      </c>
      <c r="M344" s="10" t="s">
        <v>1928</v>
      </c>
      <c r="N344" s="10" t="s">
        <v>1954</v>
      </c>
      <c r="O344" s="10" t="s">
        <v>1960</v>
      </c>
      <c r="P344" s="14" t="s">
        <v>1931</v>
      </c>
      <c r="Q344" s="12" t="s">
        <v>1946</v>
      </c>
      <c r="R344" s="12" t="s">
        <v>1962</v>
      </c>
      <c r="S344" s="12" t="s">
        <v>1954</v>
      </c>
      <c r="T344" s="10" t="s">
        <v>2828</v>
      </c>
      <c r="U344" s="10" t="s">
        <v>2829</v>
      </c>
      <c r="V344" s="10" t="s">
        <v>207</v>
      </c>
      <c r="W344" s="10" t="s">
        <v>2050</v>
      </c>
      <c r="X344" s="10" t="s">
        <v>1920</v>
      </c>
      <c r="Y344" s="10" t="s">
        <v>2521</v>
      </c>
      <c r="Z344" s="10" t="s">
        <v>2121</v>
      </c>
    </row>
    <row r="345" spans="1:26" s="10" customFormat="1" ht="30">
      <c r="A345" s="13" t="s">
        <v>91</v>
      </c>
      <c r="B345" s="14" t="s">
        <v>161</v>
      </c>
      <c r="C345" s="10" t="s">
        <v>224</v>
      </c>
      <c r="D345" s="14" t="s">
        <v>900</v>
      </c>
      <c r="E345" s="14" t="s">
        <v>207</v>
      </c>
      <c r="F345" s="12" t="s">
        <v>1936</v>
      </c>
      <c r="G345" s="12" t="s">
        <v>1926</v>
      </c>
      <c r="I345" s="12"/>
      <c r="K345" s="12"/>
      <c r="L345" s="12" t="s">
        <v>1922</v>
      </c>
      <c r="M345" s="10" t="s">
        <v>1928</v>
      </c>
      <c r="N345" s="10" t="s">
        <v>1954</v>
      </c>
      <c r="O345" s="10" t="s">
        <v>1960</v>
      </c>
      <c r="P345" s="14" t="s">
        <v>1931</v>
      </c>
      <c r="Q345" s="12" t="s">
        <v>1946</v>
      </c>
      <c r="R345" s="12" t="s">
        <v>1962</v>
      </c>
      <c r="S345" s="12" t="s">
        <v>1954</v>
      </c>
      <c r="T345" s="10" t="s">
        <v>2830</v>
      </c>
      <c r="U345" s="10" t="s">
        <v>2831</v>
      </c>
      <c r="V345" s="10" t="s">
        <v>207</v>
      </c>
      <c r="W345" s="10" t="s">
        <v>2050</v>
      </c>
      <c r="X345" s="10" t="s">
        <v>1920</v>
      </c>
      <c r="Y345" s="10" t="s">
        <v>2521</v>
      </c>
      <c r="Z345" s="10" t="s">
        <v>2121</v>
      </c>
    </row>
    <row r="346" spans="1:26" s="10" customFormat="1" ht="45">
      <c r="A346" s="13" t="s">
        <v>91</v>
      </c>
      <c r="B346" s="14" t="s">
        <v>161</v>
      </c>
      <c r="C346" s="10" t="s">
        <v>224</v>
      </c>
      <c r="D346" s="14" t="s">
        <v>901</v>
      </c>
      <c r="E346" s="14" t="s">
        <v>207</v>
      </c>
      <c r="F346" s="12" t="s">
        <v>1936</v>
      </c>
      <c r="G346" s="12" t="s">
        <v>1926</v>
      </c>
      <c r="I346" s="12"/>
      <c r="K346" s="12"/>
      <c r="L346" s="12" t="s">
        <v>1922</v>
      </c>
      <c r="M346" s="10" t="s">
        <v>1928</v>
      </c>
      <c r="N346" s="10" t="s">
        <v>1954</v>
      </c>
      <c r="O346" s="10" t="s">
        <v>1960</v>
      </c>
      <c r="P346" s="14" t="s">
        <v>1931</v>
      </c>
      <c r="Q346" s="12" t="s">
        <v>1946</v>
      </c>
      <c r="R346" s="12" t="s">
        <v>1962</v>
      </c>
      <c r="S346" s="12" t="s">
        <v>1954</v>
      </c>
      <c r="T346" s="10" t="s">
        <v>2832</v>
      </c>
      <c r="U346" s="10" t="s">
        <v>2833</v>
      </c>
      <c r="V346" s="10" t="s">
        <v>207</v>
      </c>
      <c r="W346" s="10" t="s">
        <v>2050</v>
      </c>
      <c r="X346" s="10" t="s">
        <v>1920</v>
      </c>
      <c r="Y346" s="10" t="s">
        <v>2521</v>
      </c>
      <c r="Z346" s="10" t="s">
        <v>2121</v>
      </c>
    </row>
    <row r="347" spans="1:26" s="10" customFormat="1" ht="30">
      <c r="A347" s="13" t="s">
        <v>91</v>
      </c>
      <c r="B347" s="14" t="s">
        <v>161</v>
      </c>
      <c r="C347" s="10" t="s">
        <v>224</v>
      </c>
      <c r="D347" s="14" t="s">
        <v>902</v>
      </c>
      <c r="E347" s="14" t="s">
        <v>207</v>
      </c>
      <c r="F347" s="12" t="s">
        <v>1936</v>
      </c>
      <c r="G347" s="12" t="s">
        <v>1926</v>
      </c>
      <c r="I347" s="12"/>
      <c r="K347" s="12"/>
      <c r="L347" s="12" t="s">
        <v>1922</v>
      </c>
      <c r="M347" s="10" t="s">
        <v>1928</v>
      </c>
      <c r="N347" s="10" t="s">
        <v>1954</v>
      </c>
      <c r="O347" s="10" t="s">
        <v>1960</v>
      </c>
      <c r="P347" s="14" t="s">
        <v>1931</v>
      </c>
      <c r="Q347" s="12" t="s">
        <v>1946</v>
      </c>
      <c r="R347" s="12" t="s">
        <v>1962</v>
      </c>
      <c r="S347" s="12" t="s">
        <v>1954</v>
      </c>
      <c r="T347" s="10" t="s">
        <v>2834</v>
      </c>
      <c r="U347" s="10" t="s">
        <v>2835</v>
      </c>
      <c r="V347" s="10" t="s">
        <v>207</v>
      </c>
      <c r="W347" s="10" t="s">
        <v>2050</v>
      </c>
      <c r="X347" s="10" t="s">
        <v>1920</v>
      </c>
      <c r="Y347" s="10" t="s">
        <v>2521</v>
      </c>
      <c r="Z347" s="10" t="s">
        <v>2121</v>
      </c>
    </row>
    <row r="348" spans="1:26" s="10" customFormat="1" ht="30">
      <c r="A348" s="13" t="s">
        <v>91</v>
      </c>
      <c r="B348" s="14" t="s">
        <v>161</v>
      </c>
      <c r="C348" s="10" t="s">
        <v>224</v>
      </c>
      <c r="D348" s="14" t="s">
        <v>903</v>
      </c>
      <c r="E348" s="14" t="s">
        <v>207</v>
      </c>
      <c r="F348" s="12" t="s">
        <v>1936</v>
      </c>
      <c r="G348" s="12" t="s">
        <v>1926</v>
      </c>
      <c r="I348" s="12"/>
      <c r="K348" s="12"/>
      <c r="L348" s="12" t="s">
        <v>1922</v>
      </c>
      <c r="M348" s="10" t="s">
        <v>1928</v>
      </c>
      <c r="N348" s="10" t="s">
        <v>1954</v>
      </c>
      <c r="O348" s="10" t="s">
        <v>1960</v>
      </c>
      <c r="P348" s="14" t="s">
        <v>1931</v>
      </c>
      <c r="Q348" s="12" t="s">
        <v>1946</v>
      </c>
      <c r="R348" s="12" t="s">
        <v>1962</v>
      </c>
      <c r="S348" s="12" t="s">
        <v>1954</v>
      </c>
      <c r="T348" s="10" t="s">
        <v>2836</v>
      </c>
      <c r="U348" s="10" t="s">
        <v>2837</v>
      </c>
      <c r="V348" s="10" t="s">
        <v>207</v>
      </c>
      <c r="W348" s="10" t="s">
        <v>2050</v>
      </c>
      <c r="X348" s="10" t="s">
        <v>1920</v>
      </c>
      <c r="Y348" s="10" t="s">
        <v>2521</v>
      </c>
      <c r="Z348" s="10" t="s">
        <v>2121</v>
      </c>
    </row>
    <row r="349" spans="1:26" s="10" customFormat="1" ht="30">
      <c r="A349" s="13" t="s">
        <v>91</v>
      </c>
      <c r="B349" s="14" t="s">
        <v>161</v>
      </c>
      <c r="C349" s="10" t="s">
        <v>224</v>
      </c>
      <c r="D349" s="14" t="s">
        <v>903</v>
      </c>
      <c r="E349" s="14" t="s">
        <v>207</v>
      </c>
      <c r="F349" s="12" t="s">
        <v>1936</v>
      </c>
      <c r="G349" s="12" t="s">
        <v>1926</v>
      </c>
      <c r="I349" s="12"/>
      <c r="K349" s="12"/>
      <c r="L349" s="12" t="s">
        <v>1922</v>
      </c>
      <c r="M349" s="10" t="s">
        <v>1928</v>
      </c>
      <c r="N349" s="10" t="s">
        <v>1954</v>
      </c>
      <c r="O349" s="10" t="s">
        <v>1960</v>
      </c>
      <c r="P349" s="14" t="s">
        <v>1931</v>
      </c>
      <c r="Q349" s="12" t="s">
        <v>1946</v>
      </c>
      <c r="R349" s="12" t="s">
        <v>1962</v>
      </c>
      <c r="S349" s="12" t="s">
        <v>1954</v>
      </c>
      <c r="T349" s="10" t="s">
        <v>2838</v>
      </c>
      <c r="U349" s="10" t="s">
        <v>2839</v>
      </c>
      <c r="V349" s="10" t="s">
        <v>207</v>
      </c>
      <c r="W349" s="10" t="s">
        <v>2050</v>
      </c>
      <c r="X349" s="10" t="s">
        <v>1920</v>
      </c>
      <c r="Y349" s="10" t="s">
        <v>2521</v>
      </c>
      <c r="Z349" s="10" t="s">
        <v>2121</v>
      </c>
    </row>
    <row r="350" spans="1:26" s="10" customFormat="1" ht="30">
      <c r="A350" s="13" t="s">
        <v>91</v>
      </c>
      <c r="B350" s="14" t="s">
        <v>161</v>
      </c>
      <c r="C350" s="10" t="s">
        <v>224</v>
      </c>
      <c r="D350" s="14" t="s">
        <v>904</v>
      </c>
      <c r="E350" s="14" t="s">
        <v>207</v>
      </c>
      <c r="F350" s="12" t="s">
        <v>1936</v>
      </c>
      <c r="G350" s="12" t="s">
        <v>1926</v>
      </c>
      <c r="I350" s="12"/>
      <c r="K350" s="12"/>
      <c r="L350" s="12" t="s">
        <v>1922</v>
      </c>
      <c r="M350" s="10" t="s">
        <v>1928</v>
      </c>
      <c r="N350" s="10" t="s">
        <v>1954</v>
      </c>
      <c r="O350" s="10" t="s">
        <v>1960</v>
      </c>
      <c r="P350" s="14" t="s">
        <v>1931</v>
      </c>
      <c r="Q350" s="12" t="s">
        <v>1946</v>
      </c>
      <c r="R350" s="12" t="s">
        <v>1962</v>
      </c>
      <c r="S350" s="12" t="s">
        <v>1954</v>
      </c>
      <c r="T350" s="10" t="s">
        <v>2840</v>
      </c>
      <c r="U350" s="10" t="s">
        <v>2841</v>
      </c>
      <c r="V350" s="10" t="s">
        <v>207</v>
      </c>
      <c r="W350" s="10" t="s">
        <v>2050</v>
      </c>
      <c r="X350" s="10" t="s">
        <v>1920</v>
      </c>
      <c r="Y350" s="10" t="s">
        <v>2521</v>
      </c>
      <c r="Z350" s="10" t="s">
        <v>2121</v>
      </c>
    </row>
    <row r="351" spans="1:26" s="10" customFormat="1" ht="30">
      <c r="A351" s="13" t="s">
        <v>91</v>
      </c>
      <c r="B351" s="14" t="s">
        <v>161</v>
      </c>
      <c r="C351" s="10" t="s">
        <v>224</v>
      </c>
      <c r="D351" s="14" t="s">
        <v>905</v>
      </c>
      <c r="E351" s="14" t="s">
        <v>207</v>
      </c>
      <c r="F351" s="12" t="s">
        <v>1936</v>
      </c>
      <c r="G351" s="12" t="s">
        <v>1926</v>
      </c>
      <c r="I351" s="12"/>
      <c r="K351" s="12"/>
      <c r="L351" s="12" t="s">
        <v>1922</v>
      </c>
      <c r="M351" s="10" t="s">
        <v>1928</v>
      </c>
      <c r="N351" s="10" t="s">
        <v>1954</v>
      </c>
      <c r="O351" s="10" t="s">
        <v>1960</v>
      </c>
      <c r="P351" s="14" t="s">
        <v>1931</v>
      </c>
      <c r="Q351" s="12" t="s">
        <v>1946</v>
      </c>
      <c r="R351" s="12" t="s">
        <v>1962</v>
      </c>
      <c r="S351" s="12" t="s">
        <v>1954</v>
      </c>
      <c r="T351" s="10" t="s">
        <v>2842</v>
      </c>
      <c r="U351" s="10" t="s">
        <v>2843</v>
      </c>
      <c r="V351" s="10" t="s">
        <v>207</v>
      </c>
      <c r="W351" s="10" t="s">
        <v>2050</v>
      </c>
      <c r="X351" s="10" t="s">
        <v>1920</v>
      </c>
      <c r="Y351" s="10" t="s">
        <v>2521</v>
      </c>
      <c r="Z351" s="10" t="s">
        <v>2121</v>
      </c>
    </row>
    <row r="352" spans="1:26" s="10" customFormat="1" ht="30">
      <c r="A352" s="13" t="s">
        <v>91</v>
      </c>
      <c r="B352" s="14" t="s">
        <v>161</v>
      </c>
      <c r="C352" s="10" t="s">
        <v>224</v>
      </c>
      <c r="D352" s="14" t="s">
        <v>906</v>
      </c>
      <c r="E352" s="14" t="s">
        <v>207</v>
      </c>
      <c r="F352" s="12" t="s">
        <v>1936</v>
      </c>
      <c r="G352" s="12" t="s">
        <v>1926</v>
      </c>
      <c r="I352" s="12"/>
      <c r="K352" s="12"/>
      <c r="L352" s="12" t="s">
        <v>1922</v>
      </c>
      <c r="M352" s="10" t="s">
        <v>1928</v>
      </c>
      <c r="N352" s="10" t="s">
        <v>1954</v>
      </c>
      <c r="O352" s="10" t="s">
        <v>1960</v>
      </c>
      <c r="P352" s="14" t="s">
        <v>1931</v>
      </c>
      <c r="Q352" s="12" t="s">
        <v>1946</v>
      </c>
      <c r="R352" s="12" t="s">
        <v>1962</v>
      </c>
      <c r="S352" s="12" t="s">
        <v>1954</v>
      </c>
      <c r="T352" s="10" t="s">
        <v>2844</v>
      </c>
      <c r="U352" s="10" t="s">
        <v>2845</v>
      </c>
      <c r="V352" s="10" t="s">
        <v>207</v>
      </c>
      <c r="W352" s="10" t="s">
        <v>2050</v>
      </c>
      <c r="X352" s="10" t="s">
        <v>1920</v>
      </c>
      <c r="Y352" s="10" t="s">
        <v>2521</v>
      </c>
      <c r="Z352" s="10" t="s">
        <v>2121</v>
      </c>
    </row>
    <row r="353" spans="1:26" s="10" customFormat="1" ht="30">
      <c r="A353" s="13" t="s">
        <v>91</v>
      </c>
      <c r="B353" s="14" t="s">
        <v>161</v>
      </c>
      <c r="C353" s="10" t="s">
        <v>224</v>
      </c>
      <c r="D353" s="14" t="s">
        <v>907</v>
      </c>
      <c r="E353" s="14" t="s">
        <v>207</v>
      </c>
      <c r="F353" s="12" t="s">
        <v>1936</v>
      </c>
      <c r="G353" s="12" t="s">
        <v>1926</v>
      </c>
      <c r="I353" s="12"/>
      <c r="K353" s="12"/>
      <c r="L353" s="12" t="s">
        <v>1922</v>
      </c>
      <c r="M353" s="10" t="s">
        <v>1928</v>
      </c>
      <c r="N353" s="10" t="s">
        <v>1954</v>
      </c>
      <c r="O353" s="10" t="s">
        <v>1960</v>
      </c>
      <c r="P353" s="14" t="s">
        <v>1931</v>
      </c>
      <c r="Q353" s="12" t="s">
        <v>1946</v>
      </c>
      <c r="R353" s="12" t="s">
        <v>1962</v>
      </c>
      <c r="S353" s="12" t="s">
        <v>1954</v>
      </c>
      <c r="T353" s="10" t="s">
        <v>2846</v>
      </c>
      <c r="U353" s="10" t="s">
        <v>2847</v>
      </c>
      <c r="V353" s="10" t="s">
        <v>207</v>
      </c>
      <c r="W353" s="10" t="s">
        <v>2050</v>
      </c>
      <c r="X353" s="10" t="s">
        <v>1920</v>
      </c>
      <c r="Y353" s="10" t="s">
        <v>2521</v>
      </c>
      <c r="Z353" s="10" t="s">
        <v>2121</v>
      </c>
    </row>
    <row r="354" spans="1:26" s="10" customFormat="1" ht="30">
      <c r="A354" s="13" t="s">
        <v>91</v>
      </c>
      <c r="B354" s="14" t="s">
        <v>161</v>
      </c>
      <c r="C354" s="10" t="s">
        <v>224</v>
      </c>
      <c r="D354" s="14" t="s">
        <v>908</v>
      </c>
      <c r="E354" s="14" t="s">
        <v>207</v>
      </c>
      <c r="F354" s="12" t="s">
        <v>1936</v>
      </c>
      <c r="G354" s="12" t="s">
        <v>1926</v>
      </c>
      <c r="I354" s="12"/>
      <c r="K354" s="12"/>
      <c r="L354" s="12" t="s">
        <v>1922</v>
      </c>
      <c r="M354" s="10" t="s">
        <v>1928</v>
      </c>
      <c r="N354" s="10" t="s">
        <v>1954</v>
      </c>
      <c r="O354" s="10" t="s">
        <v>1960</v>
      </c>
      <c r="P354" s="14" t="s">
        <v>1931</v>
      </c>
      <c r="Q354" s="12" t="s">
        <v>1946</v>
      </c>
      <c r="R354" s="12" t="s">
        <v>1962</v>
      </c>
      <c r="S354" s="12" t="s">
        <v>1954</v>
      </c>
      <c r="T354" s="10" t="s">
        <v>2848</v>
      </c>
      <c r="U354" s="10" t="s">
        <v>2849</v>
      </c>
      <c r="V354" s="10" t="s">
        <v>207</v>
      </c>
      <c r="W354" s="10" t="s">
        <v>2050</v>
      </c>
      <c r="X354" s="10" t="s">
        <v>1920</v>
      </c>
      <c r="Y354" s="10" t="s">
        <v>2521</v>
      </c>
      <c r="Z354" s="10" t="s">
        <v>2121</v>
      </c>
    </row>
    <row r="355" spans="1:26" s="10" customFormat="1" ht="45">
      <c r="A355" s="13" t="s">
        <v>91</v>
      </c>
      <c r="B355" s="14" t="s">
        <v>161</v>
      </c>
      <c r="C355" s="10" t="s">
        <v>224</v>
      </c>
      <c r="D355" s="14" t="s">
        <v>909</v>
      </c>
      <c r="E355" s="14" t="s">
        <v>207</v>
      </c>
      <c r="F355" s="12" t="s">
        <v>1936</v>
      </c>
      <c r="G355" s="12" t="s">
        <v>1926</v>
      </c>
      <c r="I355" s="12"/>
      <c r="K355" s="12"/>
      <c r="L355" s="12" t="s">
        <v>1922</v>
      </c>
      <c r="M355" s="10" t="s">
        <v>1928</v>
      </c>
      <c r="N355" s="10" t="s">
        <v>1954</v>
      </c>
      <c r="O355" s="10" t="s">
        <v>1960</v>
      </c>
      <c r="P355" s="14" t="s">
        <v>1931</v>
      </c>
      <c r="Q355" s="12" t="s">
        <v>1946</v>
      </c>
      <c r="R355" s="12" t="s">
        <v>1962</v>
      </c>
      <c r="S355" s="12" t="s">
        <v>1954</v>
      </c>
      <c r="T355" s="10" t="s">
        <v>2850</v>
      </c>
      <c r="U355" s="10" t="s">
        <v>2851</v>
      </c>
      <c r="V355" s="10" t="s">
        <v>207</v>
      </c>
      <c r="W355" s="10" t="s">
        <v>2050</v>
      </c>
      <c r="X355" s="10" t="s">
        <v>1920</v>
      </c>
      <c r="Y355" s="10" t="s">
        <v>2521</v>
      </c>
      <c r="Z355" s="10" t="s">
        <v>2121</v>
      </c>
    </row>
    <row r="356" spans="1:26" s="10" customFormat="1" ht="30">
      <c r="A356" s="13" t="s">
        <v>91</v>
      </c>
      <c r="B356" s="14" t="s">
        <v>161</v>
      </c>
      <c r="C356" s="10" t="s">
        <v>224</v>
      </c>
      <c r="D356" s="14" t="s">
        <v>910</v>
      </c>
      <c r="E356" s="14" t="s">
        <v>2852</v>
      </c>
      <c r="F356" s="12" t="s">
        <v>1936</v>
      </c>
      <c r="G356" s="12" t="s">
        <v>1926</v>
      </c>
      <c r="I356" s="12"/>
      <c r="K356" s="12"/>
      <c r="L356" s="12" t="s">
        <v>1922</v>
      </c>
      <c r="M356" s="10" t="s">
        <v>1928</v>
      </c>
      <c r="N356" s="10" t="s">
        <v>1954</v>
      </c>
      <c r="O356" s="10" t="s">
        <v>1960</v>
      </c>
      <c r="P356" s="14" t="s">
        <v>1931</v>
      </c>
      <c r="Q356" s="12" t="s">
        <v>1946</v>
      </c>
      <c r="R356" s="12" t="s">
        <v>2023</v>
      </c>
      <c r="S356" s="12" t="s">
        <v>1954</v>
      </c>
      <c r="T356" s="10" t="s">
        <v>2853</v>
      </c>
      <c r="U356" s="10" t="s">
        <v>2854</v>
      </c>
      <c r="V356" s="10" t="s">
        <v>207</v>
      </c>
      <c r="W356" s="10" t="s">
        <v>2050</v>
      </c>
      <c r="X356" s="10" t="s">
        <v>1920</v>
      </c>
      <c r="Y356" s="10" t="s">
        <v>2521</v>
      </c>
      <c r="Z356" s="10" t="s">
        <v>2121</v>
      </c>
    </row>
    <row r="357" spans="1:26" s="10" customFormat="1" ht="30">
      <c r="A357" s="13" t="s">
        <v>91</v>
      </c>
      <c r="B357" s="14" t="s">
        <v>161</v>
      </c>
      <c r="C357" s="10" t="s">
        <v>224</v>
      </c>
      <c r="D357" s="14" t="s">
        <v>911</v>
      </c>
      <c r="E357" s="14" t="s">
        <v>207</v>
      </c>
      <c r="F357" s="12" t="s">
        <v>1936</v>
      </c>
      <c r="G357" s="12" t="s">
        <v>1926</v>
      </c>
      <c r="I357" s="12"/>
      <c r="K357" s="12"/>
      <c r="L357" s="12" t="s">
        <v>1922</v>
      </c>
      <c r="M357" s="10" t="s">
        <v>1928</v>
      </c>
      <c r="N357" s="10" t="s">
        <v>1954</v>
      </c>
      <c r="O357" s="10" t="s">
        <v>1960</v>
      </c>
      <c r="P357" s="14" t="s">
        <v>1931</v>
      </c>
      <c r="Q357" s="12" t="s">
        <v>1946</v>
      </c>
      <c r="R357" s="12" t="s">
        <v>2023</v>
      </c>
      <c r="S357" s="12" t="s">
        <v>1954</v>
      </c>
      <c r="T357" s="10" t="s">
        <v>2855</v>
      </c>
      <c r="U357" s="10" t="s">
        <v>2856</v>
      </c>
      <c r="V357" s="10" t="s">
        <v>207</v>
      </c>
      <c r="W357" s="10" t="s">
        <v>2050</v>
      </c>
      <c r="X357" s="10" t="s">
        <v>1920</v>
      </c>
      <c r="Y357" s="10" t="s">
        <v>2521</v>
      </c>
      <c r="Z357" s="10" t="s">
        <v>2121</v>
      </c>
    </row>
    <row r="358" spans="1:26" s="10" customFormat="1" ht="30">
      <c r="A358" s="13" t="s">
        <v>91</v>
      </c>
      <c r="B358" s="14" t="s">
        <v>161</v>
      </c>
      <c r="C358" s="10" t="s">
        <v>224</v>
      </c>
      <c r="D358" s="14" t="s">
        <v>912</v>
      </c>
      <c r="E358" s="14" t="s">
        <v>2857</v>
      </c>
      <c r="F358" s="12" t="s">
        <v>1936</v>
      </c>
      <c r="G358" s="12" t="s">
        <v>1926</v>
      </c>
      <c r="I358" s="12"/>
      <c r="K358" s="12"/>
      <c r="L358" s="12" t="s">
        <v>1922</v>
      </c>
      <c r="M358" s="10" t="s">
        <v>1928</v>
      </c>
      <c r="N358" s="10" t="s">
        <v>1954</v>
      </c>
      <c r="O358" s="10" t="s">
        <v>1960</v>
      </c>
      <c r="P358" s="14" t="s">
        <v>1931</v>
      </c>
      <c r="Q358" s="12" t="s">
        <v>1946</v>
      </c>
      <c r="R358" s="12" t="s">
        <v>2023</v>
      </c>
      <c r="S358" s="12" t="s">
        <v>1954</v>
      </c>
      <c r="T358" s="10" t="s">
        <v>2858</v>
      </c>
      <c r="U358" s="10" t="s">
        <v>2859</v>
      </c>
      <c r="V358" s="10" t="s">
        <v>207</v>
      </c>
      <c r="W358" s="10" t="s">
        <v>2050</v>
      </c>
      <c r="X358" s="10" t="s">
        <v>1920</v>
      </c>
      <c r="Y358" s="10" t="s">
        <v>2521</v>
      </c>
      <c r="Z358" s="10" t="s">
        <v>2121</v>
      </c>
    </row>
    <row r="359" spans="1:26" s="10" customFormat="1" ht="30">
      <c r="A359" s="13" t="s">
        <v>91</v>
      </c>
      <c r="B359" s="14" t="s">
        <v>161</v>
      </c>
      <c r="C359" s="10" t="s">
        <v>224</v>
      </c>
      <c r="D359" s="14" t="s">
        <v>913</v>
      </c>
      <c r="E359" s="14" t="s">
        <v>2857</v>
      </c>
      <c r="F359" s="12" t="s">
        <v>1936</v>
      </c>
      <c r="G359" s="12" t="s">
        <v>1926</v>
      </c>
      <c r="I359" s="12"/>
      <c r="K359" s="12"/>
      <c r="L359" s="12" t="s">
        <v>1922</v>
      </c>
      <c r="M359" s="10" t="s">
        <v>1928</v>
      </c>
      <c r="N359" s="10" t="s">
        <v>1954</v>
      </c>
      <c r="O359" s="10" t="s">
        <v>1960</v>
      </c>
      <c r="P359" s="14" t="s">
        <v>1931</v>
      </c>
      <c r="Q359" s="12" t="s">
        <v>1946</v>
      </c>
      <c r="R359" s="12" t="s">
        <v>2023</v>
      </c>
      <c r="S359" s="12" t="s">
        <v>1954</v>
      </c>
      <c r="T359" s="10" t="s">
        <v>2860</v>
      </c>
      <c r="U359" s="10" t="s">
        <v>2861</v>
      </c>
      <c r="V359" s="10" t="s">
        <v>207</v>
      </c>
      <c r="W359" s="10" t="s">
        <v>1920</v>
      </c>
      <c r="X359" s="10" t="s">
        <v>1920</v>
      </c>
      <c r="Y359" s="10" t="s">
        <v>2521</v>
      </c>
      <c r="Z359" s="10" t="s">
        <v>1935</v>
      </c>
    </row>
    <row r="360" spans="1:26" s="10" customFormat="1" ht="30">
      <c r="A360" s="13" t="s">
        <v>91</v>
      </c>
      <c r="B360" s="14" t="s">
        <v>161</v>
      </c>
      <c r="C360" s="10" t="s">
        <v>224</v>
      </c>
      <c r="D360" s="14" t="s">
        <v>914</v>
      </c>
      <c r="E360" s="14" t="s">
        <v>2857</v>
      </c>
      <c r="F360" s="12" t="s">
        <v>1936</v>
      </c>
      <c r="G360" s="12" t="s">
        <v>1926</v>
      </c>
      <c r="I360" s="12"/>
      <c r="K360" s="12"/>
      <c r="L360" s="12" t="s">
        <v>1922</v>
      </c>
      <c r="M360" s="10" t="s">
        <v>1928</v>
      </c>
      <c r="N360" s="10" t="s">
        <v>1954</v>
      </c>
      <c r="O360" s="10" t="s">
        <v>1960</v>
      </c>
      <c r="P360" s="14" t="s">
        <v>1931</v>
      </c>
      <c r="Q360" s="12" t="s">
        <v>1946</v>
      </c>
      <c r="R360" s="12" t="s">
        <v>2023</v>
      </c>
      <c r="S360" s="12" t="s">
        <v>1954</v>
      </c>
      <c r="T360" s="10" t="s">
        <v>2862</v>
      </c>
      <c r="U360" s="10" t="s">
        <v>2863</v>
      </c>
      <c r="V360" s="10" t="s">
        <v>207</v>
      </c>
      <c r="W360" s="10" t="s">
        <v>2050</v>
      </c>
      <c r="X360" s="10" t="s">
        <v>1920</v>
      </c>
      <c r="Y360" s="10" t="s">
        <v>2521</v>
      </c>
      <c r="Z360" s="10" t="s">
        <v>2121</v>
      </c>
    </row>
    <row r="361" spans="1:26" s="10" customFormat="1" ht="30">
      <c r="A361" s="13" t="s">
        <v>91</v>
      </c>
      <c r="B361" s="14" t="s">
        <v>161</v>
      </c>
      <c r="C361" s="10" t="s">
        <v>224</v>
      </c>
      <c r="D361" s="14" t="s">
        <v>915</v>
      </c>
      <c r="E361" s="14" t="s">
        <v>2857</v>
      </c>
      <c r="F361" s="12" t="s">
        <v>1936</v>
      </c>
      <c r="G361" s="12" t="s">
        <v>1926</v>
      </c>
      <c r="I361" s="12"/>
      <c r="K361" s="12"/>
      <c r="L361" s="12" t="s">
        <v>1922</v>
      </c>
      <c r="M361" s="10" t="s">
        <v>1928</v>
      </c>
      <c r="N361" s="10" t="s">
        <v>1954</v>
      </c>
      <c r="O361" s="10" t="s">
        <v>1960</v>
      </c>
      <c r="P361" s="14" t="s">
        <v>1931</v>
      </c>
      <c r="Q361" s="12" t="s">
        <v>1946</v>
      </c>
      <c r="R361" s="12" t="s">
        <v>2023</v>
      </c>
      <c r="S361" s="12" t="s">
        <v>1954</v>
      </c>
      <c r="T361" s="10" t="s">
        <v>2864</v>
      </c>
      <c r="U361" s="10" t="s">
        <v>2865</v>
      </c>
      <c r="V361" s="10" t="s">
        <v>207</v>
      </c>
      <c r="W361" s="10" t="s">
        <v>2050</v>
      </c>
      <c r="X361" s="10" t="s">
        <v>1920</v>
      </c>
      <c r="Y361" s="10" t="s">
        <v>2521</v>
      </c>
      <c r="Z361" s="10" t="s">
        <v>2121</v>
      </c>
    </row>
    <row r="362" spans="1:26" s="10" customFormat="1" ht="30">
      <c r="A362" s="13" t="s">
        <v>91</v>
      </c>
      <c r="B362" s="14" t="s">
        <v>161</v>
      </c>
      <c r="C362" s="10" t="s">
        <v>224</v>
      </c>
      <c r="D362" s="14" t="s">
        <v>916</v>
      </c>
      <c r="E362" s="14" t="s">
        <v>2852</v>
      </c>
      <c r="F362" s="12" t="s">
        <v>1936</v>
      </c>
      <c r="G362" s="12" t="s">
        <v>1926</v>
      </c>
      <c r="H362" s="10">
        <v>8</v>
      </c>
      <c r="I362" s="12"/>
      <c r="K362" s="12"/>
      <c r="L362" s="12" t="s">
        <v>1922</v>
      </c>
      <c r="M362" s="10" t="s">
        <v>1928</v>
      </c>
      <c r="N362" s="10" t="s">
        <v>1954</v>
      </c>
      <c r="O362" s="10" t="s">
        <v>1960</v>
      </c>
      <c r="P362" s="14" t="s">
        <v>1931</v>
      </c>
      <c r="Q362" s="12" t="s">
        <v>1946</v>
      </c>
      <c r="R362" s="12" t="s">
        <v>2023</v>
      </c>
      <c r="S362" s="12" t="s">
        <v>1954</v>
      </c>
      <c r="T362" s="10" t="s">
        <v>2866</v>
      </c>
      <c r="U362" s="10" t="s">
        <v>2867</v>
      </c>
      <c r="V362" s="10" t="s">
        <v>207</v>
      </c>
      <c r="W362" s="10" t="s">
        <v>2050</v>
      </c>
      <c r="X362" s="10" t="s">
        <v>1920</v>
      </c>
      <c r="Y362" s="10" t="s">
        <v>2521</v>
      </c>
      <c r="Z362" s="10" t="s">
        <v>2121</v>
      </c>
    </row>
    <row r="363" spans="1:26" s="10" customFormat="1" ht="30">
      <c r="A363" s="13" t="s">
        <v>91</v>
      </c>
      <c r="B363" s="14" t="s">
        <v>161</v>
      </c>
      <c r="C363" s="10" t="s">
        <v>224</v>
      </c>
      <c r="D363" s="14" t="s">
        <v>917</v>
      </c>
      <c r="E363" s="14" t="s">
        <v>2852</v>
      </c>
      <c r="F363" s="12" t="s">
        <v>1936</v>
      </c>
      <c r="G363" s="12" t="s">
        <v>1926</v>
      </c>
      <c r="H363" s="10">
        <v>8</v>
      </c>
      <c r="I363" s="12"/>
      <c r="K363" s="12"/>
      <c r="L363" s="12" t="s">
        <v>1922</v>
      </c>
      <c r="M363" s="10" t="s">
        <v>1928</v>
      </c>
      <c r="N363" s="10" t="s">
        <v>1954</v>
      </c>
      <c r="O363" s="10" t="s">
        <v>1960</v>
      </c>
      <c r="P363" s="14" t="s">
        <v>1931</v>
      </c>
      <c r="Q363" s="12" t="s">
        <v>1946</v>
      </c>
      <c r="R363" s="12" t="s">
        <v>2023</v>
      </c>
      <c r="S363" s="12" t="s">
        <v>1954</v>
      </c>
      <c r="T363" s="10" t="s">
        <v>2868</v>
      </c>
      <c r="U363" s="10" t="s">
        <v>2869</v>
      </c>
      <c r="V363" s="10" t="s">
        <v>207</v>
      </c>
      <c r="W363" s="10" t="s">
        <v>2050</v>
      </c>
      <c r="X363" s="10" t="s">
        <v>1920</v>
      </c>
      <c r="Y363" s="10" t="s">
        <v>2521</v>
      </c>
      <c r="Z363" s="10" t="s">
        <v>2121</v>
      </c>
    </row>
    <row r="364" spans="1:26" s="10" customFormat="1" ht="30">
      <c r="A364" s="13" t="s">
        <v>91</v>
      </c>
      <c r="B364" s="14" t="s">
        <v>161</v>
      </c>
      <c r="C364" s="10" t="s">
        <v>224</v>
      </c>
      <c r="D364" s="14" t="s">
        <v>918</v>
      </c>
      <c r="E364" s="14" t="s">
        <v>2852</v>
      </c>
      <c r="F364" s="12" t="s">
        <v>1936</v>
      </c>
      <c r="G364" s="12" t="s">
        <v>1926</v>
      </c>
      <c r="H364" s="10">
        <v>8</v>
      </c>
      <c r="I364" s="12"/>
      <c r="K364" s="12"/>
      <c r="L364" s="12" t="s">
        <v>1922</v>
      </c>
      <c r="M364" s="10" t="s">
        <v>1928</v>
      </c>
      <c r="N364" s="10" t="s">
        <v>1954</v>
      </c>
      <c r="O364" s="10" t="s">
        <v>1960</v>
      </c>
      <c r="P364" s="14" t="s">
        <v>1931</v>
      </c>
      <c r="Q364" s="12" t="s">
        <v>1946</v>
      </c>
      <c r="R364" s="12" t="s">
        <v>2023</v>
      </c>
      <c r="S364" s="12" t="s">
        <v>1954</v>
      </c>
      <c r="T364" s="10" t="s">
        <v>2870</v>
      </c>
      <c r="U364" s="10" t="s">
        <v>2871</v>
      </c>
      <c r="V364" s="10" t="s">
        <v>207</v>
      </c>
      <c r="W364" s="10" t="s">
        <v>2050</v>
      </c>
      <c r="X364" s="10" t="s">
        <v>1920</v>
      </c>
      <c r="Y364" s="10" t="s">
        <v>2521</v>
      </c>
      <c r="Z364" s="10" t="s">
        <v>2121</v>
      </c>
    </row>
    <row r="365" spans="1:26" s="10" customFormat="1" ht="30">
      <c r="A365" s="13" t="s">
        <v>91</v>
      </c>
      <c r="B365" s="14" t="s">
        <v>161</v>
      </c>
      <c r="C365" s="10" t="s">
        <v>224</v>
      </c>
      <c r="D365" s="14" t="s">
        <v>919</v>
      </c>
      <c r="E365" s="14" t="s">
        <v>2852</v>
      </c>
      <c r="F365" s="12" t="s">
        <v>1936</v>
      </c>
      <c r="G365" s="12" t="s">
        <v>1926</v>
      </c>
      <c r="I365" s="12"/>
      <c r="K365" s="12"/>
      <c r="L365" s="12" t="s">
        <v>1922</v>
      </c>
      <c r="M365" s="10" t="s">
        <v>1928</v>
      </c>
      <c r="N365" s="10" t="s">
        <v>1954</v>
      </c>
      <c r="O365" s="10" t="s">
        <v>1960</v>
      </c>
      <c r="P365" s="14" t="s">
        <v>1931</v>
      </c>
      <c r="Q365" s="12" t="s">
        <v>1946</v>
      </c>
      <c r="R365" s="12" t="s">
        <v>2023</v>
      </c>
      <c r="S365" s="12" t="s">
        <v>1954</v>
      </c>
      <c r="T365" s="10" t="s">
        <v>2872</v>
      </c>
      <c r="U365" s="10" t="s">
        <v>2873</v>
      </c>
      <c r="V365" s="10" t="s">
        <v>207</v>
      </c>
      <c r="W365" s="10" t="s">
        <v>1920</v>
      </c>
      <c r="X365" s="10" t="s">
        <v>1920</v>
      </c>
      <c r="Y365" s="10" t="s">
        <v>2521</v>
      </c>
      <c r="Z365" s="10" t="s">
        <v>1935</v>
      </c>
    </row>
    <row r="366" spans="1:26" s="10" customFormat="1" ht="30">
      <c r="A366" s="13" t="s">
        <v>91</v>
      </c>
      <c r="B366" s="14" t="s">
        <v>161</v>
      </c>
      <c r="C366" s="10" t="s">
        <v>224</v>
      </c>
      <c r="D366" s="14" t="s">
        <v>920</v>
      </c>
      <c r="E366" s="14" t="s">
        <v>2852</v>
      </c>
      <c r="F366" s="12" t="s">
        <v>1936</v>
      </c>
      <c r="G366" s="12" t="s">
        <v>1926</v>
      </c>
      <c r="I366" s="12"/>
      <c r="K366" s="12"/>
      <c r="L366" s="12" t="s">
        <v>1922</v>
      </c>
      <c r="M366" s="10" t="s">
        <v>1928</v>
      </c>
      <c r="N366" s="10" t="s">
        <v>1954</v>
      </c>
      <c r="O366" s="10" t="s">
        <v>1960</v>
      </c>
      <c r="P366" s="14" t="s">
        <v>1931</v>
      </c>
      <c r="Q366" s="12" t="s">
        <v>1946</v>
      </c>
      <c r="R366" s="12" t="s">
        <v>2023</v>
      </c>
      <c r="S366" s="12" t="s">
        <v>1954</v>
      </c>
      <c r="T366" s="10" t="s">
        <v>2874</v>
      </c>
      <c r="U366" s="10" t="s">
        <v>2875</v>
      </c>
      <c r="V366" s="10" t="s">
        <v>207</v>
      </c>
      <c r="W366" s="10" t="s">
        <v>1920</v>
      </c>
      <c r="X366" s="10" t="s">
        <v>1920</v>
      </c>
      <c r="Y366" s="10" t="s">
        <v>2521</v>
      </c>
      <c r="Z366" s="10" t="s">
        <v>1935</v>
      </c>
    </row>
    <row r="367" spans="1:26" s="10" customFormat="1" ht="30">
      <c r="A367" s="13" t="s">
        <v>91</v>
      </c>
      <c r="B367" s="14" t="s">
        <v>161</v>
      </c>
      <c r="C367" s="10" t="s">
        <v>224</v>
      </c>
      <c r="D367" s="14" t="s">
        <v>921</v>
      </c>
      <c r="E367" s="14" t="s">
        <v>207</v>
      </c>
      <c r="F367" s="12" t="s">
        <v>1936</v>
      </c>
      <c r="G367" s="12" t="s">
        <v>1926</v>
      </c>
      <c r="I367" s="12"/>
      <c r="K367" s="12"/>
      <c r="L367" s="12" t="s">
        <v>1922</v>
      </c>
      <c r="M367" s="10" t="s">
        <v>1928</v>
      </c>
      <c r="N367" s="10" t="s">
        <v>1954</v>
      </c>
      <c r="O367" s="10" t="s">
        <v>1960</v>
      </c>
      <c r="P367" s="14" t="s">
        <v>1931</v>
      </c>
      <c r="Q367" s="12" t="s">
        <v>1946</v>
      </c>
      <c r="R367" s="12" t="s">
        <v>2023</v>
      </c>
      <c r="S367" s="12" t="s">
        <v>1954</v>
      </c>
      <c r="T367" s="10" t="s">
        <v>2876</v>
      </c>
      <c r="U367" s="10" t="s">
        <v>2877</v>
      </c>
      <c r="V367" s="10" t="s">
        <v>207</v>
      </c>
      <c r="W367" s="10" t="s">
        <v>2050</v>
      </c>
      <c r="X367" s="10" t="s">
        <v>1920</v>
      </c>
      <c r="Y367" s="10" t="s">
        <v>2521</v>
      </c>
      <c r="Z367" s="10" t="s">
        <v>2121</v>
      </c>
    </row>
    <row r="368" spans="1:26" s="10" customFormat="1" ht="30">
      <c r="A368" s="13" t="s">
        <v>91</v>
      </c>
      <c r="B368" s="14" t="s">
        <v>161</v>
      </c>
      <c r="C368" s="10" t="s">
        <v>224</v>
      </c>
      <c r="D368" s="14" t="s">
        <v>922</v>
      </c>
      <c r="E368" s="14" t="s">
        <v>207</v>
      </c>
      <c r="F368" s="12" t="s">
        <v>1936</v>
      </c>
      <c r="G368" s="12" t="s">
        <v>1926</v>
      </c>
      <c r="I368" s="12"/>
      <c r="K368" s="12"/>
      <c r="L368" s="12" t="s">
        <v>1922</v>
      </c>
      <c r="M368" s="10" t="s">
        <v>1928</v>
      </c>
      <c r="N368" s="10" t="s">
        <v>1954</v>
      </c>
      <c r="O368" s="10" t="s">
        <v>1960</v>
      </c>
      <c r="P368" s="14" t="s">
        <v>1931</v>
      </c>
      <c r="Q368" s="12" t="s">
        <v>1946</v>
      </c>
      <c r="R368" s="12" t="s">
        <v>2023</v>
      </c>
      <c r="S368" s="12" t="s">
        <v>1954</v>
      </c>
      <c r="T368" s="10" t="s">
        <v>2878</v>
      </c>
      <c r="U368" s="10" t="s">
        <v>2879</v>
      </c>
      <c r="V368" s="10" t="s">
        <v>207</v>
      </c>
      <c r="W368" s="10" t="s">
        <v>1920</v>
      </c>
      <c r="X368" s="10" t="s">
        <v>1920</v>
      </c>
      <c r="Y368" s="10" t="s">
        <v>2521</v>
      </c>
      <c r="Z368" s="10" t="s">
        <v>1935</v>
      </c>
    </row>
    <row r="369" spans="1:26" s="10" customFormat="1" ht="30">
      <c r="A369" s="13" t="s">
        <v>91</v>
      </c>
      <c r="B369" s="14" t="s">
        <v>161</v>
      </c>
      <c r="C369" s="10" t="s">
        <v>224</v>
      </c>
      <c r="D369" s="14" t="s">
        <v>923</v>
      </c>
      <c r="E369" s="14" t="s">
        <v>207</v>
      </c>
      <c r="F369" s="12" t="s">
        <v>1936</v>
      </c>
      <c r="G369" s="12" t="s">
        <v>1926</v>
      </c>
      <c r="I369" s="12"/>
      <c r="K369" s="12"/>
      <c r="L369" s="12" t="s">
        <v>1922</v>
      </c>
      <c r="M369" s="10" t="s">
        <v>1928</v>
      </c>
      <c r="N369" s="10" t="s">
        <v>1954</v>
      </c>
      <c r="O369" s="10" t="s">
        <v>1960</v>
      </c>
      <c r="P369" s="14" t="s">
        <v>1931</v>
      </c>
      <c r="Q369" s="12" t="s">
        <v>1946</v>
      </c>
      <c r="R369" s="12" t="s">
        <v>2023</v>
      </c>
      <c r="S369" s="12" t="s">
        <v>1954</v>
      </c>
      <c r="T369" s="10" t="s">
        <v>2880</v>
      </c>
      <c r="U369" s="10" t="s">
        <v>2881</v>
      </c>
      <c r="V369" s="10" t="s">
        <v>207</v>
      </c>
      <c r="W369" s="10" t="s">
        <v>2050</v>
      </c>
      <c r="X369" s="10" t="s">
        <v>1920</v>
      </c>
      <c r="Y369" s="10" t="s">
        <v>2521</v>
      </c>
      <c r="Z369" s="10" t="s">
        <v>2121</v>
      </c>
    </row>
    <row r="370" spans="1:26" s="10" customFormat="1" ht="30">
      <c r="A370" s="13" t="s">
        <v>91</v>
      </c>
      <c r="B370" s="14" t="s">
        <v>161</v>
      </c>
      <c r="C370" s="10" t="s">
        <v>224</v>
      </c>
      <c r="D370" s="14" t="s">
        <v>924</v>
      </c>
      <c r="E370" s="14" t="s">
        <v>207</v>
      </c>
      <c r="F370" s="12" t="s">
        <v>1936</v>
      </c>
      <c r="G370" s="12" t="s">
        <v>1926</v>
      </c>
      <c r="I370" s="12"/>
      <c r="K370" s="12"/>
      <c r="L370" s="12" t="s">
        <v>1922</v>
      </c>
      <c r="M370" s="10" t="s">
        <v>1928</v>
      </c>
      <c r="N370" s="10" t="s">
        <v>1954</v>
      </c>
      <c r="O370" s="10" t="s">
        <v>1960</v>
      </c>
      <c r="P370" s="14" t="s">
        <v>1931</v>
      </c>
      <c r="Q370" s="12" t="s">
        <v>1946</v>
      </c>
      <c r="R370" s="12" t="s">
        <v>2023</v>
      </c>
      <c r="S370" s="12" t="s">
        <v>1954</v>
      </c>
      <c r="T370" s="10" t="s">
        <v>2882</v>
      </c>
      <c r="U370" s="10" t="s">
        <v>2883</v>
      </c>
      <c r="V370" s="10" t="s">
        <v>207</v>
      </c>
      <c r="W370" s="10" t="s">
        <v>2050</v>
      </c>
      <c r="X370" s="10" t="s">
        <v>1920</v>
      </c>
      <c r="Y370" s="10" t="s">
        <v>2521</v>
      </c>
      <c r="Z370" s="10" t="s">
        <v>2121</v>
      </c>
    </row>
    <row r="371" spans="1:26" s="10" customFormat="1" ht="30">
      <c r="A371" s="13" t="s">
        <v>91</v>
      </c>
      <c r="B371" s="14" t="s">
        <v>161</v>
      </c>
      <c r="C371" s="10" t="s">
        <v>224</v>
      </c>
      <c r="D371" s="14" t="s">
        <v>925</v>
      </c>
      <c r="E371" s="14" t="s">
        <v>207</v>
      </c>
      <c r="F371" s="12" t="s">
        <v>1936</v>
      </c>
      <c r="G371" s="12" t="s">
        <v>1926</v>
      </c>
      <c r="I371" s="12"/>
      <c r="K371" s="12"/>
      <c r="L371" s="12" t="s">
        <v>1922</v>
      </c>
      <c r="M371" s="10" t="s">
        <v>1928</v>
      </c>
      <c r="N371" s="10" t="s">
        <v>1954</v>
      </c>
      <c r="O371" s="10" t="s">
        <v>1960</v>
      </c>
      <c r="P371" s="14" t="s">
        <v>1931</v>
      </c>
      <c r="Q371" s="12" t="s">
        <v>1946</v>
      </c>
      <c r="R371" s="12" t="s">
        <v>2023</v>
      </c>
      <c r="S371" s="12" t="s">
        <v>1954</v>
      </c>
      <c r="T371" s="10" t="s">
        <v>2884</v>
      </c>
      <c r="U371" s="10" t="s">
        <v>2885</v>
      </c>
      <c r="V371" s="10" t="s">
        <v>207</v>
      </c>
      <c r="W371" s="10" t="s">
        <v>1920</v>
      </c>
      <c r="X371" s="10" t="s">
        <v>1920</v>
      </c>
      <c r="Y371" s="10" t="s">
        <v>2521</v>
      </c>
      <c r="Z371" s="10" t="s">
        <v>1935</v>
      </c>
    </row>
    <row r="372" spans="1:26" s="10" customFormat="1" ht="45">
      <c r="A372" s="13" t="s">
        <v>91</v>
      </c>
      <c r="B372" s="14" t="s">
        <v>161</v>
      </c>
      <c r="C372" s="10" t="s">
        <v>224</v>
      </c>
      <c r="D372" s="14" t="s">
        <v>926</v>
      </c>
      <c r="E372" s="14" t="s">
        <v>2886</v>
      </c>
      <c r="F372" s="12" t="s">
        <v>1936</v>
      </c>
      <c r="G372" s="12" t="s">
        <v>1926</v>
      </c>
      <c r="I372" s="12"/>
      <c r="K372" s="12"/>
      <c r="L372" s="12" t="s">
        <v>1922</v>
      </c>
      <c r="M372" s="10" t="s">
        <v>1928</v>
      </c>
      <c r="N372" s="10" t="s">
        <v>1954</v>
      </c>
      <c r="O372" s="10" t="s">
        <v>1960</v>
      </c>
      <c r="P372" s="14" t="s">
        <v>1931</v>
      </c>
      <c r="Q372" s="12" t="s">
        <v>1946</v>
      </c>
      <c r="R372" s="12" t="s">
        <v>2023</v>
      </c>
      <c r="S372" s="12" t="s">
        <v>1954</v>
      </c>
      <c r="T372" s="10" t="s">
        <v>2887</v>
      </c>
      <c r="U372" s="10" t="s">
        <v>2888</v>
      </c>
      <c r="V372" s="10" t="s">
        <v>207</v>
      </c>
      <c r="W372" s="10" t="s">
        <v>2050</v>
      </c>
      <c r="X372" s="10" t="s">
        <v>1920</v>
      </c>
      <c r="Y372" s="10" t="s">
        <v>2521</v>
      </c>
      <c r="Z372" s="10" t="s">
        <v>2121</v>
      </c>
    </row>
    <row r="373" spans="1:26" s="10" customFormat="1" ht="30">
      <c r="A373" s="13" t="s">
        <v>91</v>
      </c>
      <c r="B373" s="14" t="s">
        <v>161</v>
      </c>
      <c r="C373" s="10" t="s">
        <v>224</v>
      </c>
      <c r="D373" s="14" t="s">
        <v>927</v>
      </c>
      <c r="E373" s="14" t="s">
        <v>2889</v>
      </c>
      <c r="F373" s="12" t="s">
        <v>1936</v>
      </c>
      <c r="G373" s="12" t="s">
        <v>1926</v>
      </c>
      <c r="I373" s="12"/>
      <c r="K373" s="12"/>
      <c r="L373" s="12" t="s">
        <v>1927</v>
      </c>
      <c r="M373" s="10" t="s">
        <v>1928</v>
      </c>
      <c r="N373" s="10" t="s">
        <v>1954</v>
      </c>
      <c r="O373" s="10" t="s">
        <v>1960</v>
      </c>
      <c r="P373" s="14" t="s">
        <v>1931</v>
      </c>
      <c r="Q373" s="12" t="s">
        <v>2431</v>
      </c>
      <c r="R373" s="12" t="s">
        <v>1986</v>
      </c>
      <c r="S373" s="12" t="s">
        <v>1954</v>
      </c>
      <c r="T373" s="10" t="s">
        <v>2890</v>
      </c>
      <c r="U373" s="10" t="s">
        <v>2891</v>
      </c>
      <c r="V373" s="10" t="s">
        <v>207</v>
      </c>
      <c r="W373" s="10" t="s">
        <v>2050</v>
      </c>
      <c r="X373" s="10" t="s">
        <v>1920</v>
      </c>
      <c r="Y373" s="10" t="s">
        <v>2521</v>
      </c>
      <c r="Z373" s="10" t="s">
        <v>2121</v>
      </c>
    </row>
    <row r="374" spans="1:26" s="10" customFormat="1" ht="30">
      <c r="A374" s="13" t="s">
        <v>91</v>
      </c>
      <c r="B374" s="14" t="s">
        <v>161</v>
      </c>
      <c r="C374" s="10" t="s">
        <v>224</v>
      </c>
      <c r="D374" s="14" t="s">
        <v>928</v>
      </c>
      <c r="E374" s="14" t="s">
        <v>207</v>
      </c>
      <c r="F374" s="12" t="s">
        <v>1936</v>
      </c>
      <c r="G374" s="12" t="s">
        <v>1926</v>
      </c>
      <c r="I374" s="12"/>
      <c r="K374" s="12"/>
      <c r="L374" s="12" t="s">
        <v>1922</v>
      </c>
      <c r="M374" s="10" t="s">
        <v>1928</v>
      </c>
      <c r="N374" s="10" t="s">
        <v>1954</v>
      </c>
      <c r="O374" s="10" t="s">
        <v>1960</v>
      </c>
      <c r="P374" s="14" t="s">
        <v>1931</v>
      </c>
      <c r="Q374" s="12" t="s">
        <v>1946</v>
      </c>
      <c r="R374" s="12" t="s">
        <v>1968</v>
      </c>
      <c r="S374" s="12" t="s">
        <v>1954</v>
      </c>
      <c r="T374" s="10" t="s">
        <v>2892</v>
      </c>
      <c r="U374" s="10" t="s">
        <v>2893</v>
      </c>
      <c r="V374" s="10" t="s">
        <v>207</v>
      </c>
      <c r="W374" s="10" t="s">
        <v>2050</v>
      </c>
      <c r="X374" s="10" t="s">
        <v>1920</v>
      </c>
      <c r="Y374" s="10" t="s">
        <v>2521</v>
      </c>
      <c r="Z374" s="10" t="s">
        <v>2121</v>
      </c>
    </row>
    <row r="375" spans="1:26" s="10" customFormat="1" ht="30">
      <c r="A375" s="13" t="s">
        <v>91</v>
      </c>
      <c r="B375" s="14" t="s">
        <v>161</v>
      </c>
      <c r="C375" s="10" t="s">
        <v>224</v>
      </c>
      <c r="D375" s="14" t="s">
        <v>929</v>
      </c>
      <c r="E375" s="14" t="s">
        <v>207</v>
      </c>
      <c r="F375" s="12" t="s">
        <v>1936</v>
      </c>
      <c r="G375" s="12" t="s">
        <v>1926</v>
      </c>
      <c r="I375" s="12"/>
      <c r="K375" s="12"/>
      <c r="L375" s="12" t="s">
        <v>1922</v>
      </c>
      <c r="M375" s="10" t="s">
        <v>1928</v>
      </c>
      <c r="N375" s="10" t="s">
        <v>1954</v>
      </c>
      <c r="O375" s="10" t="s">
        <v>1960</v>
      </c>
      <c r="P375" s="14" t="s">
        <v>1931</v>
      </c>
      <c r="Q375" s="12" t="s">
        <v>1946</v>
      </c>
      <c r="R375" s="12" t="s">
        <v>1933</v>
      </c>
      <c r="S375" s="12" t="s">
        <v>1954</v>
      </c>
      <c r="T375" s="10" t="s">
        <v>2894</v>
      </c>
      <c r="U375" s="10" t="s">
        <v>2895</v>
      </c>
      <c r="V375" s="10" t="s">
        <v>207</v>
      </c>
      <c r="W375" s="10" t="s">
        <v>2050</v>
      </c>
      <c r="X375" s="10" t="s">
        <v>1920</v>
      </c>
      <c r="Y375" s="10" t="s">
        <v>2521</v>
      </c>
      <c r="Z375" s="10" t="s">
        <v>2121</v>
      </c>
    </row>
    <row r="376" spans="1:26" s="10" customFormat="1" ht="30">
      <c r="A376" s="13" t="s">
        <v>91</v>
      </c>
      <c r="B376" s="14" t="s">
        <v>161</v>
      </c>
      <c r="C376" s="10" t="s">
        <v>224</v>
      </c>
      <c r="D376" s="14" t="s">
        <v>930</v>
      </c>
      <c r="E376" s="14" t="s">
        <v>2896</v>
      </c>
      <c r="F376" s="12" t="s">
        <v>1936</v>
      </c>
      <c r="G376" s="12" t="s">
        <v>1926</v>
      </c>
      <c r="I376" s="12"/>
      <c r="K376" s="12"/>
      <c r="L376" s="12" t="s">
        <v>1922</v>
      </c>
      <c r="M376" s="10" t="s">
        <v>1928</v>
      </c>
      <c r="N376" s="10" t="s">
        <v>1954</v>
      </c>
      <c r="O376" s="10" t="s">
        <v>1960</v>
      </c>
      <c r="P376" s="14" t="s">
        <v>1931</v>
      </c>
      <c r="Q376" s="12" t="s">
        <v>1946</v>
      </c>
      <c r="R376" s="12" t="s">
        <v>2023</v>
      </c>
      <c r="S376" s="12" t="s">
        <v>1954</v>
      </c>
      <c r="T376" s="10" t="s">
        <v>2897</v>
      </c>
      <c r="U376" s="10" t="s">
        <v>2898</v>
      </c>
      <c r="V376" s="10" t="s">
        <v>207</v>
      </c>
      <c r="W376" s="10" t="s">
        <v>2050</v>
      </c>
      <c r="X376" s="10" t="s">
        <v>1920</v>
      </c>
      <c r="Y376" s="10" t="s">
        <v>2521</v>
      </c>
      <c r="Z376" s="10" t="s">
        <v>2121</v>
      </c>
    </row>
    <row r="377" spans="1:26" s="10" customFormat="1" ht="30">
      <c r="A377" s="13" t="s">
        <v>91</v>
      </c>
      <c r="B377" s="14" t="s">
        <v>161</v>
      </c>
      <c r="C377" s="10" t="s">
        <v>224</v>
      </c>
      <c r="D377" s="14" t="s">
        <v>931</v>
      </c>
      <c r="E377" s="14" t="s">
        <v>2899</v>
      </c>
      <c r="F377" s="12" t="s">
        <v>1936</v>
      </c>
      <c r="G377" s="12" t="s">
        <v>1926</v>
      </c>
      <c r="I377" s="12"/>
      <c r="K377" s="12"/>
      <c r="L377" s="12" t="s">
        <v>1922</v>
      </c>
      <c r="M377" s="10" t="s">
        <v>1928</v>
      </c>
      <c r="N377" s="10" t="s">
        <v>1954</v>
      </c>
      <c r="O377" s="10" t="s">
        <v>1960</v>
      </c>
      <c r="P377" s="14" t="s">
        <v>1931</v>
      </c>
      <c r="Q377" s="12" t="s">
        <v>1946</v>
      </c>
      <c r="R377" s="12" t="s">
        <v>2023</v>
      </c>
      <c r="S377" s="12" t="s">
        <v>1954</v>
      </c>
      <c r="T377" s="10" t="s">
        <v>2900</v>
      </c>
      <c r="U377" s="10" t="s">
        <v>2901</v>
      </c>
      <c r="V377" s="10" t="s">
        <v>207</v>
      </c>
      <c r="W377" s="10" t="s">
        <v>2050</v>
      </c>
      <c r="X377" s="10" t="s">
        <v>1920</v>
      </c>
      <c r="Y377" s="10" t="s">
        <v>2521</v>
      </c>
      <c r="Z377" s="10" t="s">
        <v>2121</v>
      </c>
    </row>
    <row r="378" spans="1:26" s="10" customFormat="1" ht="30">
      <c r="A378" s="13" t="s">
        <v>91</v>
      </c>
      <c r="B378" s="14" t="s">
        <v>161</v>
      </c>
      <c r="C378" s="10" t="s">
        <v>224</v>
      </c>
      <c r="D378" s="14" t="s">
        <v>932</v>
      </c>
      <c r="E378" s="14" t="s">
        <v>2899</v>
      </c>
      <c r="F378" s="12" t="s">
        <v>1936</v>
      </c>
      <c r="G378" s="12" t="s">
        <v>1926</v>
      </c>
      <c r="I378" s="12"/>
      <c r="K378" s="12"/>
      <c r="L378" s="12" t="s">
        <v>1922</v>
      </c>
      <c r="M378" s="10" t="s">
        <v>1928</v>
      </c>
      <c r="N378" s="10" t="s">
        <v>1954</v>
      </c>
      <c r="O378" s="10" t="s">
        <v>1960</v>
      </c>
      <c r="P378" s="14" t="s">
        <v>1931</v>
      </c>
      <c r="Q378" s="12" t="s">
        <v>1946</v>
      </c>
      <c r="R378" s="12" t="s">
        <v>2023</v>
      </c>
      <c r="S378" s="12" t="s">
        <v>1954</v>
      </c>
      <c r="T378" s="10" t="s">
        <v>2902</v>
      </c>
      <c r="U378" s="10" t="s">
        <v>2903</v>
      </c>
      <c r="V378" s="10" t="s">
        <v>207</v>
      </c>
      <c r="W378" s="10" t="s">
        <v>1920</v>
      </c>
      <c r="X378" s="10" t="s">
        <v>1920</v>
      </c>
      <c r="Y378" s="10" t="s">
        <v>2521</v>
      </c>
      <c r="Z378" s="10" t="s">
        <v>1935</v>
      </c>
    </row>
    <row r="379" spans="1:26" s="10" customFormat="1" ht="30">
      <c r="A379" s="13" t="s">
        <v>91</v>
      </c>
      <c r="B379" s="14" t="s">
        <v>161</v>
      </c>
      <c r="C379" s="10" t="s">
        <v>224</v>
      </c>
      <c r="D379" s="14" t="s">
        <v>933</v>
      </c>
      <c r="E379" s="14" t="s">
        <v>2899</v>
      </c>
      <c r="F379" s="12" t="s">
        <v>1936</v>
      </c>
      <c r="G379" s="12" t="s">
        <v>1926</v>
      </c>
      <c r="I379" s="12"/>
      <c r="K379" s="12"/>
      <c r="L379" s="12" t="s">
        <v>1922</v>
      </c>
      <c r="M379" s="10" t="s">
        <v>1928</v>
      </c>
      <c r="N379" s="10" t="s">
        <v>1954</v>
      </c>
      <c r="O379" s="10" t="s">
        <v>1960</v>
      </c>
      <c r="P379" s="14" t="s">
        <v>1931</v>
      </c>
      <c r="Q379" s="12" t="s">
        <v>1946</v>
      </c>
      <c r="R379" s="12" t="s">
        <v>2023</v>
      </c>
      <c r="S379" s="12" t="s">
        <v>1954</v>
      </c>
      <c r="T379" s="10" t="s">
        <v>2904</v>
      </c>
      <c r="U379" s="10" t="s">
        <v>2905</v>
      </c>
      <c r="V379" s="10" t="s">
        <v>207</v>
      </c>
      <c r="W379" s="10" t="s">
        <v>2050</v>
      </c>
      <c r="X379" s="10" t="s">
        <v>1920</v>
      </c>
      <c r="Y379" s="10" t="s">
        <v>2521</v>
      </c>
      <c r="Z379" s="10" t="s">
        <v>2121</v>
      </c>
    </row>
    <row r="380" spans="1:26" s="10" customFormat="1" ht="30">
      <c r="A380" s="13" t="s">
        <v>91</v>
      </c>
      <c r="B380" s="14" t="s">
        <v>161</v>
      </c>
      <c r="C380" s="10" t="s">
        <v>224</v>
      </c>
      <c r="D380" s="14" t="s">
        <v>934</v>
      </c>
      <c r="E380" s="14" t="s">
        <v>2899</v>
      </c>
      <c r="F380" s="12" t="s">
        <v>1936</v>
      </c>
      <c r="G380" s="12" t="s">
        <v>1926</v>
      </c>
      <c r="I380" s="12"/>
      <c r="K380" s="12"/>
      <c r="L380" s="12" t="s">
        <v>1922</v>
      </c>
      <c r="M380" s="10" t="s">
        <v>1928</v>
      </c>
      <c r="N380" s="10" t="s">
        <v>1954</v>
      </c>
      <c r="O380" s="10" t="s">
        <v>1960</v>
      </c>
      <c r="P380" s="14" t="s">
        <v>1931</v>
      </c>
      <c r="Q380" s="12" t="s">
        <v>1946</v>
      </c>
      <c r="R380" s="12" t="s">
        <v>2023</v>
      </c>
      <c r="S380" s="12" t="s">
        <v>1954</v>
      </c>
      <c r="T380" s="10" t="s">
        <v>2906</v>
      </c>
      <c r="U380" s="10" t="s">
        <v>2907</v>
      </c>
      <c r="V380" s="10" t="s">
        <v>207</v>
      </c>
      <c r="W380" s="10" t="s">
        <v>2050</v>
      </c>
      <c r="X380" s="10" t="s">
        <v>1920</v>
      </c>
      <c r="Y380" s="10" t="s">
        <v>2521</v>
      </c>
      <c r="Z380" s="10" t="s">
        <v>2121</v>
      </c>
    </row>
    <row r="381" spans="1:26" s="10" customFormat="1" ht="30">
      <c r="A381" s="13" t="s">
        <v>91</v>
      </c>
      <c r="B381" s="14" t="s">
        <v>161</v>
      </c>
      <c r="C381" s="10" t="s">
        <v>224</v>
      </c>
      <c r="D381" s="14" t="s">
        <v>935</v>
      </c>
      <c r="E381" s="14" t="s">
        <v>2899</v>
      </c>
      <c r="F381" s="12" t="s">
        <v>1936</v>
      </c>
      <c r="G381" s="12" t="s">
        <v>1926</v>
      </c>
      <c r="I381" s="12"/>
      <c r="K381" s="12"/>
      <c r="L381" s="12" t="s">
        <v>1922</v>
      </c>
      <c r="M381" s="10" t="s">
        <v>1928</v>
      </c>
      <c r="N381" s="10" t="s">
        <v>1954</v>
      </c>
      <c r="O381" s="10" t="s">
        <v>1960</v>
      </c>
      <c r="P381" s="14" t="s">
        <v>1931</v>
      </c>
      <c r="Q381" s="12" t="s">
        <v>1946</v>
      </c>
      <c r="R381" s="12" t="s">
        <v>2023</v>
      </c>
      <c r="S381" s="12" t="s">
        <v>1954</v>
      </c>
      <c r="T381" s="10" t="s">
        <v>2908</v>
      </c>
      <c r="U381" s="10" t="s">
        <v>2909</v>
      </c>
      <c r="V381" s="10" t="s">
        <v>207</v>
      </c>
      <c r="W381" s="10" t="s">
        <v>2050</v>
      </c>
      <c r="X381" s="10" t="s">
        <v>1920</v>
      </c>
      <c r="Y381" s="10" t="s">
        <v>2521</v>
      </c>
      <c r="Z381" s="10" t="s">
        <v>2121</v>
      </c>
    </row>
    <row r="382" spans="1:26" s="10" customFormat="1" ht="30">
      <c r="A382" s="13" t="s">
        <v>91</v>
      </c>
      <c r="B382" s="14" t="s">
        <v>161</v>
      </c>
      <c r="C382" s="10" t="s">
        <v>224</v>
      </c>
      <c r="D382" s="14" t="s">
        <v>936</v>
      </c>
      <c r="E382" s="14" t="s">
        <v>207</v>
      </c>
      <c r="F382" s="12" t="s">
        <v>1936</v>
      </c>
      <c r="G382" s="12" t="s">
        <v>1926</v>
      </c>
      <c r="I382" s="12"/>
      <c r="K382" s="12"/>
      <c r="L382" s="12" t="s">
        <v>1922</v>
      </c>
      <c r="M382" s="10" t="s">
        <v>1928</v>
      </c>
      <c r="N382" s="10" t="s">
        <v>1954</v>
      </c>
      <c r="O382" s="10" t="s">
        <v>1960</v>
      </c>
      <c r="P382" s="14" t="s">
        <v>1931</v>
      </c>
      <c r="Q382" s="12" t="s">
        <v>1946</v>
      </c>
      <c r="R382" s="12" t="s">
        <v>1933</v>
      </c>
      <c r="S382" s="12" t="s">
        <v>1954</v>
      </c>
      <c r="T382" s="10" t="s">
        <v>2910</v>
      </c>
      <c r="U382" s="10" t="s">
        <v>2911</v>
      </c>
      <c r="V382" s="10" t="s">
        <v>207</v>
      </c>
      <c r="W382" s="10" t="s">
        <v>2050</v>
      </c>
      <c r="X382" s="10" t="s">
        <v>1920</v>
      </c>
      <c r="Y382" s="10" t="s">
        <v>2521</v>
      </c>
      <c r="Z382" s="10" t="s">
        <v>2121</v>
      </c>
    </row>
    <row r="383" spans="1:26" s="10" customFormat="1" ht="30">
      <c r="A383" s="13" t="s">
        <v>91</v>
      </c>
      <c r="B383" s="14" t="s">
        <v>161</v>
      </c>
      <c r="C383" s="10" t="s">
        <v>224</v>
      </c>
      <c r="D383" s="14" t="s">
        <v>937</v>
      </c>
      <c r="E383" s="14" t="s">
        <v>2912</v>
      </c>
      <c r="F383" s="12" t="s">
        <v>1936</v>
      </c>
      <c r="G383" s="12" t="s">
        <v>1926</v>
      </c>
      <c r="I383" s="12"/>
      <c r="K383" s="12"/>
      <c r="L383" s="12" t="s">
        <v>1922</v>
      </c>
      <c r="M383" s="10" t="s">
        <v>1928</v>
      </c>
      <c r="N383" s="10" t="s">
        <v>1954</v>
      </c>
      <c r="O383" s="10" t="s">
        <v>1960</v>
      </c>
      <c r="P383" s="14" t="s">
        <v>1931</v>
      </c>
      <c r="Q383" s="12" t="s">
        <v>1946</v>
      </c>
      <c r="R383" s="12" t="s">
        <v>2023</v>
      </c>
      <c r="S383" s="12" t="s">
        <v>1954</v>
      </c>
      <c r="T383" s="10" t="s">
        <v>2913</v>
      </c>
      <c r="U383" s="10" t="s">
        <v>2914</v>
      </c>
      <c r="V383" s="10" t="s">
        <v>207</v>
      </c>
      <c r="W383" s="10" t="s">
        <v>2050</v>
      </c>
      <c r="X383" s="10" t="s">
        <v>1920</v>
      </c>
      <c r="Y383" s="10" t="s">
        <v>2521</v>
      </c>
      <c r="Z383" s="10" t="s">
        <v>2121</v>
      </c>
    </row>
    <row r="384" spans="1:26" s="10" customFormat="1" ht="30">
      <c r="A384" s="13" t="s">
        <v>91</v>
      </c>
      <c r="B384" s="14" t="s">
        <v>161</v>
      </c>
      <c r="C384" s="10" t="s">
        <v>224</v>
      </c>
      <c r="D384" s="14" t="s">
        <v>938</v>
      </c>
      <c r="E384" s="14" t="s">
        <v>2912</v>
      </c>
      <c r="F384" s="12" t="s">
        <v>1936</v>
      </c>
      <c r="G384" s="12" t="s">
        <v>1926</v>
      </c>
      <c r="I384" s="12"/>
      <c r="K384" s="12"/>
      <c r="L384" s="12" t="s">
        <v>1922</v>
      </c>
      <c r="M384" s="10" t="s">
        <v>1928</v>
      </c>
      <c r="N384" s="10" t="s">
        <v>1954</v>
      </c>
      <c r="O384" s="10" t="s">
        <v>1960</v>
      </c>
      <c r="P384" s="14" t="s">
        <v>1931</v>
      </c>
      <c r="Q384" s="12" t="s">
        <v>1946</v>
      </c>
      <c r="R384" s="12" t="s">
        <v>2023</v>
      </c>
      <c r="S384" s="12" t="s">
        <v>1954</v>
      </c>
      <c r="T384" s="10" t="s">
        <v>2915</v>
      </c>
      <c r="U384" s="10" t="s">
        <v>2916</v>
      </c>
      <c r="V384" s="10" t="s">
        <v>207</v>
      </c>
      <c r="W384" s="10" t="s">
        <v>2050</v>
      </c>
      <c r="X384" s="10" t="s">
        <v>1920</v>
      </c>
      <c r="Y384" s="10" t="s">
        <v>2521</v>
      </c>
      <c r="Z384" s="10" t="s">
        <v>2121</v>
      </c>
    </row>
    <row r="385" spans="1:26" s="10" customFormat="1" ht="30">
      <c r="A385" s="13" t="s">
        <v>91</v>
      </c>
      <c r="B385" s="14" t="s">
        <v>161</v>
      </c>
      <c r="C385" s="10" t="s">
        <v>224</v>
      </c>
      <c r="D385" s="14" t="s">
        <v>939</v>
      </c>
      <c r="E385" s="14" t="s">
        <v>2912</v>
      </c>
      <c r="F385" s="12" t="s">
        <v>1936</v>
      </c>
      <c r="G385" s="12" t="s">
        <v>1926</v>
      </c>
      <c r="I385" s="12"/>
      <c r="K385" s="12"/>
      <c r="L385" s="12" t="s">
        <v>1922</v>
      </c>
      <c r="M385" s="10" t="s">
        <v>1928</v>
      </c>
      <c r="N385" s="10" t="s">
        <v>1954</v>
      </c>
      <c r="O385" s="10" t="s">
        <v>1960</v>
      </c>
      <c r="P385" s="14" t="s">
        <v>1931</v>
      </c>
      <c r="Q385" s="12" t="s">
        <v>1946</v>
      </c>
      <c r="R385" s="12" t="s">
        <v>2023</v>
      </c>
      <c r="S385" s="12" t="s">
        <v>1954</v>
      </c>
      <c r="T385" s="10" t="s">
        <v>2917</v>
      </c>
      <c r="U385" s="10" t="s">
        <v>2918</v>
      </c>
      <c r="V385" s="10" t="s">
        <v>207</v>
      </c>
      <c r="W385" s="10" t="s">
        <v>2050</v>
      </c>
      <c r="X385" s="10" t="s">
        <v>1920</v>
      </c>
      <c r="Y385" s="10" t="s">
        <v>2521</v>
      </c>
      <c r="Z385" s="10" t="s">
        <v>2121</v>
      </c>
    </row>
    <row r="386" spans="1:26" s="10" customFormat="1" ht="30">
      <c r="A386" s="13" t="s">
        <v>91</v>
      </c>
      <c r="B386" s="14" t="s">
        <v>161</v>
      </c>
      <c r="C386" s="10" t="s">
        <v>224</v>
      </c>
      <c r="D386" s="14" t="s">
        <v>940</v>
      </c>
      <c r="E386" s="14" t="s">
        <v>2912</v>
      </c>
      <c r="F386" s="12" t="s">
        <v>1936</v>
      </c>
      <c r="G386" s="12" t="s">
        <v>1926</v>
      </c>
      <c r="I386" s="12"/>
      <c r="K386" s="12"/>
      <c r="L386" s="12" t="s">
        <v>1922</v>
      </c>
      <c r="M386" s="10" t="s">
        <v>1928</v>
      </c>
      <c r="N386" s="10" t="s">
        <v>1954</v>
      </c>
      <c r="O386" s="10" t="s">
        <v>1960</v>
      </c>
      <c r="P386" s="14" t="s">
        <v>1931</v>
      </c>
      <c r="Q386" s="12" t="s">
        <v>1946</v>
      </c>
      <c r="R386" s="12" t="s">
        <v>2023</v>
      </c>
      <c r="S386" s="12" t="s">
        <v>1954</v>
      </c>
      <c r="T386" s="10" t="s">
        <v>2919</v>
      </c>
      <c r="U386" s="10" t="s">
        <v>2920</v>
      </c>
      <c r="V386" s="10" t="s">
        <v>207</v>
      </c>
      <c r="W386" s="10" t="s">
        <v>2050</v>
      </c>
      <c r="X386" s="10" t="s">
        <v>1920</v>
      </c>
      <c r="Y386" s="10" t="s">
        <v>2521</v>
      </c>
      <c r="Z386" s="10" t="s">
        <v>2121</v>
      </c>
    </row>
    <row r="387" spans="1:26" s="10" customFormat="1" ht="30">
      <c r="A387" s="13" t="s">
        <v>91</v>
      </c>
      <c r="B387" s="14" t="s">
        <v>161</v>
      </c>
      <c r="C387" s="10" t="s">
        <v>224</v>
      </c>
      <c r="D387" s="14" t="s">
        <v>941</v>
      </c>
      <c r="E387" s="14" t="s">
        <v>2912</v>
      </c>
      <c r="F387" s="12" t="s">
        <v>1936</v>
      </c>
      <c r="G387" s="12" t="s">
        <v>1926</v>
      </c>
      <c r="I387" s="12"/>
      <c r="K387" s="12"/>
      <c r="L387" s="12" t="s">
        <v>1922</v>
      </c>
      <c r="M387" s="10" t="s">
        <v>1928</v>
      </c>
      <c r="N387" s="10" t="s">
        <v>1954</v>
      </c>
      <c r="O387" s="10" t="s">
        <v>1960</v>
      </c>
      <c r="P387" s="14" t="s">
        <v>1931</v>
      </c>
      <c r="Q387" s="12" t="s">
        <v>1946</v>
      </c>
      <c r="R387" s="12" t="s">
        <v>2023</v>
      </c>
      <c r="S387" s="12" t="s">
        <v>1954</v>
      </c>
      <c r="T387" s="10" t="s">
        <v>2921</v>
      </c>
      <c r="U387" s="10" t="s">
        <v>2922</v>
      </c>
      <c r="V387" s="10" t="s">
        <v>207</v>
      </c>
      <c r="W387" s="10" t="s">
        <v>1920</v>
      </c>
      <c r="X387" s="10" t="s">
        <v>1920</v>
      </c>
      <c r="Y387" s="10" t="s">
        <v>2521</v>
      </c>
      <c r="Z387" s="10" t="s">
        <v>1935</v>
      </c>
    </row>
    <row r="388" spans="1:26" s="10" customFormat="1" ht="30">
      <c r="A388" s="13" t="s">
        <v>91</v>
      </c>
      <c r="B388" s="14" t="s">
        <v>161</v>
      </c>
      <c r="C388" s="10" t="s">
        <v>224</v>
      </c>
      <c r="D388" s="14" t="s">
        <v>942</v>
      </c>
      <c r="E388" s="14" t="s">
        <v>2923</v>
      </c>
      <c r="F388" s="12" t="s">
        <v>1936</v>
      </c>
      <c r="G388" s="12" t="s">
        <v>1926</v>
      </c>
      <c r="I388" s="12"/>
      <c r="K388" s="12"/>
      <c r="L388" s="12" t="s">
        <v>1922</v>
      </c>
      <c r="M388" s="10" t="s">
        <v>1928</v>
      </c>
      <c r="N388" s="10" t="s">
        <v>1954</v>
      </c>
      <c r="O388" s="10" t="s">
        <v>1960</v>
      </c>
      <c r="P388" s="14" t="s">
        <v>1931</v>
      </c>
      <c r="Q388" s="12" t="s">
        <v>1946</v>
      </c>
      <c r="R388" s="12" t="s">
        <v>2023</v>
      </c>
      <c r="S388" s="12" t="s">
        <v>1954</v>
      </c>
      <c r="T388" s="10" t="s">
        <v>2924</v>
      </c>
      <c r="U388" s="10" t="s">
        <v>2925</v>
      </c>
      <c r="V388" s="10" t="s">
        <v>207</v>
      </c>
      <c r="W388" s="10" t="s">
        <v>2050</v>
      </c>
      <c r="X388" s="10" t="s">
        <v>1920</v>
      </c>
      <c r="Y388" s="10" t="s">
        <v>2521</v>
      </c>
      <c r="Z388" s="10" t="s">
        <v>2121</v>
      </c>
    </row>
    <row r="389" spans="1:26" s="10" customFormat="1" ht="30">
      <c r="A389" s="13" t="s">
        <v>91</v>
      </c>
      <c r="B389" s="14" t="s">
        <v>161</v>
      </c>
      <c r="C389" s="10" t="s">
        <v>224</v>
      </c>
      <c r="D389" s="14" t="s">
        <v>943</v>
      </c>
      <c r="E389" s="14" t="s">
        <v>2926</v>
      </c>
      <c r="F389" s="12" t="s">
        <v>1936</v>
      </c>
      <c r="G389" s="12" t="s">
        <v>1926</v>
      </c>
      <c r="I389" s="12"/>
      <c r="K389" s="12"/>
      <c r="L389" s="12" t="s">
        <v>1922</v>
      </c>
      <c r="M389" s="10" t="s">
        <v>1928</v>
      </c>
      <c r="N389" s="10" t="s">
        <v>1954</v>
      </c>
      <c r="O389" s="10" t="s">
        <v>1960</v>
      </c>
      <c r="P389" s="14" t="s">
        <v>1931</v>
      </c>
      <c r="Q389" s="12" t="s">
        <v>1946</v>
      </c>
      <c r="R389" s="12" t="s">
        <v>2023</v>
      </c>
      <c r="S389" s="12" t="s">
        <v>1954</v>
      </c>
      <c r="T389" s="10" t="s">
        <v>2927</v>
      </c>
      <c r="U389" s="10" t="s">
        <v>2928</v>
      </c>
      <c r="V389" s="10" t="s">
        <v>207</v>
      </c>
      <c r="W389" s="10" t="s">
        <v>2050</v>
      </c>
      <c r="X389" s="10" t="s">
        <v>1920</v>
      </c>
      <c r="Y389" s="10" t="s">
        <v>2521</v>
      </c>
      <c r="Z389" s="10" t="s">
        <v>2121</v>
      </c>
    </row>
    <row r="390" spans="1:26" s="10" customFormat="1" ht="30">
      <c r="A390" s="13" t="s">
        <v>91</v>
      </c>
      <c r="B390" s="14" t="s">
        <v>161</v>
      </c>
      <c r="C390" s="10" t="s">
        <v>224</v>
      </c>
      <c r="D390" s="14" t="s">
        <v>944</v>
      </c>
      <c r="E390" s="14" t="s">
        <v>2923</v>
      </c>
      <c r="F390" s="12" t="s">
        <v>1936</v>
      </c>
      <c r="G390" s="12" t="s">
        <v>1926</v>
      </c>
      <c r="I390" s="12"/>
      <c r="K390" s="12"/>
      <c r="L390" s="12" t="s">
        <v>1922</v>
      </c>
      <c r="M390" s="10" t="s">
        <v>1928</v>
      </c>
      <c r="N390" s="10" t="s">
        <v>1954</v>
      </c>
      <c r="O390" s="10" t="s">
        <v>1960</v>
      </c>
      <c r="P390" s="14" t="s">
        <v>1931</v>
      </c>
      <c r="Q390" s="12" t="s">
        <v>1946</v>
      </c>
      <c r="R390" s="12" t="s">
        <v>2023</v>
      </c>
      <c r="S390" s="12" t="s">
        <v>1954</v>
      </c>
      <c r="T390" s="10" t="s">
        <v>2929</v>
      </c>
      <c r="U390" s="10" t="s">
        <v>2930</v>
      </c>
      <c r="V390" s="10" t="s">
        <v>207</v>
      </c>
      <c r="W390" s="10" t="s">
        <v>1920</v>
      </c>
      <c r="X390" s="10" t="s">
        <v>1920</v>
      </c>
      <c r="Y390" s="10" t="s">
        <v>2521</v>
      </c>
      <c r="Z390" s="10" t="s">
        <v>1935</v>
      </c>
    </row>
    <row r="391" spans="1:26" s="10" customFormat="1" ht="30">
      <c r="A391" s="13" t="s">
        <v>91</v>
      </c>
      <c r="B391" s="14" t="s">
        <v>161</v>
      </c>
      <c r="C391" s="10" t="s">
        <v>224</v>
      </c>
      <c r="D391" s="14" t="s">
        <v>945</v>
      </c>
      <c r="E391" s="14" t="s">
        <v>2931</v>
      </c>
      <c r="F391" s="12" t="s">
        <v>1936</v>
      </c>
      <c r="G391" s="12" t="s">
        <v>1926</v>
      </c>
      <c r="I391" s="12"/>
      <c r="K391" s="12"/>
      <c r="L391" s="12" t="s">
        <v>1922</v>
      </c>
      <c r="M391" s="10" t="s">
        <v>1928</v>
      </c>
      <c r="N391" s="10" t="s">
        <v>1954</v>
      </c>
      <c r="O391" s="10" t="s">
        <v>1960</v>
      </c>
      <c r="P391" s="14" t="s">
        <v>1931</v>
      </c>
      <c r="Q391" s="12" t="s">
        <v>1946</v>
      </c>
      <c r="R391" s="12" t="s">
        <v>1933</v>
      </c>
      <c r="S391" s="12" t="s">
        <v>1954</v>
      </c>
      <c r="T391" s="10" t="s">
        <v>2932</v>
      </c>
      <c r="U391" s="10" t="s">
        <v>2933</v>
      </c>
      <c r="V391" s="10" t="s">
        <v>207</v>
      </c>
      <c r="W391" s="10" t="s">
        <v>2050</v>
      </c>
      <c r="X391" s="10" t="s">
        <v>1920</v>
      </c>
      <c r="Y391" s="10" t="s">
        <v>2521</v>
      </c>
      <c r="Z391" s="10" t="s">
        <v>2121</v>
      </c>
    </row>
    <row r="392" spans="1:26" s="10" customFormat="1" ht="30">
      <c r="A392" s="13" t="s">
        <v>91</v>
      </c>
      <c r="B392" s="14" t="s">
        <v>161</v>
      </c>
      <c r="C392" s="10" t="s">
        <v>224</v>
      </c>
      <c r="D392" s="14" t="s">
        <v>946</v>
      </c>
      <c r="E392" s="14" t="s">
        <v>2931</v>
      </c>
      <c r="F392" s="12" t="s">
        <v>1936</v>
      </c>
      <c r="G392" s="12" t="s">
        <v>1926</v>
      </c>
      <c r="I392" s="12"/>
      <c r="K392" s="12"/>
      <c r="L392" s="12" t="s">
        <v>1922</v>
      </c>
      <c r="M392" s="10" t="s">
        <v>1928</v>
      </c>
      <c r="N392" s="10" t="s">
        <v>1954</v>
      </c>
      <c r="O392" s="10" t="s">
        <v>1960</v>
      </c>
      <c r="P392" s="14" t="s">
        <v>1931</v>
      </c>
      <c r="Q392" s="12" t="s">
        <v>1946</v>
      </c>
      <c r="R392" s="12" t="s">
        <v>1933</v>
      </c>
      <c r="S392" s="12" t="s">
        <v>1954</v>
      </c>
      <c r="T392" s="10" t="s">
        <v>2934</v>
      </c>
      <c r="U392" s="10" t="s">
        <v>2935</v>
      </c>
      <c r="V392" s="10" t="s">
        <v>207</v>
      </c>
      <c r="W392" s="10" t="s">
        <v>2050</v>
      </c>
      <c r="X392" s="10" t="s">
        <v>1920</v>
      </c>
      <c r="Y392" s="10" t="s">
        <v>2521</v>
      </c>
      <c r="Z392" s="10" t="s">
        <v>2121</v>
      </c>
    </row>
    <row r="393" spans="1:26" s="10" customFormat="1" ht="30">
      <c r="A393" s="13" t="s">
        <v>91</v>
      </c>
      <c r="B393" s="14" t="s">
        <v>161</v>
      </c>
      <c r="C393" s="10" t="s">
        <v>224</v>
      </c>
      <c r="D393" s="14" t="s">
        <v>947</v>
      </c>
      <c r="E393" s="14" t="s">
        <v>2931</v>
      </c>
      <c r="F393" s="12" t="s">
        <v>1936</v>
      </c>
      <c r="G393" s="12" t="s">
        <v>1926</v>
      </c>
      <c r="I393" s="12"/>
      <c r="K393" s="12"/>
      <c r="L393" s="12" t="s">
        <v>1922</v>
      </c>
      <c r="M393" s="10" t="s">
        <v>1928</v>
      </c>
      <c r="N393" s="10" t="s">
        <v>1954</v>
      </c>
      <c r="O393" s="10" t="s">
        <v>1960</v>
      </c>
      <c r="P393" s="14" t="s">
        <v>1931</v>
      </c>
      <c r="Q393" s="12" t="s">
        <v>1946</v>
      </c>
      <c r="R393" s="12" t="s">
        <v>1933</v>
      </c>
      <c r="S393" s="12" t="s">
        <v>1954</v>
      </c>
      <c r="T393" s="10" t="s">
        <v>2936</v>
      </c>
      <c r="U393" s="10" t="s">
        <v>2937</v>
      </c>
      <c r="V393" s="10" t="s">
        <v>207</v>
      </c>
      <c r="W393" s="10" t="s">
        <v>2050</v>
      </c>
      <c r="X393" s="10" t="s">
        <v>1920</v>
      </c>
      <c r="Y393" s="10" t="s">
        <v>2521</v>
      </c>
      <c r="Z393" s="10" t="s">
        <v>2121</v>
      </c>
    </row>
    <row r="394" spans="1:26" s="10" customFormat="1" ht="30">
      <c r="A394" s="13" t="s">
        <v>91</v>
      </c>
      <c r="B394" s="14" t="s">
        <v>161</v>
      </c>
      <c r="C394" s="10" t="s">
        <v>224</v>
      </c>
      <c r="D394" s="14" t="s">
        <v>948</v>
      </c>
      <c r="E394" s="14" t="s">
        <v>2923</v>
      </c>
      <c r="F394" s="12" t="s">
        <v>1936</v>
      </c>
      <c r="G394" s="12" t="s">
        <v>1926</v>
      </c>
      <c r="I394" s="12"/>
      <c r="K394" s="12"/>
      <c r="L394" s="12" t="s">
        <v>1922</v>
      </c>
      <c r="M394" s="10" t="s">
        <v>1928</v>
      </c>
      <c r="N394" s="10" t="s">
        <v>1954</v>
      </c>
      <c r="O394" s="10" t="s">
        <v>1960</v>
      </c>
      <c r="P394" s="14" t="s">
        <v>1931</v>
      </c>
      <c r="Q394" s="12" t="s">
        <v>1946</v>
      </c>
      <c r="R394" s="12" t="s">
        <v>2023</v>
      </c>
      <c r="S394" s="12" t="s">
        <v>1954</v>
      </c>
      <c r="T394" s="10" t="s">
        <v>2938</v>
      </c>
      <c r="U394" s="10" t="s">
        <v>2939</v>
      </c>
      <c r="V394" s="10" t="s">
        <v>207</v>
      </c>
      <c r="W394" s="10" t="s">
        <v>2050</v>
      </c>
      <c r="X394" s="10" t="s">
        <v>1920</v>
      </c>
      <c r="Y394" s="10" t="s">
        <v>2521</v>
      </c>
      <c r="Z394" s="10" t="s">
        <v>2121</v>
      </c>
    </row>
    <row r="395" spans="1:26" s="10" customFormat="1" ht="30">
      <c r="A395" s="13" t="s">
        <v>91</v>
      </c>
      <c r="B395" s="14" t="s">
        <v>161</v>
      </c>
      <c r="C395" s="10" t="s">
        <v>224</v>
      </c>
      <c r="D395" s="14" t="s">
        <v>949</v>
      </c>
      <c r="E395" s="14" t="s">
        <v>2926</v>
      </c>
      <c r="F395" s="12" t="s">
        <v>1936</v>
      </c>
      <c r="G395" s="12" t="s">
        <v>1926</v>
      </c>
      <c r="I395" s="12"/>
      <c r="K395" s="12"/>
      <c r="L395" s="12" t="s">
        <v>1922</v>
      </c>
      <c r="M395" s="10" t="s">
        <v>1928</v>
      </c>
      <c r="N395" s="10" t="s">
        <v>1954</v>
      </c>
      <c r="O395" s="10" t="s">
        <v>1960</v>
      </c>
      <c r="P395" s="14" t="s">
        <v>1931</v>
      </c>
      <c r="Q395" s="12" t="s">
        <v>1946</v>
      </c>
      <c r="R395" s="12" t="s">
        <v>2023</v>
      </c>
      <c r="S395" s="12" t="s">
        <v>1954</v>
      </c>
      <c r="T395" s="10" t="s">
        <v>2940</v>
      </c>
      <c r="U395" s="10" t="s">
        <v>2941</v>
      </c>
      <c r="V395" s="10" t="s">
        <v>207</v>
      </c>
      <c r="W395" s="10" t="s">
        <v>2050</v>
      </c>
      <c r="X395" s="10" t="s">
        <v>1920</v>
      </c>
      <c r="Y395" s="10" t="s">
        <v>2521</v>
      </c>
      <c r="Z395" s="10" t="s">
        <v>2121</v>
      </c>
    </row>
    <row r="396" spans="1:26" s="10" customFormat="1" ht="30">
      <c r="A396" s="13" t="s">
        <v>91</v>
      </c>
      <c r="B396" s="14" t="s">
        <v>161</v>
      </c>
      <c r="C396" s="10" t="s">
        <v>224</v>
      </c>
      <c r="D396" s="14" t="s">
        <v>950</v>
      </c>
      <c r="E396" s="14" t="s">
        <v>2926</v>
      </c>
      <c r="F396" s="12" t="s">
        <v>1936</v>
      </c>
      <c r="G396" s="12" t="s">
        <v>1926</v>
      </c>
      <c r="I396" s="12"/>
      <c r="K396" s="12"/>
      <c r="L396" s="12" t="s">
        <v>1922</v>
      </c>
      <c r="M396" s="10" t="s">
        <v>1928</v>
      </c>
      <c r="N396" s="10" t="s">
        <v>1954</v>
      </c>
      <c r="O396" s="10" t="s">
        <v>1960</v>
      </c>
      <c r="P396" s="14" t="s">
        <v>1931</v>
      </c>
      <c r="Q396" s="12" t="s">
        <v>1946</v>
      </c>
      <c r="R396" s="12" t="s">
        <v>2023</v>
      </c>
      <c r="S396" s="12" t="s">
        <v>1954</v>
      </c>
      <c r="T396" s="10" t="s">
        <v>2942</v>
      </c>
      <c r="U396" s="10" t="s">
        <v>2943</v>
      </c>
      <c r="V396" s="10" t="s">
        <v>207</v>
      </c>
      <c r="W396" s="10" t="s">
        <v>2050</v>
      </c>
      <c r="X396" s="10" t="s">
        <v>1920</v>
      </c>
      <c r="Y396" s="10" t="s">
        <v>2521</v>
      </c>
      <c r="Z396" s="10" t="s">
        <v>2121</v>
      </c>
    </row>
    <row r="397" spans="1:26" s="10" customFormat="1" ht="30">
      <c r="A397" s="13" t="s">
        <v>91</v>
      </c>
      <c r="B397" s="14" t="s">
        <v>161</v>
      </c>
      <c r="C397" s="10" t="s">
        <v>224</v>
      </c>
      <c r="D397" s="14" t="s">
        <v>951</v>
      </c>
      <c r="E397" s="14" t="s">
        <v>2926</v>
      </c>
      <c r="F397" s="12" t="s">
        <v>1936</v>
      </c>
      <c r="G397" s="12" t="s">
        <v>1926</v>
      </c>
      <c r="I397" s="12"/>
      <c r="K397" s="12"/>
      <c r="L397" s="12" t="s">
        <v>1922</v>
      </c>
      <c r="M397" s="10" t="s">
        <v>1928</v>
      </c>
      <c r="N397" s="10" t="s">
        <v>1954</v>
      </c>
      <c r="O397" s="10" t="s">
        <v>1960</v>
      </c>
      <c r="P397" s="14" t="s">
        <v>1931</v>
      </c>
      <c r="Q397" s="12" t="s">
        <v>1946</v>
      </c>
      <c r="R397" s="12" t="s">
        <v>2023</v>
      </c>
      <c r="S397" s="12" t="s">
        <v>1954</v>
      </c>
      <c r="T397" s="10" t="s">
        <v>2944</v>
      </c>
      <c r="U397" s="10" t="s">
        <v>2945</v>
      </c>
      <c r="V397" s="10" t="s">
        <v>207</v>
      </c>
      <c r="W397" s="10" t="s">
        <v>2050</v>
      </c>
      <c r="X397" s="10" t="s">
        <v>1920</v>
      </c>
      <c r="Y397" s="10" t="s">
        <v>2521</v>
      </c>
      <c r="Z397" s="10" t="s">
        <v>2121</v>
      </c>
    </row>
    <row r="398" spans="1:26" s="10" customFormat="1" ht="30">
      <c r="A398" s="13" t="s">
        <v>91</v>
      </c>
      <c r="B398" s="14" t="s">
        <v>161</v>
      </c>
      <c r="C398" s="10" t="s">
        <v>224</v>
      </c>
      <c r="D398" s="14" t="s">
        <v>952</v>
      </c>
      <c r="E398" s="14" t="s">
        <v>2926</v>
      </c>
      <c r="F398" s="12" t="s">
        <v>1936</v>
      </c>
      <c r="G398" s="12" t="s">
        <v>1926</v>
      </c>
      <c r="I398" s="12"/>
      <c r="K398" s="12"/>
      <c r="L398" s="12" t="s">
        <v>1922</v>
      </c>
      <c r="M398" s="10" t="s">
        <v>1928</v>
      </c>
      <c r="N398" s="10" t="s">
        <v>1954</v>
      </c>
      <c r="O398" s="10" t="s">
        <v>1960</v>
      </c>
      <c r="P398" s="14" t="s">
        <v>1931</v>
      </c>
      <c r="Q398" s="12" t="s">
        <v>1946</v>
      </c>
      <c r="R398" s="12" t="s">
        <v>2023</v>
      </c>
      <c r="S398" s="12" t="s">
        <v>1954</v>
      </c>
      <c r="T398" s="10" t="s">
        <v>2946</v>
      </c>
      <c r="U398" s="10" t="s">
        <v>2947</v>
      </c>
      <c r="V398" s="10" t="s">
        <v>207</v>
      </c>
      <c r="W398" s="10" t="s">
        <v>1920</v>
      </c>
      <c r="X398" s="10" t="s">
        <v>1920</v>
      </c>
      <c r="Y398" s="10" t="s">
        <v>2521</v>
      </c>
      <c r="Z398" s="10" t="s">
        <v>1935</v>
      </c>
    </row>
    <row r="399" spans="1:26" s="10" customFormat="1" ht="30">
      <c r="A399" s="13" t="s">
        <v>91</v>
      </c>
      <c r="B399" s="14" t="s">
        <v>161</v>
      </c>
      <c r="C399" s="10" t="s">
        <v>224</v>
      </c>
      <c r="D399" s="14" t="s">
        <v>953</v>
      </c>
      <c r="E399" s="14" t="s">
        <v>207</v>
      </c>
      <c r="F399" s="12" t="s">
        <v>1936</v>
      </c>
      <c r="G399" s="12" t="s">
        <v>1926</v>
      </c>
      <c r="I399" s="12"/>
      <c r="K399" s="12"/>
      <c r="L399" s="12" t="s">
        <v>1922</v>
      </c>
      <c r="M399" s="10" t="s">
        <v>1928</v>
      </c>
      <c r="N399" s="10" t="s">
        <v>1954</v>
      </c>
      <c r="O399" s="10" t="s">
        <v>1960</v>
      </c>
      <c r="P399" s="14" t="s">
        <v>1931</v>
      </c>
      <c r="Q399" s="12" t="s">
        <v>1946</v>
      </c>
      <c r="R399" s="12" t="s">
        <v>2023</v>
      </c>
      <c r="S399" s="12" t="s">
        <v>1954</v>
      </c>
      <c r="T399" s="10" t="s">
        <v>2948</v>
      </c>
      <c r="U399" s="10" t="s">
        <v>2949</v>
      </c>
      <c r="V399" s="10" t="s">
        <v>207</v>
      </c>
      <c r="W399" s="10" t="s">
        <v>2050</v>
      </c>
      <c r="X399" s="10" t="s">
        <v>1920</v>
      </c>
      <c r="Y399" s="10" t="s">
        <v>2521</v>
      </c>
      <c r="Z399" s="10" t="s">
        <v>2121</v>
      </c>
    </row>
    <row r="400" spans="1:26" s="10" customFormat="1" ht="30">
      <c r="A400" s="13" t="s">
        <v>91</v>
      </c>
      <c r="B400" s="14" t="s">
        <v>161</v>
      </c>
      <c r="C400" s="10" t="s">
        <v>224</v>
      </c>
      <c r="D400" s="14" t="s">
        <v>954</v>
      </c>
      <c r="E400" s="14" t="s">
        <v>207</v>
      </c>
      <c r="F400" s="12" t="s">
        <v>1936</v>
      </c>
      <c r="G400" s="12" t="s">
        <v>1926</v>
      </c>
      <c r="I400" s="12"/>
      <c r="K400" s="12"/>
      <c r="L400" s="12" t="s">
        <v>1922</v>
      </c>
      <c r="M400" s="10" t="s">
        <v>1928</v>
      </c>
      <c r="N400" s="10" t="s">
        <v>1954</v>
      </c>
      <c r="O400" s="10" t="s">
        <v>1960</v>
      </c>
      <c r="P400" s="14" t="s">
        <v>1931</v>
      </c>
      <c r="Q400" s="12" t="s">
        <v>1946</v>
      </c>
      <c r="R400" s="12" t="s">
        <v>2023</v>
      </c>
      <c r="S400" s="12" t="s">
        <v>1954</v>
      </c>
      <c r="T400" s="10" t="s">
        <v>2950</v>
      </c>
      <c r="U400" s="10" t="s">
        <v>2951</v>
      </c>
      <c r="V400" s="10" t="s">
        <v>207</v>
      </c>
      <c r="W400" s="10" t="s">
        <v>1920</v>
      </c>
      <c r="X400" s="10" t="s">
        <v>1920</v>
      </c>
      <c r="Y400" s="10" t="s">
        <v>2521</v>
      </c>
      <c r="Z400" s="10" t="s">
        <v>1935</v>
      </c>
    </row>
    <row r="401" spans="1:26" s="10" customFormat="1" ht="30">
      <c r="A401" s="13" t="s">
        <v>91</v>
      </c>
      <c r="B401" s="14" t="s">
        <v>161</v>
      </c>
      <c r="C401" s="10" t="s">
        <v>224</v>
      </c>
      <c r="D401" s="14" t="s">
        <v>955</v>
      </c>
      <c r="E401" s="14" t="s">
        <v>207</v>
      </c>
      <c r="F401" s="12" t="s">
        <v>1936</v>
      </c>
      <c r="G401" s="12" t="s">
        <v>1926</v>
      </c>
      <c r="I401" s="12"/>
      <c r="K401" s="12"/>
      <c r="L401" s="12" t="s">
        <v>1922</v>
      </c>
      <c r="M401" s="10" t="s">
        <v>1928</v>
      </c>
      <c r="N401" s="10" t="s">
        <v>1954</v>
      </c>
      <c r="O401" s="10" t="s">
        <v>1960</v>
      </c>
      <c r="P401" s="14" t="s">
        <v>1931</v>
      </c>
      <c r="Q401" s="12" t="s">
        <v>1946</v>
      </c>
      <c r="R401" s="12" t="s">
        <v>1933</v>
      </c>
      <c r="S401" s="12" t="s">
        <v>1954</v>
      </c>
      <c r="T401" s="10" t="s">
        <v>2952</v>
      </c>
      <c r="U401" s="10" t="s">
        <v>2953</v>
      </c>
      <c r="V401" s="10" t="s">
        <v>207</v>
      </c>
      <c r="W401" s="10" t="s">
        <v>2050</v>
      </c>
      <c r="X401" s="10" t="s">
        <v>1920</v>
      </c>
      <c r="Y401" s="10" t="s">
        <v>2521</v>
      </c>
      <c r="Z401" s="10" t="s">
        <v>2121</v>
      </c>
    </row>
    <row r="402" spans="1:26" s="10" customFormat="1" ht="30">
      <c r="A402" s="13" t="s">
        <v>91</v>
      </c>
      <c r="B402" s="14" t="s">
        <v>161</v>
      </c>
      <c r="C402" s="10" t="s">
        <v>224</v>
      </c>
      <c r="D402" s="14" t="s">
        <v>956</v>
      </c>
      <c r="E402" s="14" t="s">
        <v>207</v>
      </c>
      <c r="F402" s="12" t="s">
        <v>1936</v>
      </c>
      <c r="G402" s="12" t="s">
        <v>1926</v>
      </c>
      <c r="I402" s="12"/>
      <c r="K402" s="12"/>
      <c r="L402" s="12" t="s">
        <v>1922</v>
      </c>
      <c r="M402" s="10" t="s">
        <v>1928</v>
      </c>
      <c r="N402" s="10" t="s">
        <v>1954</v>
      </c>
      <c r="O402" s="10" t="s">
        <v>1960</v>
      </c>
      <c r="P402" s="14" t="s">
        <v>1931</v>
      </c>
      <c r="Q402" s="12" t="s">
        <v>1946</v>
      </c>
      <c r="R402" s="12" t="s">
        <v>2023</v>
      </c>
      <c r="S402" s="12" t="s">
        <v>1954</v>
      </c>
      <c r="T402" s="10" t="s">
        <v>2954</v>
      </c>
      <c r="U402" s="10" t="s">
        <v>2955</v>
      </c>
      <c r="V402" s="10" t="s">
        <v>207</v>
      </c>
      <c r="W402" s="10" t="s">
        <v>2050</v>
      </c>
      <c r="X402" s="10" t="s">
        <v>1920</v>
      </c>
      <c r="Y402" s="10" t="s">
        <v>2521</v>
      </c>
      <c r="Z402" s="10" t="s">
        <v>2121</v>
      </c>
    </row>
    <row r="403" spans="1:26" s="10" customFormat="1" ht="30">
      <c r="A403" s="13" t="s">
        <v>91</v>
      </c>
      <c r="B403" s="14" t="s">
        <v>161</v>
      </c>
      <c r="C403" s="10" t="s">
        <v>224</v>
      </c>
      <c r="D403" s="14" t="s">
        <v>957</v>
      </c>
      <c r="E403" s="14" t="s">
        <v>207</v>
      </c>
      <c r="F403" s="12" t="s">
        <v>1936</v>
      </c>
      <c r="G403" s="12" t="s">
        <v>1926</v>
      </c>
      <c r="I403" s="12"/>
      <c r="K403" s="12"/>
      <c r="L403" s="12" t="s">
        <v>1922</v>
      </c>
      <c r="M403" s="10" t="s">
        <v>1928</v>
      </c>
      <c r="N403" s="10" t="s">
        <v>1954</v>
      </c>
      <c r="O403" s="10" t="s">
        <v>1960</v>
      </c>
      <c r="P403" s="14" t="s">
        <v>1931</v>
      </c>
      <c r="Q403" s="12" t="s">
        <v>1946</v>
      </c>
      <c r="R403" s="12" t="s">
        <v>2023</v>
      </c>
      <c r="S403" s="12" t="s">
        <v>1954</v>
      </c>
      <c r="T403" s="10" t="s">
        <v>2956</v>
      </c>
      <c r="U403" s="10" t="s">
        <v>2957</v>
      </c>
      <c r="V403" s="10" t="s">
        <v>207</v>
      </c>
      <c r="W403" s="10" t="s">
        <v>2050</v>
      </c>
      <c r="X403" s="10" t="s">
        <v>1920</v>
      </c>
      <c r="Y403" s="10" t="s">
        <v>2521</v>
      </c>
      <c r="Z403" s="10" t="s">
        <v>2121</v>
      </c>
    </row>
    <row r="404" spans="1:26" s="10" customFormat="1" ht="30">
      <c r="A404" s="13" t="s">
        <v>91</v>
      </c>
      <c r="B404" s="14" t="s">
        <v>161</v>
      </c>
      <c r="C404" s="10" t="s">
        <v>224</v>
      </c>
      <c r="D404" s="14" t="s">
        <v>958</v>
      </c>
      <c r="E404" s="14" t="s">
        <v>2931</v>
      </c>
      <c r="F404" s="12" t="s">
        <v>1936</v>
      </c>
      <c r="G404" s="12" t="s">
        <v>1926</v>
      </c>
      <c r="I404" s="12"/>
      <c r="K404" s="12"/>
      <c r="L404" s="12" t="s">
        <v>1922</v>
      </c>
      <c r="M404" s="10" t="s">
        <v>1928</v>
      </c>
      <c r="N404" s="10" t="s">
        <v>1954</v>
      </c>
      <c r="O404" s="10" t="s">
        <v>1960</v>
      </c>
      <c r="P404" s="14" t="s">
        <v>1931</v>
      </c>
      <c r="Q404" s="12" t="s">
        <v>1946</v>
      </c>
      <c r="R404" s="12" t="s">
        <v>1933</v>
      </c>
      <c r="S404" s="12" t="s">
        <v>1954</v>
      </c>
      <c r="T404" s="10" t="s">
        <v>2958</v>
      </c>
      <c r="U404" s="10" t="s">
        <v>2959</v>
      </c>
      <c r="V404" s="10" t="s">
        <v>207</v>
      </c>
      <c r="W404" s="10" t="s">
        <v>2050</v>
      </c>
      <c r="X404" s="10" t="s">
        <v>1920</v>
      </c>
      <c r="Y404" s="10" t="s">
        <v>2521</v>
      </c>
      <c r="Z404" s="10" t="s">
        <v>2121</v>
      </c>
    </row>
    <row r="405" spans="1:26" s="10" customFormat="1" ht="45">
      <c r="A405" s="13" t="s">
        <v>91</v>
      </c>
      <c r="B405" s="14" t="s">
        <v>161</v>
      </c>
      <c r="C405" s="10" t="s">
        <v>224</v>
      </c>
      <c r="D405" s="14" t="s">
        <v>959</v>
      </c>
      <c r="E405" s="14" t="s">
        <v>2923</v>
      </c>
      <c r="F405" s="12" t="s">
        <v>1936</v>
      </c>
      <c r="G405" s="12" t="s">
        <v>1926</v>
      </c>
      <c r="I405" s="12"/>
      <c r="K405" s="12"/>
      <c r="L405" s="12" t="s">
        <v>1922</v>
      </c>
      <c r="M405" s="10" t="s">
        <v>1928</v>
      </c>
      <c r="N405" s="10" t="s">
        <v>1954</v>
      </c>
      <c r="O405" s="10" t="s">
        <v>1960</v>
      </c>
      <c r="P405" s="14" t="s">
        <v>1931</v>
      </c>
      <c r="Q405" s="12" t="s">
        <v>1946</v>
      </c>
      <c r="R405" s="12" t="s">
        <v>2023</v>
      </c>
      <c r="S405" s="12" t="s">
        <v>1954</v>
      </c>
      <c r="T405" s="10" t="s">
        <v>2960</v>
      </c>
      <c r="U405" s="10" t="s">
        <v>2961</v>
      </c>
      <c r="V405" s="10" t="s">
        <v>207</v>
      </c>
      <c r="W405" s="10" t="s">
        <v>2050</v>
      </c>
      <c r="X405" s="10" t="s">
        <v>1920</v>
      </c>
      <c r="Y405" s="10" t="s">
        <v>2521</v>
      </c>
      <c r="Z405" s="10" t="s">
        <v>2121</v>
      </c>
    </row>
    <row r="406" spans="1:26" s="10" customFormat="1" ht="45">
      <c r="A406" s="13" t="s">
        <v>91</v>
      </c>
      <c r="B406" s="14" t="s">
        <v>161</v>
      </c>
      <c r="C406" s="10" t="s">
        <v>224</v>
      </c>
      <c r="D406" s="14" t="s">
        <v>960</v>
      </c>
      <c r="E406" s="14" t="s">
        <v>2923</v>
      </c>
      <c r="F406" s="12" t="s">
        <v>1936</v>
      </c>
      <c r="G406" s="12" t="s">
        <v>1926</v>
      </c>
      <c r="I406" s="12"/>
      <c r="K406" s="12"/>
      <c r="L406" s="12" t="s">
        <v>1922</v>
      </c>
      <c r="M406" s="10" t="s">
        <v>1928</v>
      </c>
      <c r="N406" s="10" t="s">
        <v>1954</v>
      </c>
      <c r="O406" s="10" t="s">
        <v>1960</v>
      </c>
      <c r="P406" s="14" t="s">
        <v>1931</v>
      </c>
      <c r="Q406" s="12" t="s">
        <v>1946</v>
      </c>
      <c r="R406" s="12" t="s">
        <v>2023</v>
      </c>
      <c r="S406" s="12" t="s">
        <v>1954</v>
      </c>
      <c r="T406" s="10" t="s">
        <v>2962</v>
      </c>
      <c r="U406" s="10" t="s">
        <v>2963</v>
      </c>
      <c r="V406" s="10" t="s">
        <v>207</v>
      </c>
      <c r="W406" s="10" t="s">
        <v>2050</v>
      </c>
      <c r="X406" s="10" t="s">
        <v>1920</v>
      </c>
      <c r="Y406" s="10" t="s">
        <v>2521</v>
      </c>
      <c r="Z406" s="10" t="s">
        <v>2121</v>
      </c>
    </row>
    <row r="407" spans="1:26" s="10" customFormat="1" ht="45">
      <c r="A407" s="13" t="s">
        <v>91</v>
      </c>
      <c r="B407" s="14" t="s">
        <v>161</v>
      </c>
      <c r="C407" s="10" t="s">
        <v>224</v>
      </c>
      <c r="D407" s="14" t="s">
        <v>961</v>
      </c>
      <c r="E407" s="14" t="s">
        <v>2923</v>
      </c>
      <c r="F407" s="12" t="s">
        <v>1936</v>
      </c>
      <c r="G407" s="12" t="s">
        <v>1926</v>
      </c>
      <c r="I407" s="12"/>
      <c r="K407" s="12"/>
      <c r="L407" s="12" t="s">
        <v>1922</v>
      </c>
      <c r="M407" s="10" t="s">
        <v>1928</v>
      </c>
      <c r="N407" s="10" t="s">
        <v>1954</v>
      </c>
      <c r="O407" s="10" t="s">
        <v>1960</v>
      </c>
      <c r="P407" s="14" t="s">
        <v>1931</v>
      </c>
      <c r="Q407" s="12" t="s">
        <v>1946</v>
      </c>
      <c r="R407" s="12" t="s">
        <v>2023</v>
      </c>
      <c r="S407" s="12" t="s">
        <v>1954</v>
      </c>
      <c r="T407" s="10" t="s">
        <v>2964</v>
      </c>
      <c r="U407" s="10" t="s">
        <v>2965</v>
      </c>
      <c r="V407" s="10" t="s">
        <v>207</v>
      </c>
      <c r="W407" s="10" t="s">
        <v>2050</v>
      </c>
      <c r="X407" s="10" t="s">
        <v>1920</v>
      </c>
      <c r="Y407" s="10" t="s">
        <v>2521</v>
      </c>
      <c r="Z407" s="10" t="s">
        <v>2121</v>
      </c>
    </row>
    <row r="408" spans="1:26" s="10" customFormat="1" ht="30">
      <c r="A408" s="13" t="s">
        <v>91</v>
      </c>
      <c r="B408" s="14" t="s">
        <v>161</v>
      </c>
      <c r="C408" s="10" t="s">
        <v>224</v>
      </c>
      <c r="D408" s="14" t="s">
        <v>962</v>
      </c>
      <c r="E408" s="14" t="s">
        <v>2966</v>
      </c>
      <c r="F408" s="12" t="s">
        <v>1936</v>
      </c>
      <c r="G408" s="12" t="s">
        <v>1926</v>
      </c>
      <c r="I408" s="12"/>
      <c r="K408" s="12"/>
      <c r="L408" s="12" t="s">
        <v>1922</v>
      </c>
      <c r="M408" s="10" t="s">
        <v>1928</v>
      </c>
      <c r="N408" s="10" t="s">
        <v>1954</v>
      </c>
      <c r="O408" s="10" t="s">
        <v>1960</v>
      </c>
      <c r="P408" s="14" t="s">
        <v>1931</v>
      </c>
      <c r="Q408" s="12" t="s">
        <v>1946</v>
      </c>
      <c r="R408" s="12" t="s">
        <v>2023</v>
      </c>
      <c r="S408" s="12" t="s">
        <v>1954</v>
      </c>
      <c r="T408" s="10" t="s">
        <v>2967</v>
      </c>
      <c r="U408" s="10" t="s">
        <v>2968</v>
      </c>
      <c r="V408" s="10" t="s">
        <v>207</v>
      </c>
      <c r="W408" s="10" t="s">
        <v>2050</v>
      </c>
      <c r="X408" s="10" t="s">
        <v>1920</v>
      </c>
      <c r="Y408" s="10" t="s">
        <v>2521</v>
      </c>
      <c r="Z408" s="10" t="s">
        <v>2121</v>
      </c>
    </row>
    <row r="409" spans="1:26" s="10" customFormat="1" ht="45">
      <c r="A409" s="13" t="s">
        <v>91</v>
      </c>
      <c r="B409" s="14" t="s">
        <v>161</v>
      </c>
      <c r="C409" s="10" t="s">
        <v>224</v>
      </c>
      <c r="D409" s="14" t="s">
        <v>963</v>
      </c>
      <c r="E409" s="14" t="s">
        <v>2969</v>
      </c>
      <c r="F409" s="12" t="s">
        <v>1936</v>
      </c>
      <c r="G409" s="12" t="s">
        <v>1926</v>
      </c>
      <c r="H409" s="10">
        <v>8</v>
      </c>
      <c r="I409" s="12"/>
      <c r="J409" s="10">
        <v>4</v>
      </c>
      <c r="K409" s="12"/>
      <c r="L409" s="12" t="s">
        <v>1922</v>
      </c>
      <c r="M409" s="10" t="s">
        <v>1928</v>
      </c>
      <c r="N409" s="10" t="s">
        <v>1954</v>
      </c>
      <c r="O409" s="10" t="s">
        <v>1960</v>
      </c>
      <c r="P409" s="14" t="s">
        <v>1931</v>
      </c>
      <c r="Q409" s="12" t="s">
        <v>1946</v>
      </c>
      <c r="R409" s="12" t="s">
        <v>2023</v>
      </c>
      <c r="S409" s="12" t="s">
        <v>1954</v>
      </c>
      <c r="T409" s="10" t="s">
        <v>2970</v>
      </c>
      <c r="U409" s="10" t="s">
        <v>2971</v>
      </c>
      <c r="V409" s="10" t="s">
        <v>207</v>
      </c>
      <c r="W409" s="10" t="s">
        <v>1920</v>
      </c>
      <c r="X409" s="10" t="s">
        <v>1920</v>
      </c>
      <c r="Y409" s="10" t="s">
        <v>2521</v>
      </c>
      <c r="Z409" s="10" t="s">
        <v>1935</v>
      </c>
    </row>
    <row r="410" spans="1:26" s="10" customFormat="1" ht="45">
      <c r="A410" s="13" t="s">
        <v>91</v>
      </c>
      <c r="B410" s="14" t="s">
        <v>161</v>
      </c>
      <c r="C410" s="10" t="s">
        <v>224</v>
      </c>
      <c r="D410" s="14" t="s">
        <v>964</v>
      </c>
      <c r="E410" s="14" t="s">
        <v>2969</v>
      </c>
      <c r="F410" s="12" t="s">
        <v>1936</v>
      </c>
      <c r="G410" s="12" t="s">
        <v>1926</v>
      </c>
      <c r="H410" s="10">
        <v>8</v>
      </c>
      <c r="I410" s="12"/>
      <c r="J410" s="10">
        <v>4</v>
      </c>
      <c r="K410" s="12"/>
      <c r="L410" s="12" t="s">
        <v>1922</v>
      </c>
      <c r="M410" s="10" t="s">
        <v>1928</v>
      </c>
      <c r="N410" s="10" t="s">
        <v>1954</v>
      </c>
      <c r="O410" s="10" t="s">
        <v>1960</v>
      </c>
      <c r="P410" s="14" t="s">
        <v>1931</v>
      </c>
      <c r="Q410" s="12" t="s">
        <v>1946</v>
      </c>
      <c r="R410" s="12" t="s">
        <v>2023</v>
      </c>
      <c r="S410" s="12" t="s">
        <v>1954</v>
      </c>
      <c r="T410" s="10" t="s">
        <v>2972</v>
      </c>
      <c r="U410" s="10" t="s">
        <v>2973</v>
      </c>
      <c r="V410" s="10" t="s">
        <v>207</v>
      </c>
      <c r="W410" s="10" t="s">
        <v>2050</v>
      </c>
      <c r="X410" s="10" t="s">
        <v>1920</v>
      </c>
      <c r="Y410" s="10" t="s">
        <v>2521</v>
      </c>
      <c r="Z410" s="10" t="s">
        <v>2121</v>
      </c>
    </row>
    <row r="411" spans="1:26" s="10" customFormat="1" ht="45">
      <c r="A411" s="13" t="s">
        <v>91</v>
      </c>
      <c r="B411" s="14" t="s">
        <v>161</v>
      </c>
      <c r="C411" s="10" t="s">
        <v>224</v>
      </c>
      <c r="D411" s="14" t="s">
        <v>965</v>
      </c>
      <c r="E411" s="14" t="s">
        <v>207</v>
      </c>
      <c r="F411" s="12" t="s">
        <v>1936</v>
      </c>
      <c r="G411" s="12" t="s">
        <v>1926</v>
      </c>
      <c r="I411" s="12"/>
      <c r="K411" s="12"/>
      <c r="L411" s="12" t="s">
        <v>1922</v>
      </c>
      <c r="M411" s="10" t="s">
        <v>1928</v>
      </c>
      <c r="N411" s="10" t="s">
        <v>1954</v>
      </c>
      <c r="O411" s="10" t="s">
        <v>1960</v>
      </c>
      <c r="P411" s="14" t="s">
        <v>1931</v>
      </c>
      <c r="Q411" s="12" t="s">
        <v>1946</v>
      </c>
      <c r="R411" s="12" t="s">
        <v>1933</v>
      </c>
      <c r="S411" s="12" t="s">
        <v>1954</v>
      </c>
      <c r="T411" s="10" t="s">
        <v>2974</v>
      </c>
      <c r="U411" s="10" t="s">
        <v>2975</v>
      </c>
      <c r="V411" s="10" t="s">
        <v>207</v>
      </c>
      <c r="W411" s="10" t="s">
        <v>2050</v>
      </c>
      <c r="X411" s="10" t="s">
        <v>1920</v>
      </c>
      <c r="Y411" s="10" t="s">
        <v>2521</v>
      </c>
      <c r="Z411" s="10" t="s">
        <v>2121</v>
      </c>
    </row>
    <row r="412" spans="1:26" s="10" customFormat="1" ht="30">
      <c r="A412" s="13" t="s">
        <v>91</v>
      </c>
      <c r="B412" s="14" t="s">
        <v>161</v>
      </c>
      <c r="C412" s="10" t="s">
        <v>224</v>
      </c>
      <c r="D412" s="14" t="s">
        <v>966</v>
      </c>
      <c r="E412" s="14" t="s">
        <v>2966</v>
      </c>
      <c r="F412" s="12" t="s">
        <v>1936</v>
      </c>
      <c r="G412" s="12" t="s">
        <v>1926</v>
      </c>
      <c r="I412" s="12"/>
      <c r="K412" s="12"/>
      <c r="L412" s="12" t="s">
        <v>1922</v>
      </c>
      <c r="M412" s="10" t="s">
        <v>1928</v>
      </c>
      <c r="N412" s="10" t="s">
        <v>1954</v>
      </c>
      <c r="O412" s="10" t="s">
        <v>1960</v>
      </c>
      <c r="P412" s="14" t="s">
        <v>1931</v>
      </c>
      <c r="Q412" s="12" t="s">
        <v>1946</v>
      </c>
      <c r="R412" s="12" t="s">
        <v>2023</v>
      </c>
      <c r="S412" s="12" t="s">
        <v>1954</v>
      </c>
      <c r="T412" s="10" t="s">
        <v>2976</v>
      </c>
      <c r="U412" s="10" t="s">
        <v>2977</v>
      </c>
      <c r="V412" s="10" t="s">
        <v>207</v>
      </c>
      <c r="W412" s="10" t="s">
        <v>2050</v>
      </c>
      <c r="X412" s="10" t="s">
        <v>1920</v>
      </c>
      <c r="Y412" s="10" t="s">
        <v>2521</v>
      </c>
      <c r="Z412" s="10" t="s">
        <v>2121</v>
      </c>
    </row>
    <row r="413" spans="1:26" s="10" customFormat="1" ht="30">
      <c r="A413" s="13" t="s">
        <v>91</v>
      </c>
      <c r="B413" s="14" t="s">
        <v>161</v>
      </c>
      <c r="C413" s="10" t="s">
        <v>224</v>
      </c>
      <c r="D413" s="14" t="s">
        <v>967</v>
      </c>
      <c r="E413" s="14" t="s">
        <v>2966</v>
      </c>
      <c r="F413" s="12" t="s">
        <v>1936</v>
      </c>
      <c r="G413" s="12" t="s">
        <v>1926</v>
      </c>
      <c r="I413" s="12"/>
      <c r="K413" s="12"/>
      <c r="L413" s="12" t="s">
        <v>1922</v>
      </c>
      <c r="M413" s="10" t="s">
        <v>1928</v>
      </c>
      <c r="N413" s="10" t="s">
        <v>1954</v>
      </c>
      <c r="O413" s="10" t="s">
        <v>1960</v>
      </c>
      <c r="P413" s="14" t="s">
        <v>1931</v>
      </c>
      <c r="Q413" s="12" t="s">
        <v>1946</v>
      </c>
      <c r="R413" s="12" t="s">
        <v>2023</v>
      </c>
      <c r="S413" s="12" t="s">
        <v>1954</v>
      </c>
      <c r="T413" s="10" t="s">
        <v>2978</v>
      </c>
      <c r="U413" s="10" t="s">
        <v>2979</v>
      </c>
      <c r="V413" s="10" t="s">
        <v>207</v>
      </c>
      <c r="W413" s="10" t="s">
        <v>2050</v>
      </c>
      <c r="X413" s="10" t="s">
        <v>1920</v>
      </c>
      <c r="Y413" s="10" t="s">
        <v>2521</v>
      </c>
      <c r="Z413" s="10" t="s">
        <v>2121</v>
      </c>
    </row>
    <row r="414" spans="1:26" s="10" customFormat="1" ht="30">
      <c r="A414" s="13" t="s">
        <v>91</v>
      </c>
      <c r="B414" s="14" t="s">
        <v>161</v>
      </c>
      <c r="C414" s="10" t="s">
        <v>224</v>
      </c>
      <c r="D414" s="14" t="s">
        <v>968</v>
      </c>
      <c r="E414" s="14" t="s">
        <v>2966</v>
      </c>
      <c r="F414" s="12" t="s">
        <v>1936</v>
      </c>
      <c r="G414" s="12" t="s">
        <v>1926</v>
      </c>
      <c r="I414" s="12"/>
      <c r="K414" s="12"/>
      <c r="L414" s="12" t="s">
        <v>1922</v>
      </c>
      <c r="M414" s="10" t="s">
        <v>1928</v>
      </c>
      <c r="N414" s="10" t="s">
        <v>1954</v>
      </c>
      <c r="O414" s="10" t="s">
        <v>1960</v>
      </c>
      <c r="P414" s="14" t="s">
        <v>1931</v>
      </c>
      <c r="Q414" s="12" t="s">
        <v>1946</v>
      </c>
      <c r="R414" s="12" t="s">
        <v>2023</v>
      </c>
      <c r="S414" s="12" t="s">
        <v>1954</v>
      </c>
      <c r="T414" s="10" t="s">
        <v>2980</v>
      </c>
      <c r="U414" s="10" t="s">
        <v>2981</v>
      </c>
      <c r="V414" s="10" t="s">
        <v>207</v>
      </c>
      <c r="W414" s="10" t="s">
        <v>2050</v>
      </c>
      <c r="X414" s="10" t="s">
        <v>1920</v>
      </c>
      <c r="Y414" s="10" t="s">
        <v>2521</v>
      </c>
      <c r="Z414" s="10" t="s">
        <v>2121</v>
      </c>
    </row>
    <row r="415" spans="1:26" s="10" customFormat="1" ht="30">
      <c r="A415" s="13" t="s">
        <v>91</v>
      </c>
      <c r="B415" s="14" t="s">
        <v>161</v>
      </c>
      <c r="C415" s="10" t="s">
        <v>224</v>
      </c>
      <c r="D415" s="14" t="s">
        <v>969</v>
      </c>
      <c r="E415" s="14" t="s">
        <v>2966</v>
      </c>
      <c r="F415" s="12" t="s">
        <v>1936</v>
      </c>
      <c r="G415" s="12" t="s">
        <v>1926</v>
      </c>
      <c r="I415" s="12"/>
      <c r="K415" s="12"/>
      <c r="L415" s="12" t="s">
        <v>1922</v>
      </c>
      <c r="M415" s="10" t="s">
        <v>1928</v>
      </c>
      <c r="N415" s="10" t="s">
        <v>1954</v>
      </c>
      <c r="O415" s="10" t="s">
        <v>1960</v>
      </c>
      <c r="P415" s="14" t="s">
        <v>1931</v>
      </c>
      <c r="Q415" s="12" t="s">
        <v>1946</v>
      </c>
      <c r="R415" s="12" t="s">
        <v>2023</v>
      </c>
      <c r="S415" s="12" t="s">
        <v>1954</v>
      </c>
      <c r="T415" s="10" t="s">
        <v>2982</v>
      </c>
      <c r="U415" s="10" t="s">
        <v>2983</v>
      </c>
      <c r="V415" s="10" t="s">
        <v>207</v>
      </c>
      <c r="W415" s="10" t="s">
        <v>2050</v>
      </c>
      <c r="X415" s="10" t="s">
        <v>1920</v>
      </c>
      <c r="Y415" s="10" t="s">
        <v>2521</v>
      </c>
      <c r="Z415" s="10" t="s">
        <v>2121</v>
      </c>
    </row>
    <row r="416" spans="1:26" s="10" customFormat="1" ht="60">
      <c r="A416" s="13" t="s">
        <v>91</v>
      </c>
      <c r="B416" s="14" t="s">
        <v>161</v>
      </c>
      <c r="C416" s="10" t="s">
        <v>224</v>
      </c>
      <c r="D416" s="14" t="s">
        <v>970</v>
      </c>
      <c r="E416" s="14" t="s">
        <v>207</v>
      </c>
      <c r="F416" s="12" t="s">
        <v>1936</v>
      </c>
      <c r="G416" s="12" t="s">
        <v>1926</v>
      </c>
      <c r="I416" s="12"/>
      <c r="K416" s="12"/>
      <c r="L416" s="12" t="s">
        <v>1922</v>
      </c>
      <c r="M416" s="10" t="s">
        <v>1928</v>
      </c>
      <c r="N416" s="10" t="s">
        <v>1954</v>
      </c>
      <c r="O416" s="10" t="s">
        <v>1960</v>
      </c>
      <c r="P416" s="14" t="s">
        <v>1931</v>
      </c>
      <c r="Q416" s="12" t="s">
        <v>1946</v>
      </c>
      <c r="R416" s="12" t="s">
        <v>1933</v>
      </c>
      <c r="S416" s="12" t="s">
        <v>1954</v>
      </c>
      <c r="T416" s="10" t="s">
        <v>2984</v>
      </c>
      <c r="U416" s="10" t="s">
        <v>2985</v>
      </c>
      <c r="V416" s="10" t="s">
        <v>207</v>
      </c>
      <c r="W416" s="10" t="s">
        <v>1920</v>
      </c>
      <c r="X416" s="10" t="s">
        <v>1920</v>
      </c>
      <c r="Y416" s="10" t="s">
        <v>2521</v>
      </c>
      <c r="Z416" s="10" t="s">
        <v>1935</v>
      </c>
    </row>
    <row r="417" spans="1:26" s="10" customFormat="1" ht="30">
      <c r="A417" s="13" t="s">
        <v>91</v>
      </c>
      <c r="B417" s="14" t="s">
        <v>161</v>
      </c>
      <c r="C417" s="10" t="s">
        <v>224</v>
      </c>
      <c r="D417" s="14" t="s">
        <v>971</v>
      </c>
      <c r="E417" s="14" t="s">
        <v>2886</v>
      </c>
      <c r="F417" s="12" t="s">
        <v>1936</v>
      </c>
      <c r="G417" s="12" t="s">
        <v>1926</v>
      </c>
      <c r="I417" s="12"/>
      <c r="K417" s="12"/>
      <c r="L417" s="12" t="s">
        <v>1922</v>
      </c>
      <c r="M417" s="10" t="s">
        <v>1928</v>
      </c>
      <c r="N417" s="10" t="s">
        <v>1954</v>
      </c>
      <c r="O417" s="10" t="s">
        <v>1960</v>
      </c>
      <c r="P417" s="14" t="s">
        <v>1931</v>
      </c>
      <c r="Q417" s="12" t="s">
        <v>1946</v>
      </c>
      <c r="R417" s="12" t="s">
        <v>2023</v>
      </c>
      <c r="S417" s="12" t="s">
        <v>1954</v>
      </c>
      <c r="T417" s="10" t="s">
        <v>2986</v>
      </c>
      <c r="U417" s="10" t="s">
        <v>2987</v>
      </c>
      <c r="V417" s="10" t="s">
        <v>207</v>
      </c>
      <c r="W417" s="10" t="s">
        <v>1920</v>
      </c>
      <c r="X417" s="10" t="s">
        <v>1920</v>
      </c>
      <c r="Y417" s="10" t="s">
        <v>2521</v>
      </c>
      <c r="Z417" s="10" t="s">
        <v>1935</v>
      </c>
    </row>
    <row r="418" spans="1:26" s="10" customFormat="1" ht="45">
      <c r="A418" s="13" t="s">
        <v>91</v>
      </c>
      <c r="B418" s="14" t="s">
        <v>161</v>
      </c>
      <c r="C418" s="10" t="s">
        <v>224</v>
      </c>
      <c r="D418" s="14" t="s">
        <v>972</v>
      </c>
      <c r="E418" s="14" t="s">
        <v>2886</v>
      </c>
      <c r="F418" s="12" t="s">
        <v>1936</v>
      </c>
      <c r="G418" s="12" t="s">
        <v>1926</v>
      </c>
      <c r="I418" s="12"/>
      <c r="K418" s="12"/>
      <c r="L418" s="12" t="s">
        <v>1922</v>
      </c>
      <c r="M418" s="10" t="s">
        <v>1928</v>
      </c>
      <c r="N418" s="10" t="s">
        <v>1954</v>
      </c>
      <c r="O418" s="10" t="s">
        <v>1960</v>
      </c>
      <c r="P418" s="14" t="s">
        <v>1931</v>
      </c>
      <c r="Q418" s="12" t="s">
        <v>1946</v>
      </c>
      <c r="R418" s="12" t="s">
        <v>2023</v>
      </c>
      <c r="S418" s="12" t="s">
        <v>1954</v>
      </c>
      <c r="T418" s="10" t="s">
        <v>2988</v>
      </c>
      <c r="U418" s="10" t="s">
        <v>2989</v>
      </c>
      <c r="V418" s="10" t="s">
        <v>207</v>
      </c>
      <c r="W418" s="10" t="s">
        <v>2050</v>
      </c>
      <c r="X418" s="10" t="s">
        <v>1920</v>
      </c>
      <c r="Y418" s="10" t="s">
        <v>2521</v>
      </c>
      <c r="Z418" s="10" t="s">
        <v>2121</v>
      </c>
    </row>
    <row r="419" spans="1:26" s="10" customFormat="1" ht="45">
      <c r="A419" s="13" t="s">
        <v>91</v>
      </c>
      <c r="B419" s="14" t="s">
        <v>161</v>
      </c>
      <c r="C419" s="10" t="s">
        <v>224</v>
      </c>
      <c r="D419" s="14" t="s">
        <v>973</v>
      </c>
      <c r="E419" s="14" t="s">
        <v>2886</v>
      </c>
      <c r="F419" s="12" t="s">
        <v>1936</v>
      </c>
      <c r="G419" s="12" t="s">
        <v>1926</v>
      </c>
      <c r="I419" s="12"/>
      <c r="K419" s="12"/>
      <c r="L419" s="12" t="s">
        <v>1922</v>
      </c>
      <c r="M419" s="10" t="s">
        <v>1928</v>
      </c>
      <c r="N419" s="10" t="s">
        <v>1954</v>
      </c>
      <c r="O419" s="10" t="s">
        <v>1960</v>
      </c>
      <c r="P419" s="14" t="s">
        <v>1931</v>
      </c>
      <c r="Q419" s="12" t="s">
        <v>1946</v>
      </c>
      <c r="R419" s="12" t="s">
        <v>2023</v>
      </c>
      <c r="S419" s="12" t="s">
        <v>1954</v>
      </c>
      <c r="T419" s="10" t="s">
        <v>2990</v>
      </c>
      <c r="U419" s="10" t="s">
        <v>2991</v>
      </c>
      <c r="V419" s="10" t="s">
        <v>207</v>
      </c>
      <c r="W419" s="10" t="s">
        <v>2050</v>
      </c>
      <c r="X419" s="10" t="s">
        <v>1920</v>
      </c>
      <c r="Y419" s="10" t="s">
        <v>2521</v>
      </c>
      <c r="Z419" s="10" t="s">
        <v>2121</v>
      </c>
    </row>
    <row r="420" spans="1:26" s="10" customFormat="1" ht="45">
      <c r="A420" s="13" t="s">
        <v>91</v>
      </c>
      <c r="B420" s="14" t="s">
        <v>161</v>
      </c>
      <c r="C420" s="10" t="s">
        <v>224</v>
      </c>
      <c r="D420" s="14" t="s">
        <v>974</v>
      </c>
      <c r="E420" s="14" t="s">
        <v>2886</v>
      </c>
      <c r="F420" s="12" t="s">
        <v>1936</v>
      </c>
      <c r="G420" s="12" t="s">
        <v>1926</v>
      </c>
      <c r="I420" s="12"/>
      <c r="K420" s="12"/>
      <c r="L420" s="12" t="s">
        <v>1922</v>
      </c>
      <c r="M420" s="10" t="s">
        <v>1928</v>
      </c>
      <c r="N420" s="10" t="s">
        <v>1954</v>
      </c>
      <c r="O420" s="10" t="s">
        <v>1960</v>
      </c>
      <c r="P420" s="14" t="s">
        <v>1931</v>
      </c>
      <c r="Q420" s="12" t="s">
        <v>1946</v>
      </c>
      <c r="R420" s="12" t="s">
        <v>2023</v>
      </c>
      <c r="S420" s="12" t="s">
        <v>1954</v>
      </c>
      <c r="T420" s="10" t="s">
        <v>2992</v>
      </c>
      <c r="U420" s="10" t="s">
        <v>2993</v>
      </c>
      <c r="V420" s="10" t="s">
        <v>207</v>
      </c>
      <c r="W420" s="10" t="s">
        <v>2050</v>
      </c>
      <c r="X420" s="10" t="s">
        <v>1920</v>
      </c>
      <c r="Y420" s="10" t="s">
        <v>2521</v>
      </c>
      <c r="Z420" s="10" t="s">
        <v>2121</v>
      </c>
    </row>
    <row r="421" spans="1:26" s="10" customFormat="1" ht="45">
      <c r="A421" s="13" t="s">
        <v>91</v>
      </c>
      <c r="B421" s="14" t="s">
        <v>161</v>
      </c>
      <c r="C421" s="10" t="s">
        <v>224</v>
      </c>
      <c r="D421" s="14" t="s">
        <v>975</v>
      </c>
      <c r="E421" s="14" t="s">
        <v>2886</v>
      </c>
      <c r="F421" s="12" t="s">
        <v>1936</v>
      </c>
      <c r="G421" s="12" t="s">
        <v>1926</v>
      </c>
      <c r="I421" s="12"/>
      <c r="K421" s="12"/>
      <c r="L421" s="12" t="s">
        <v>1922</v>
      </c>
      <c r="M421" s="10" t="s">
        <v>1928</v>
      </c>
      <c r="N421" s="10" t="s">
        <v>1954</v>
      </c>
      <c r="O421" s="10" t="s">
        <v>1960</v>
      </c>
      <c r="P421" s="14" t="s">
        <v>1931</v>
      </c>
      <c r="Q421" s="12" t="s">
        <v>1946</v>
      </c>
      <c r="R421" s="12" t="s">
        <v>2023</v>
      </c>
      <c r="S421" s="12" t="s">
        <v>1954</v>
      </c>
      <c r="T421" s="10" t="s">
        <v>2994</v>
      </c>
      <c r="U421" s="10" t="s">
        <v>2995</v>
      </c>
      <c r="V421" s="10" t="s">
        <v>207</v>
      </c>
      <c r="W421" s="10" t="s">
        <v>2050</v>
      </c>
      <c r="X421" s="10" t="s">
        <v>1920</v>
      </c>
      <c r="Y421" s="10" t="s">
        <v>2521</v>
      </c>
      <c r="Z421" s="10" t="s">
        <v>2121</v>
      </c>
    </row>
    <row r="422" spans="1:26" s="10" customFormat="1" ht="45">
      <c r="A422" s="13" t="s">
        <v>91</v>
      </c>
      <c r="B422" s="14" t="s">
        <v>161</v>
      </c>
      <c r="C422" s="10" t="s">
        <v>224</v>
      </c>
      <c r="D422" s="14" t="s">
        <v>976</v>
      </c>
      <c r="E422" s="14" t="s">
        <v>2886</v>
      </c>
      <c r="F422" s="12" t="s">
        <v>1936</v>
      </c>
      <c r="G422" s="12" t="s">
        <v>1926</v>
      </c>
      <c r="I422" s="12"/>
      <c r="K422" s="12"/>
      <c r="L422" s="12" t="s">
        <v>1922</v>
      </c>
      <c r="M422" s="10" t="s">
        <v>1928</v>
      </c>
      <c r="N422" s="10" t="s">
        <v>1954</v>
      </c>
      <c r="O422" s="10" t="s">
        <v>1960</v>
      </c>
      <c r="P422" s="14" t="s">
        <v>1931</v>
      </c>
      <c r="Q422" s="12" t="s">
        <v>1946</v>
      </c>
      <c r="R422" s="12" t="s">
        <v>2023</v>
      </c>
      <c r="S422" s="12" t="s">
        <v>1954</v>
      </c>
      <c r="T422" s="10" t="s">
        <v>2996</v>
      </c>
      <c r="U422" s="10" t="s">
        <v>2997</v>
      </c>
      <c r="V422" s="10" t="s">
        <v>207</v>
      </c>
      <c r="W422" s="10" t="s">
        <v>2050</v>
      </c>
      <c r="X422" s="10" t="s">
        <v>1920</v>
      </c>
      <c r="Y422" s="10" t="s">
        <v>2521</v>
      </c>
      <c r="Z422" s="10" t="s">
        <v>2121</v>
      </c>
    </row>
    <row r="423" spans="1:26" s="10" customFormat="1" ht="45">
      <c r="A423" s="13" t="s">
        <v>91</v>
      </c>
      <c r="B423" s="14" t="s">
        <v>161</v>
      </c>
      <c r="C423" s="10" t="s">
        <v>224</v>
      </c>
      <c r="D423" s="14" t="s">
        <v>977</v>
      </c>
      <c r="E423" s="14" t="s">
        <v>2886</v>
      </c>
      <c r="F423" s="12" t="s">
        <v>1936</v>
      </c>
      <c r="G423" s="12" t="s">
        <v>1926</v>
      </c>
      <c r="I423" s="12"/>
      <c r="K423" s="12"/>
      <c r="L423" s="12" t="s">
        <v>1922</v>
      </c>
      <c r="M423" s="10" t="s">
        <v>1928</v>
      </c>
      <c r="N423" s="10" t="s">
        <v>1954</v>
      </c>
      <c r="O423" s="10" t="s">
        <v>1960</v>
      </c>
      <c r="P423" s="14" t="s">
        <v>1931</v>
      </c>
      <c r="Q423" s="12" t="s">
        <v>1946</v>
      </c>
      <c r="R423" s="12" t="s">
        <v>2023</v>
      </c>
      <c r="S423" s="12" t="s">
        <v>1954</v>
      </c>
      <c r="T423" s="10" t="s">
        <v>2998</v>
      </c>
      <c r="U423" s="10" t="s">
        <v>2999</v>
      </c>
      <c r="V423" s="10" t="s">
        <v>207</v>
      </c>
      <c r="W423" s="10" t="s">
        <v>2050</v>
      </c>
      <c r="X423" s="10" t="s">
        <v>1920</v>
      </c>
      <c r="Y423" s="10" t="s">
        <v>2521</v>
      </c>
      <c r="Z423" s="10" t="s">
        <v>2121</v>
      </c>
    </row>
    <row r="424" spans="1:26" s="10" customFormat="1" ht="60">
      <c r="A424" s="13" t="s">
        <v>91</v>
      </c>
      <c r="B424" s="14" t="s">
        <v>161</v>
      </c>
      <c r="C424" s="10" t="s">
        <v>224</v>
      </c>
      <c r="D424" s="14" t="s">
        <v>978</v>
      </c>
      <c r="E424" s="14" t="s">
        <v>207</v>
      </c>
      <c r="F424" s="12" t="s">
        <v>1936</v>
      </c>
      <c r="G424" s="12" t="s">
        <v>1926</v>
      </c>
      <c r="I424" s="12"/>
      <c r="K424" s="12"/>
      <c r="L424" s="12" t="s">
        <v>1922</v>
      </c>
      <c r="M424" s="10" t="s">
        <v>1928</v>
      </c>
      <c r="N424" s="10" t="s">
        <v>1954</v>
      </c>
      <c r="O424" s="10" t="s">
        <v>1960</v>
      </c>
      <c r="P424" s="14" t="s">
        <v>2791</v>
      </c>
      <c r="Q424" s="12" t="s">
        <v>1946</v>
      </c>
      <c r="R424" s="12" t="s">
        <v>1962</v>
      </c>
      <c r="S424" s="12" t="s">
        <v>1954</v>
      </c>
      <c r="T424" s="10" t="s">
        <v>3000</v>
      </c>
      <c r="U424" s="10" t="s">
        <v>3001</v>
      </c>
      <c r="V424" s="10" t="s">
        <v>207</v>
      </c>
      <c r="W424" s="10" t="s">
        <v>2050</v>
      </c>
      <c r="X424" s="10" t="s">
        <v>1920</v>
      </c>
      <c r="Y424" s="10" t="s">
        <v>2521</v>
      </c>
      <c r="Z424" s="10" t="s">
        <v>2121</v>
      </c>
    </row>
    <row r="425" spans="1:26" s="10" customFormat="1" ht="60">
      <c r="A425" s="13" t="s">
        <v>91</v>
      </c>
      <c r="B425" s="14" t="s">
        <v>161</v>
      </c>
      <c r="C425" s="10" t="s">
        <v>224</v>
      </c>
      <c r="D425" s="14" t="s">
        <v>979</v>
      </c>
      <c r="E425" s="14" t="s">
        <v>207</v>
      </c>
      <c r="F425" s="12" t="s">
        <v>1936</v>
      </c>
      <c r="G425" s="12" t="s">
        <v>1926</v>
      </c>
      <c r="I425" s="12"/>
      <c r="K425" s="12"/>
      <c r="L425" s="12" t="s">
        <v>1922</v>
      </c>
      <c r="M425" s="10" t="s">
        <v>1928</v>
      </c>
      <c r="N425" s="10" t="s">
        <v>1954</v>
      </c>
      <c r="O425" s="10" t="s">
        <v>1960</v>
      </c>
      <c r="P425" s="14" t="s">
        <v>2791</v>
      </c>
      <c r="Q425" s="12" t="s">
        <v>1946</v>
      </c>
      <c r="R425" s="12" t="s">
        <v>1962</v>
      </c>
      <c r="S425" s="12" t="s">
        <v>1954</v>
      </c>
      <c r="T425" s="10" t="s">
        <v>3002</v>
      </c>
      <c r="U425" s="10" t="s">
        <v>3003</v>
      </c>
      <c r="V425" s="10" t="s">
        <v>207</v>
      </c>
      <c r="W425" s="10" t="s">
        <v>2050</v>
      </c>
      <c r="X425" s="10" t="s">
        <v>1920</v>
      </c>
      <c r="Y425" s="10" t="s">
        <v>2521</v>
      </c>
      <c r="Z425" s="10" t="s">
        <v>2121</v>
      </c>
    </row>
    <row r="426" spans="1:26" s="10" customFormat="1" ht="45">
      <c r="A426" s="13" t="s">
        <v>91</v>
      </c>
      <c r="B426" s="14" t="s">
        <v>161</v>
      </c>
      <c r="C426" s="10" t="s">
        <v>224</v>
      </c>
      <c r="D426" s="14" t="s">
        <v>980</v>
      </c>
      <c r="E426" s="14" t="s">
        <v>3004</v>
      </c>
      <c r="F426" s="12" t="s">
        <v>1936</v>
      </c>
      <c r="G426" s="12" t="s">
        <v>1926</v>
      </c>
      <c r="I426" s="12"/>
      <c r="K426" s="12"/>
      <c r="L426" s="12" t="s">
        <v>1922</v>
      </c>
      <c r="M426" s="10" t="s">
        <v>1928</v>
      </c>
      <c r="N426" s="10" t="s">
        <v>1954</v>
      </c>
      <c r="O426" s="10" t="s">
        <v>1960</v>
      </c>
      <c r="P426" s="14" t="s">
        <v>1931</v>
      </c>
      <c r="Q426" s="12" t="s">
        <v>1946</v>
      </c>
      <c r="R426" s="12" t="s">
        <v>2023</v>
      </c>
      <c r="S426" s="12" t="s">
        <v>1954</v>
      </c>
      <c r="T426" s="10" t="s">
        <v>3005</v>
      </c>
      <c r="U426" s="10" t="s">
        <v>3006</v>
      </c>
      <c r="V426" s="10" t="s">
        <v>207</v>
      </c>
      <c r="W426" s="10" t="s">
        <v>2050</v>
      </c>
      <c r="X426" s="10" t="s">
        <v>1920</v>
      </c>
      <c r="Y426" s="10" t="s">
        <v>2521</v>
      </c>
      <c r="Z426" s="10" t="s">
        <v>2121</v>
      </c>
    </row>
    <row r="427" spans="1:26" s="10" customFormat="1" ht="45">
      <c r="A427" s="13" t="s">
        <v>91</v>
      </c>
      <c r="B427" s="14" t="s">
        <v>161</v>
      </c>
      <c r="C427" s="10" t="s">
        <v>224</v>
      </c>
      <c r="D427" s="14" t="s">
        <v>981</v>
      </c>
      <c r="E427" s="14" t="s">
        <v>3004</v>
      </c>
      <c r="F427" s="12" t="s">
        <v>1936</v>
      </c>
      <c r="G427" s="12" t="s">
        <v>1926</v>
      </c>
      <c r="I427" s="12"/>
      <c r="K427" s="12"/>
      <c r="L427" s="12" t="s">
        <v>1922</v>
      </c>
      <c r="M427" s="10" t="s">
        <v>1928</v>
      </c>
      <c r="N427" s="10" t="s">
        <v>1954</v>
      </c>
      <c r="O427" s="10" t="s">
        <v>1960</v>
      </c>
      <c r="P427" s="14" t="s">
        <v>1931</v>
      </c>
      <c r="Q427" s="12" t="s">
        <v>1946</v>
      </c>
      <c r="R427" s="12" t="s">
        <v>2023</v>
      </c>
      <c r="S427" s="12" t="s">
        <v>1954</v>
      </c>
      <c r="T427" s="10" t="s">
        <v>3007</v>
      </c>
      <c r="U427" s="10" t="s">
        <v>3008</v>
      </c>
      <c r="V427" s="10" t="s">
        <v>207</v>
      </c>
      <c r="W427" s="10" t="s">
        <v>2050</v>
      </c>
      <c r="X427" s="10" t="s">
        <v>1920</v>
      </c>
      <c r="Y427" s="10" t="s">
        <v>2521</v>
      </c>
      <c r="Z427" s="10" t="s">
        <v>2121</v>
      </c>
    </row>
    <row r="428" spans="1:26" s="10" customFormat="1" ht="45">
      <c r="A428" s="13" t="s">
        <v>91</v>
      </c>
      <c r="B428" s="14" t="s">
        <v>161</v>
      </c>
      <c r="C428" s="10" t="s">
        <v>224</v>
      </c>
      <c r="D428" s="14" t="s">
        <v>982</v>
      </c>
      <c r="E428" s="14" t="s">
        <v>3004</v>
      </c>
      <c r="F428" s="12" t="s">
        <v>1936</v>
      </c>
      <c r="G428" s="12" t="s">
        <v>1926</v>
      </c>
      <c r="I428" s="12"/>
      <c r="K428" s="12"/>
      <c r="L428" s="12" t="s">
        <v>1922</v>
      </c>
      <c r="M428" s="10" t="s">
        <v>1928</v>
      </c>
      <c r="N428" s="10" t="s">
        <v>1954</v>
      </c>
      <c r="O428" s="10" t="s">
        <v>1960</v>
      </c>
      <c r="P428" s="14" t="s">
        <v>1931</v>
      </c>
      <c r="Q428" s="12" t="s">
        <v>1946</v>
      </c>
      <c r="R428" s="12" t="s">
        <v>2023</v>
      </c>
      <c r="S428" s="12" t="s">
        <v>1954</v>
      </c>
      <c r="T428" s="10" t="s">
        <v>3009</v>
      </c>
      <c r="U428" s="10" t="s">
        <v>3010</v>
      </c>
      <c r="V428" s="10" t="s">
        <v>207</v>
      </c>
      <c r="W428" s="10" t="s">
        <v>2050</v>
      </c>
      <c r="X428" s="10" t="s">
        <v>1920</v>
      </c>
      <c r="Y428" s="10" t="s">
        <v>2521</v>
      </c>
      <c r="Z428" s="10" t="s">
        <v>2121</v>
      </c>
    </row>
    <row r="429" spans="1:26" s="10" customFormat="1" ht="45">
      <c r="A429" s="13" t="s">
        <v>91</v>
      </c>
      <c r="B429" s="14" t="s">
        <v>161</v>
      </c>
      <c r="C429" s="10" t="s">
        <v>224</v>
      </c>
      <c r="D429" s="14" t="s">
        <v>983</v>
      </c>
      <c r="E429" s="14" t="s">
        <v>3004</v>
      </c>
      <c r="F429" s="12" t="s">
        <v>1936</v>
      </c>
      <c r="G429" s="12" t="s">
        <v>1926</v>
      </c>
      <c r="I429" s="12"/>
      <c r="K429" s="12"/>
      <c r="L429" s="12" t="s">
        <v>1922</v>
      </c>
      <c r="M429" s="10" t="s">
        <v>1928</v>
      </c>
      <c r="N429" s="10" t="s">
        <v>1954</v>
      </c>
      <c r="O429" s="10" t="s">
        <v>1960</v>
      </c>
      <c r="P429" s="14" t="s">
        <v>1931</v>
      </c>
      <c r="Q429" s="12" t="s">
        <v>1946</v>
      </c>
      <c r="R429" s="12" t="s">
        <v>2023</v>
      </c>
      <c r="S429" s="12" t="s">
        <v>1954</v>
      </c>
      <c r="T429" s="10" t="s">
        <v>3011</v>
      </c>
      <c r="U429" s="10" t="s">
        <v>3012</v>
      </c>
      <c r="V429" s="10" t="s">
        <v>207</v>
      </c>
      <c r="W429" s="10" t="s">
        <v>2050</v>
      </c>
      <c r="X429" s="10" t="s">
        <v>1920</v>
      </c>
      <c r="Y429" s="10" t="s">
        <v>2521</v>
      </c>
      <c r="Z429" s="10" t="s">
        <v>2121</v>
      </c>
    </row>
    <row r="430" spans="1:26" s="10" customFormat="1" ht="45">
      <c r="A430" s="13" t="s">
        <v>91</v>
      </c>
      <c r="B430" s="14" t="s">
        <v>161</v>
      </c>
      <c r="C430" s="10" t="s">
        <v>224</v>
      </c>
      <c r="D430" s="14" t="s">
        <v>984</v>
      </c>
      <c r="E430" s="14" t="s">
        <v>3004</v>
      </c>
      <c r="F430" s="12" t="s">
        <v>1936</v>
      </c>
      <c r="G430" s="12" t="s">
        <v>1926</v>
      </c>
      <c r="I430" s="12"/>
      <c r="K430" s="12"/>
      <c r="L430" s="12" t="s">
        <v>1922</v>
      </c>
      <c r="M430" s="10" t="s">
        <v>1928</v>
      </c>
      <c r="N430" s="10" t="s">
        <v>1954</v>
      </c>
      <c r="O430" s="10" t="s">
        <v>1960</v>
      </c>
      <c r="P430" s="14" t="s">
        <v>1931</v>
      </c>
      <c r="Q430" s="12" t="s">
        <v>1946</v>
      </c>
      <c r="R430" s="12" t="s">
        <v>2023</v>
      </c>
      <c r="S430" s="12" t="s">
        <v>1954</v>
      </c>
      <c r="T430" s="10" t="s">
        <v>3013</v>
      </c>
      <c r="U430" s="10" t="s">
        <v>3014</v>
      </c>
      <c r="V430" s="10" t="s">
        <v>207</v>
      </c>
      <c r="W430" s="10" t="s">
        <v>1920</v>
      </c>
      <c r="X430" s="10" t="s">
        <v>1920</v>
      </c>
      <c r="Y430" s="10" t="s">
        <v>2521</v>
      </c>
      <c r="Z430" s="10" t="s">
        <v>1935</v>
      </c>
    </row>
    <row r="431" spans="1:26" s="10" customFormat="1" ht="30">
      <c r="A431" s="13" t="s">
        <v>91</v>
      </c>
      <c r="B431" s="14" t="s">
        <v>161</v>
      </c>
      <c r="C431" s="10" t="s">
        <v>224</v>
      </c>
      <c r="D431" s="14" t="s">
        <v>985</v>
      </c>
      <c r="E431" s="14" t="s">
        <v>2780</v>
      </c>
      <c r="F431" s="12" t="s">
        <v>1936</v>
      </c>
      <c r="G431" s="12" t="s">
        <v>1926</v>
      </c>
      <c r="I431" s="12"/>
      <c r="K431" s="12"/>
      <c r="L431" s="12" t="s">
        <v>1922</v>
      </c>
      <c r="M431" s="10" t="s">
        <v>1928</v>
      </c>
      <c r="N431" s="10" t="s">
        <v>1954</v>
      </c>
      <c r="O431" s="10" t="s">
        <v>1960</v>
      </c>
      <c r="P431" s="14" t="s">
        <v>1931</v>
      </c>
      <c r="Q431" s="12" t="s">
        <v>1946</v>
      </c>
      <c r="R431" s="12" t="s">
        <v>1962</v>
      </c>
      <c r="S431" s="12" t="s">
        <v>1954</v>
      </c>
      <c r="T431" s="10" t="s">
        <v>3015</v>
      </c>
      <c r="U431" s="10" t="s">
        <v>3016</v>
      </c>
      <c r="V431" s="10" t="s">
        <v>207</v>
      </c>
      <c r="W431" s="10" t="s">
        <v>2050</v>
      </c>
      <c r="X431" s="10" t="s">
        <v>1920</v>
      </c>
      <c r="Y431" s="10" t="s">
        <v>2521</v>
      </c>
      <c r="Z431" s="10" t="s">
        <v>2121</v>
      </c>
    </row>
    <row r="432" spans="1:26" s="10" customFormat="1" ht="30">
      <c r="A432" s="13" t="s">
        <v>91</v>
      </c>
      <c r="B432" s="14" t="s">
        <v>161</v>
      </c>
      <c r="C432" s="10" t="s">
        <v>224</v>
      </c>
      <c r="D432" s="14" t="s">
        <v>986</v>
      </c>
      <c r="E432" s="14" t="s">
        <v>207</v>
      </c>
      <c r="F432" s="12" t="s">
        <v>1936</v>
      </c>
      <c r="G432" s="12" t="s">
        <v>1926</v>
      </c>
      <c r="I432" s="12"/>
      <c r="K432" s="12"/>
      <c r="L432" s="12" t="s">
        <v>1922</v>
      </c>
      <c r="M432" s="10" t="s">
        <v>1928</v>
      </c>
      <c r="N432" s="10" t="s">
        <v>1954</v>
      </c>
      <c r="O432" s="10" t="s">
        <v>1960</v>
      </c>
      <c r="P432" s="14" t="s">
        <v>1931</v>
      </c>
      <c r="Q432" s="12" t="s">
        <v>1946</v>
      </c>
      <c r="R432" s="12" t="s">
        <v>2023</v>
      </c>
      <c r="S432" s="12" t="s">
        <v>1954</v>
      </c>
      <c r="T432" s="10" t="s">
        <v>3017</v>
      </c>
      <c r="U432" s="10" t="s">
        <v>3018</v>
      </c>
      <c r="V432" s="10" t="s">
        <v>207</v>
      </c>
      <c r="W432" s="10" t="s">
        <v>2050</v>
      </c>
      <c r="X432" s="10" t="s">
        <v>1920</v>
      </c>
      <c r="Y432" s="10" t="s">
        <v>2521</v>
      </c>
      <c r="Z432" s="10" t="s">
        <v>2121</v>
      </c>
    </row>
    <row r="433" spans="1:26" s="10" customFormat="1" ht="30">
      <c r="A433" s="13" t="s">
        <v>91</v>
      </c>
      <c r="B433" s="14" t="s">
        <v>161</v>
      </c>
      <c r="C433" s="10" t="s">
        <v>224</v>
      </c>
      <c r="D433" s="14" t="s">
        <v>987</v>
      </c>
      <c r="E433" s="14" t="s">
        <v>3019</v>
      </c>
      <c r="F433" s="12" t="s">
        <v>1936</v>
      </c>
      <c r="G433" s="12" t="s">
        <v>1926</v>
      </c>
      <c r="I433" s="12"/>
      <c r="K433" s="12"/>
      <c r="L433" s="12" t="s">
        <v>1922</v>
      </c>
      <c r="M433" s="10" t="s">
        <v>1928</v>
      </c>
      <c r="N433" s="10" t="s">
        <v>1954</v>
      </c>
      <c r="O433" s="10" t="s">
        <v>1960</v>
      </c>
      <c r="P433" s="14" t="s">
        <v>1931</v>
      </c>
      <c r="Q433" s="12" t="s">
        <v>1946</v>
      </c>
      <c r="R433" s="12" t="s">
        <v>2023</v>
      </c>
      <c r="S433" s="12" t="s">
        <v>1954</v>
      </c>
      <c r="T433" s="10" t="s">
        <v>3020</v>
      </c>
      <c r="U433" s="10" t="s">
        <v>3021</v>
      </c>
      <c r="V433" s="10" t="s">
        <v>207</v>
      </c>
      <c r="W433" s="10" t="s">
        <v>2050</v>
      </c>
      <c r="X433" s="10" t="s">
        <v>1920</v>
      </c>
      <c r="Y433" s="10" t="s">
        <v>2521</v>
      </c>
      <c r="Z433" s="10" t="s">
        <v>2121</v>
      </c>
    </row>
    <row r="434" spans="1:26" s="10" customFormat="1" ht="30">
      <c r="A434" s="13" t="s">
        <v>91</v>
      </c>
      <c r="B434" s="14" t="s">
        <v>161</v>
      </c>
      <c r="C434" s="10" t="s">
        <v>224</v>
      </c>
      <c r="D434" s="14" t="s">
        <v>988</v>
      </c>
      <c r="E434" s="14" t="s">
        <v>3019</v>
      </c>
      <c r="F434" s="12" t="s">
        <v>1936</v>
      </c>
      <c r="G434" s="12" t="s">
        <v>1926</v>
      </c>
      <c r="I434" s="12"/>
      <c r="K434" s="12"/>
      <c r="L434" s="12" t="s">
        <v>1922</v>
      </c>
      <c r="M434" s="10" t="s">
        <v>1928</v>
      </c>
      <c r="N434" s="10" t="s">
        <v>1954</v>
      </c>
      <c r="O434" s="10" t="s">
        <v>1960</v>
      </c>
      <c r="P434" s="14" t="s">
        <v>1931</v>
      </c>
      <c r="Q434" s="12" t="s">
        <v>1946</v>
      </c>
      <c r="R434" s="12" t="s">
        <v>2023</v>
      </c>
      <c r="S434" s="12" t="s">
        <v>1954</v>
      </c>
      <c r="T434" s="10" t="s">
        <v>3022</v>
      </c>
      <c r="U434" s="10" t="s">
        <v>3023</v>
      </c>
      <c r="V434" s="10" t="s">
        <v>207</v>
      </c>
      <c r="W434" s="10" t="s">
        <v>1920</v>
      </c>
      <c r="X434" s="10" t="s">
        <v>1920</v>
      </c>
      <c r="Y434" s="10" t="s">
        <v>2521</v>
      </c>
      <c r="Z434" s="10" t="s">
        <v>1935</v>
      </c>
    </row>
    <row r="435" spans="1:26" s="10" customFormat="1" ht="30">
      <c r="A435" s="13" t="s">
        <v>91</v>
      </c>
      <c r="B435" s="14" t="s">
        <v>161</v>
      </c>
      <c r="C435" s="10" t="s">
        <v>224</v>
      </c>
      <c r="D435" s="14" t="s">
        <v>989</v>
      </c>
      <c r="E435" s="14" t="s">
        <v>3019</v>
      </c>
      <c r="F435" s="12" t="s">
        <v>1936</v>
      </c>
      <c r="G435" s="12" t="s">
        <v>1926</v>
      </c>
      <c r="I435" s="12"/>
      <c r="K435" s="12"/>
      <c r="L435" s="12" t="s">
        <v>1922</v>
      </c>
      <c r="M435" s="10" t="s">
        <v>1928</v>
      </c>
      <c r="N435" s="10" t="s">
        <v>1954</v>
      </c>
      <c r="O435" s="10" t="s">
        <v>1960</v>
      </c>
      <c r="P435" s="14" t="s">
        <v>1931</v>
      </c>
      <c r="Q435" s="12" t="s">
        <v>1946</v>
      </c>
      <c r="R435" s="12" t="s">
        <v>1933</v>
      </c>
      <c r="S435" s="12" t="s">
        <v>1954</v>
      </c>
      <c r="T435" s="10" t="s">
        <v>3024</v>
      </c>
      <c r="U435" s="10" t="s">
        <v>3025</v>
      </c>
      <c r="V435" s="10" t="s">
        <v>207</v>
      </c>
      <c r="W435" s="10" t="s">
        <v>2050</v>
      </c>
      <c r="X435" s="10" t="s">
        <v>1920</v>
      </c>
      <c r="Y435" s="10" t="s">
        <v>2521</v>
      </c>
      <c r="Z435" s="10" t="s">
        <v>2121</v>
      </c>
    </row>
    <row r="436" spans="1:26" s="10" customFormat="1" ht="30">
      <c r="A436" s="13" t="s">
        <v>91</v>
      </c>
      <c r="B436" s="14" t="s">
        <v>161</v>
      </c>
      <c r="C436" s="10" t="s">
        <v>224</v>
      </c>
      <c r="D436" s="14" t="s">
        <v>990</v>
      </c>
      <c r="E436" s="14" t="s">
        <v>3019</v>
      </c>
      <c r="F436" s="12" t="s">
        <v>1936</v>
      </c>
      <c r="G436" s="12" t="s">
        <v>1926</v>
      </c>
      <c r="I436" s="12"/>
      <c r="K436" s="12"/>
      <c r="L436" s="12" t="s">
        <v>1922</v>
      </c>
      <c r="M436" s="10" t="s">
        <v>1928</v>
      </c>
      <c r="N436" s="10" t="s">
        <v>1954</v>
      </c>
      <c r="O436" s="10" t="s">
        <v>1960</v>
      </c>
      <c r="P436" s="14" t="s">
        <v>1931</v>
      </c>
      <c r="Q436" s="12" t="s">
        <v>1946</v>
      </c>
      <c r="R436" s="12" t="s">
        <v>2023</v>
      </c>
      <c r="S436" s="12" t="s">
        <v>1954</v>
      </c>
      <c r="T436" s="10" t="s">
        <v>3026</v>
      </c>
      <c r="U436" s="10" t="s">
        <v>3027</v>
      </c>
      <c r="V436" s="10" t="s">
        <v>207</v>
      </c>
      <c r="W436" s="10" t="s">
        <v>2050</v>
      </c>
      <c r="X436" s="10" t="s">
        <v>1920</v>
      </c>
      <c r="Y436" s="10" t="s">
        <v>2521</v>
      </c>
      <c r="Z436" s="10" t="s">
        <v>2121</v>
      </c>
    </row>
    <row r="437" spans="1:26" s="10" customFormat="1" ht="30">
      <c r="A437" s="13" t="s">
        <v>91</v>
      </c>
      <c r="B437" s="14" t="s">
        <v>161</v>
      </c>
      <c r="C437" s="10" t="s">
        <v>224</v>
      </c>
      <c r="D437" s="14" t="s">
        <v>991</v>
      </c>
      <c r="E437" s="14" t="s">
        <v>3019</v>
      </c>
      <c r="F437" s="12" t="s">
        <v>1936</v>
      </c>
      <c r="G437" s="12" t="s">
        <v>1926</v>
      </c>
      <c r="I437" s="12"/>
      <c r="K437" s="12"/>
      <c r="L437" s="12" t="s">
        <v>1922</v>
      </c>
      <c r="M437" s="10" t="s">
        <v>1928</v>
      </c>
      <c r="N437" s="10" t="s">
        <v>1954</v>
      </c>
      <c r="O437" s="10" t="s">
        <v>1960</v>
      </c>
      <c r="P437" s="14" t="s">
        <v>1931</v>
      </c>
      <c r="Q437" s="12" t="s">
        <v>1946</v>
      </c>
      <c r="R437" s="12" t="s">
        <v>2023</v>
      </c>
      <c r="S437" s="12" t="s">
        <v>1954</v>
      </c>
      <c r="T437" s="10" t="s">
        <v>3028</v>
      </c>
      <c r="U437" s="10" t="s">
        <v>3029</v>
      </c>
      <c r="V437" s="10" t="s">
        <v>207</v>
      </c>
      <c r="W437" s="10" t="s">
        <v>2050</v>
      </c>
      <c r="X437" s="10" t="s">
        <v>1920</v>
      </c>
      <c r="Y437" s="10" t="s">
        <v>2521</v>
      </c>
      <c r="Z437" s="10" t="s">
        <v>2121</v>
      </c>
    </row>
    <row r="438" spans="1:26" s="10" customFormat="1" ht="30">
      <c r="A438" s="13" t="s">
        <v>91</v>
      </c>
      <c r="B438" s="14" t="s">
        <v>161</v>
      </c>
      <c r="C438" s="10" t="s">
        <v>224</v>
      </c>
      <c r="D438" s="14" t="s">
        <v>992</v>
      </c>
      <c r="E438" s="14" t="s">
        <v>3019</v>
      </c>
      <c r="F438" s="12" t="s">
        <v>1936</v>
      </c>
      <c r="G438" s="12" t="s">
        <v>1926</v>
      </c>
      <c r="I438" s="12"/>
      <c r="K438" s="12"/>
      <c r="L438" s="12" t="s">
        <v>1922</v>
      </c>
      <c r="M438" s="10" t="s">
        <v>1928</v>
      </c>
      <c r="N438" s="10" t="s">
        <v>1954</v>
      </c>
      <c r="O438" s="10" t="s">
        <v>1960</v>
      </c>
      <c r="P438" s="14" t="s">
        <v>1931</v>
      </c>
      <c r="Q438" s="12" t="s">
        <v>1976</v>
      </c>
      <c r="R438" s="12" t="s">
        <v>1933</v>
      </c>
      <c r="S438" s="12" t="s">
        <v>1954</v>
      </c>
      <c r="T438" s="10" t="s">
        <v>3030</v>
      </c>
      <c r="U438" s="10" t="s">
        <v>3031</v>
      </c>
      <c r="V438" s="10" t="s">
        <v>207</v>
      </c>
      <c r="W438" s="10" t="s">
        <v>2050</v>
      </c>
      <c r="X438" s="10" t="s">
        <v>1920</v>
      </c>
      <c r="Y438" s="10" t="s">
        <v>2521</v>
      </c>
      <c r="Z438" s="10" t="s">
        <v>2121</v>
      </c>
    </row>
    <row r="439" spans="1:26" s="10" customFormat="1" ht="45">
      <c r="A439" s="13" t="s">
        <v>91</v>
      </c>
      <c r="B439" s="14" t="s">
        <v>161</v>
      </c>
      <c r="C439" s="10" t="s">
        <v>224</v>
      </c>
      <c r="D439" s="14" t="s">
        <v>993</v>
      </c>
      <c r="E439" s="14" t="s">
        <v>207</v>
      </c>
      <c r="F439" s="12" t="s">
        <v>1936</v>
      </c>
      <c r="G439" s="12" t="s">
        <v>1926</v>
      </c>
      <c r="I439" s="12"/>
      <c r="K439" s="12"/>
      <c r="L439" s="12" t="s">
        <v>1922</v>
      </c>
      <c r="M439" s="10" t="s">
        <v>1928</v>
      </c>
      <c r="N439" s="10" t="s">
        <v>1954</v>
      </c>
      <c r="O439" s="10" t="s">
        <v>1960</v>
      </c>
      <c r="P439" s="14" t="s">
        <v>1931</v>
      </c>
      <c r="Q439" s="12" t="s">
        <v>1946</v>
      </c>
      <c r="R439" s="12" t="s">
        <v>1933</v>
      </c>
      <c r="S439" s="12" t="s">
        <v>1954</v>
      </c>
      <c r="T439" s="10" t="s">
        <v>3032</v>
      </c>
      <c r="U439" s="10" t="s">
        <v>3033</v>
      </c>
      <c r="V439" s="10" t="s">
        <v>207</v>
      </c>
      <c r="W439" s="10" t="s">
        <v>2050</v>
      </c>
      <c r="X439" s="10" t="s">
        <v>1920</v>
      </c>
      <c r="Y439" s="10" t="s">
        <v>2521</v>
      </c>
      <c r="Z439" s="10" t="s">
        <v>2121</v>
      </c>
    </row>
    <row r="440" spans="1:26" s="10" customFormat="1" ht="60">
      <c r="A440" s="13" t="s">
        <v>91</v>
      </c>
      <c r="B440" s="14" t="s">
        <v>161</v>
      </c>
      <c r="C440" s="10" t="s">
        <v>224</v>
      </c>
      <c r="D440" s="14" t="s">
        <v>994</v>
      </c>
      <c r="E440" s="14" t="s">
        <v>207</v>
      </c>
      <c r="F440" s="12" t="s">
        <v>1936</v>
      </c>
      <c r="G440" s="12" t="s">
        <v>1926</v>
      </c>
      <c r="I440" s="12"/>
      <c r="K440" s="12"/>
      <c r="L440" s="12" t="s">
        <v>1922</v>
      </c>
      <c r="M440" s="10" t="s">
        <v>1928</v>
      </c>
      <c r="N440" s="10" t="s">
        <v>1954</v>
      </c>
      <c r="O440" s="10" t="s">
        <v>1960</v>
      </c>
      <c r="P440" s="14" t="s">
        <v>1931</v>
      </c>
      <c r="Q440" s="12" t="s">
        <v>1946</v>
      </c>
      <c r="R440" s="12" t="s">
        <v>1933</v>
      </c>
      <c r="S440" s="12" t="s">
        <v>1954</v>
      </c>
      <c r="T440" s="10" t="s">
        <v>3034</v>
      </c>
      <c r="U440" s="10" t="s">
        <v>3035</v>
      </c>
      <c r="V440" s="10" t="s">
        <v>207</v>
      </c>
      <c r="W440" s="10" t="s">
        <v>1920</v>
      </c>
      <c r="X440" s="10" t="s">
        <v>1920</v>
      </c>
      <c r="Y440" s="10" t="s">
        <v>2521</v>
      </c>
      <c r="Z440" s="10" t="s">
        <v>1935</v>
      </c>
    </row>
    <row r="441" spans="1:26" s="10" customFormat="1" ht="30">
      <c r="A441" s="13" t="s">
        <v>91</v>
      </c>
      <c r="B441" s="14" t="s">
        <v>161</v>
      </c>
      <c r="C441" s="10" t="s">
        <v>224</v>
      </c>
      <c r="D441" s="14" t="s">
        <v>995</v>
      </c>
      <c r="E441" s="14" t="s">
        <v>3036</v>
      </c>
      <c r="F441" s="12" t="s">
        <v>1936</v>
      </c>
      <c r="G441" s="12" t="s">
        <v>1926</v>
      </c>
      <c r="I441" s="12"/>
      <c r="K441" s="12"/>
      <c r="L441" s="12" t="s">
        <v>1922</v>
      </c>
      <c r="M441" s="10" t="s">
        <v>1928</v>
      </c>
      <c r="N441" s="10" t="s">
        <v>1954</v>
      </c>
      <c r="O441" s="10" t="s">
        <v>1960</v>
      </c>
      <c r="P441" s="14" t="s">
        <v>1931</v>
      </c>
      <c r="Q441" s="12" t="s">
        <v>1946</v>
      </c>
      <c r="R441" s="12" t="s">
        <v>2023</v>
      </c>
      <c r="S441" s="12" t="s">
        <v>1954</v>
      </c>
      <c r="T441" s="10" t="s">
        <v>3037</v>
      </c>
      <c r="U441" s="10" t="s">
        <v>3038</v>
      </c>
      <c r="V441" s="10" t="s">
        <v>207</v>
      </c>
      <c r="W441" s="10" t="s">
        <v>1920</v>
      </c>
      <c r="X441" s="10" t="s">
        <v>1920</v>
      </c>
      <c r="Y441" s="10" t="s">
        <v>2521</v>
      </c>
      <c r="Z441" s="10" t="s">
        <v>1935</v>
      </c>
    </row>
    <row r="442" spans="1:26" s="10" customFormat="1" ht="30">
      <c r="A442" s="13" t="s">
        <v>91</v>
      </c>
      <c r="B442" s="14" t="s">
        <v>161</v>
      </c>
      <c r="C442" s="10" t="s">
        <v>224</v>
      </c>
      <c r="D442" s="14" t="s">
        <v>996</v>
      </c>
      <c r="E442" s="14" t="s">
        <v>3036</v>
      </c>
      <c r="F442" s="12" t="s">
        <v>1936</v>
      </c>
      <c r="G442" s="12" t="s">
        <v>1926</v>
      </c>
      <c r="I442" s="12"/>
      <c r="K442" s="12"/>
      <c r="L442" s="12" t="s">
        <v>1922</v>
      </c>
      <c r="M442" s="10" t="s">
        <v>1928</v>
      </c>
      <c r="N442" s="10" t="s">
        <v>1954</v>
      </c>
      <c r="O442" s="10" t="s">
        <v>1960</v>
      </c>
      <c r="P442" s="14" t="s">
        <v>1931</v>
      </c>
      <c r="Q442" s="12" t="s">
        <v>1946</v>
      </c>
      <c r="R442" s="12" t="s">
        <v>2023</v>
      </c>
      <c r="S442" s="12" t="s">
        <v>1954</v>
      </c>
      <c r="T442" s="10" t="s">
        <v>3039</v>
      </c>
      <c r="U442" s="10" t="s">
        <v>3040</v>
      </c>
      <c r="V442" s="10" t="s">
        <v>207</v>
      </c>
      <c r="W442" s="10" t="s">
        <v>2050</v>
      </c>
      <c r="X442" s="10" t="s">
        <v>1920</v>
      </c>
      <c r="Y442" s="10" t="s">
        <v>2521</v>
      </c>
      <c r="Z442" s="10" t="s">
        <v>2121</v>
      </c>
    </row>
    <row r="443" spans="1:26" s="10" customFormat="1" ht="30">
      <c r="A443" s="13" t="s">
        <v>91</v>
      </c>
      <c r="B443" s="14" t="s">
        <v>161</v>
      </c>
      <c r="C443" s="10" t="s">
        <v>224</v>
      </c>
      <c r="D443" s="14" t="s">
        <v>997</v>
      </c>
      <c r="E443" s="14" t="s">
        <v>3041</v>
      </c>
      <c r="F443" s="12" t="s">
        <v>1936</v>
      </c>
      <c r="G443" s="12" t="s">
        <v>1926</v>
      </c>
      <c r="I443" s="12"/>
      <c r="K443" s="12"/>
      <c r="L443" s="12" t="s">
        <v>1922</v>
      </c>
      <c r="M443" s="10" t="s">
        <v>1928</v>
      </c>
      <c r="N443" s="10" t="s">
        <v>1954</v>
      </c>
      <c r="O443" s="10" t="s">
        <v>1960</v>
      </c>
      <c r="P443" s="14" t="s">
        <v>1931</v>
      </c>
      <c r="Q443" s="12" t="s">
        <v>1946</v>
      </c>
      <c r="R443" s="12" t="s">
        <v>2023</v>
      </c>
      <c r="S443" s="12" t="s">
        <v>1954</v>
      </c>
      <c r="T443" s="10" t="s">
        <v>3042</v>
      </c>
      <c r="U443" s="10" t="s">
        <v>3043</v>
      </c>
      <c r="V443" s="10" t="s">
        <v>207</v>
      </c>
      <c r="W443" s="10" t="s">
        <v>1920</v>
      </c>
      <c r="X443" s="10" t="s">
        <v>1920</v>
      </c>
      <c r="Y443" s="10" t="s">
        <v>2521</v>
      </c>
      <c r="Z443" s="10" t="s">
        <v>1935</v>
      </c>
    </row>
    <row r="444" spans="1:26" s="10" customFormat="1" ht="30">
      <c r="A444" s="13" t="s">
        <v>91</v>
      </c>
      <c r="B444" s="14" t="s">
        <v>161</v>
      </c>
      <c r="C444" s="10" t="s">
        <v>224</v>
      </c>
      <c r="D444" s="14" t="s">
        <v>998</v>
      </c>
      <c r="E444" s="14" t="s">
        <v>3041</v>
      </c>
      <c r="F444" s="12" t="s">
        <v>1936</v>
      </c>
      <c r="G444" s="12" t="s">
        <v>1926</v>
      </c>
      <c r="H444" s="10">
        <v>8</v>
      </c>
      <c r="I444" s="12"/>
      <c r="K444" s="12"/>
      <c r="L444" s="12" t="s">
        <v>1922</v>
      </c>
      <c r="M444" s="10" t="s">
        <v>1928</v>
      </c>
      <c r="N444" s="10" t="s">
        <v>1954</v>
      </c>
      <c r="O444" s="10" t="s">
        <v>1960</v>
      </c>
      <c r="P444" s="14" t="s">
        <v>1931</v>
      </c>
      <c r="Q444" s="12" t="s">
        <v>1946</v>
      </c>
      <c r="R444" s="12" t="s">
        <v>1933</v>
      </c>
      <c r="S444" s="12" t="s">
        <v>1954</v>
      </c>
      <c r="T444" s="10" t="s">
        <v>3044</v>
      </c>
      <c r="U444" s="10" t="s">
        <v>3045</v>
      </c>
      <c r="V444" s="10" t="s">
        <v>207</v>
      </c>
      <c r="W444" s="10" t="s">
        <v>2050</v>
      </c>
      <c r="X444" s="10" t="s">
        <v>1920</v>
      </c>
      <c r="Y444" s="10" t="s">
        <v>2521</v>
      </c>
      <c r="Z444" s="10" t="s">
        <v>2121</v>
      </c>
    </row>
    <row r="445" spans="1:26" s="10" customFormat="1" ht="30">
      <c r="A445" s="13" t="s">
        <v>91</v>
      </c>
      <c r="B445" s="14" t="s">
        <v>161</v>
      </c>
      <c r="C445" s="10" t="s">
        <v>224</v>
      </c>
      <c r="D445" s="14" t="s">
        <v>999</v>
      </c>
      <c r="E445" s="14" t="s">
        <v>2783</v>
      </c>
      <c r="F445" s="12" t="s">
        <v>1936</v>
      </c>
      <c r="G445" s="12" t="s">
        <v>1926</v>
      </c>
      <c r="I445" s="12"/>
      <c r="K445" s="12"/>
      <c r="L445" s="12" t="s">
        <v>1922</v>
      </c>
      <c r="M445" s="10" t="s">
        <v>1928</v>
      </c>
      <c r="N445" s="10" t="s">
        <v>1954</v>
      </c>
      <c r="O445" s="10" t="s">
        <v>1960</v>
      </c>
      <c r="P445" s="14" t="s">
        <v>1931</v>
      </c>
      <c r="Q445" s="12" t="s">
        <v>1946</v>
      </c>
      <c r="R445" s="12" t="s">
        <v>1962</v>
      </c>
      <c r="S445" s="12" t="s">
        <v>1954</v>
      </c>
      <c r="T445" s="10" t="s">
        <v>3046</v>
      </c>
      <c r="U445" s="10" t="s">
        <v>3047</v>
      </c>
      <c r="V445" s="10" t="s">
        <v>207</v>
      </c>
      <c r="W445" s="10" t="s">
        <v>2050</v>
      </c>
      <c r="X445" s="10" t="s">
        <v>1920</v>
      </c>
      <c r="Y445" s="10" t="s">
        <v>2521</v>
      </c>
      <c r="Z445" s="10" t="s">
        <v>2121</v>
      </c>
    </row>
    <row r="446" spans="1:26" s="10" customFormat="1" ht="30">
      <c r="A446" s="13" t="s">
        <v>91</v>
      </c>
      <c r="B446" s="14" t="s">
        <v>161</v>
      </c>
      <c r="C446" s="10" t="s">
        <v>224</v>
      </c>
      <c r="D446" s="14" t="s">
        <v>1000</v>
      </c>
      <c r="E446" s="14" t="s">
        <v>2825</v>
      </c>
      <c r="F446" s="12" t="s">
        <v>1936</v>
      </c>
      <c r="G446" s="12" t="s">
        <v>1926</v>
      </c>
      <c r="I446" s="12"/>
      <c r="K446" s="12"/>
      <c r="L446" s="12" t="s">
        <v>1922</v>
      </c>
      <c r="M446" s="10" t="s">
        <v>1928</v>
      </c>
      <c r="N446" s="10" t="s">
        <v>1954</v>
      </c>
      <c r="O446" s="10" t="s">
        <v>1960</v>
      </c>
      <c r="P446" s="14" t="s">
        <v>1931</v>
      </c>
      <c r="Q446" s="12" t="s">
        <v>1946</v>
      </c>
      <c r="R446" s="12" t="s">
        <v>1962</v>
      </c>
      <c r="S446" s="12" t="s">
        <v>1954</v>
      </c>
      <c r="T446" s="10" t="s">
        <v>3048</v>
      </c>
      <c r="U446" s="10" t="s">
        <v>3049</v>
      </c>
      <c r="V446" s="10" t="s">
        <v>207</v>
      </c>
      <c r="W446" s="10" t="s">
        <v>1920</v>
      </c>
      <c r="X446" s="10" t="s">
        <v>1920</v>
      </c>
      <c r="Y446" s="10" t="s">
        <v>2521</v>
      </c>
      <c r="Z446" s="10" t="s">
        <v>1935</v>
      </c>
    </row>
    <row r="447" spans="1:26" s="10" customFormat="1" ht="45">
      <c r="A447" s="13" t="s">
        <v>91</v>
      </c>
      <c r="B447" s="14" t="s">
        <v>161</v>
      </c>
      <c r="C447" s="10" t="s">
        <v>224</v>
      </c>
      <c r="D447" s="14" t="s">
        <v>1001</v>
      </c>
      <c r="E447" s="14" t="s">
        <v>207</v>
      </c>
      <c r="F447" s="12" t="s">
        <v>1936</v>
      </c>
      <c r="G447" s="12" t="s">
        <v>1926</v>
      </c>
      <c r="I447" s="12"/>
      <c r="K447" s="12"/>
      <c r="L447" s="12" t="s">
        <v>1922</v>
      </c>
      <c r="M447" s="10" t="s">
        <v>1928</v>
      </c>
      <c r="N447" s="10" t="s">
        <v>1954</v>
      </c>
      <c r="O447" s="10" t="s">
        <v>1960</v>
      </c>
      <c r="P447" s="14" t="s">
        <v>1931</v>
      </c>
      <c r="Q447" s="12" t="s">
        <v>1946</v>
      </c>
      <c r="R447" s="12" t="s">
        <v>1962</v>
      </c>
      <c r="S447" s="12" t="s">
        <v>1954</v>
      </c>
      <c r="T447" s="10" t="s">
        <v>3050</v>
      </c>
      <c r="U447" s="10" t="s">
        <v>3051</v>
      </c>
      <c r="V447" s="10" t="s">
        <v>207</v>
      </c>
      <c r="W447" s="10" t="s">
        <v>1920</v>
      </c>
      <c r="X447" s="10" t="s">
        <v>1920</v>
      </c>
      <c r="Y447" s="10" t="s">
        <v>2521</v>
      </c>
      <c r="Z447" s="10" t="s">
        <v>1935</v>
      </c>
    </row>
    <row r="448" spans="1:26" s="10" customFormat="1" ht="30">
      <c r="A448" s="13" t="s">
        <v>91</v>
      </c>
      <c r="B448" s="14" t="s">
        <v>161</v>
      </c>
      <c r="C448" s="10" t="s">
        <v>224</v>
      </c>
      <c r="D448" s="14" t="s">
        <v>1002</v>
      </c>
      <c r="E448" s="14" t="s">
        <v>207</v>
      </c>
      <c r="F448" s="12" t="s">
        <v>1936</v>
      </c>
      <c r="G448" s="12" t="s">
        <v>1926</v>
      </c>
      <c r="I448" s="12"/>
      <c r="K448" s="12"/>
      <c r="L448" s="12" t="s">
        <v>1922</v>
      </c>
      <c r="M448" s="10" t="s">
        <v>1928</v>
      </c>
      <c r="N448" s="10" t="s">
        <v>1954</v>
      </c>
      <c r="O448" s="10" t="s">
        <v>1960</v>
      </c>
      <c r="P448" s="14" t="s">
        <v>1931</v>
      </c>
      <c r="Q448" s="12" t="s">
        <v>1946</v>
      </c>
      <c r="R448" s="12" t="s">
        <v>1962</v>
      </c>
      <c r="S448" s="12" t="s">
        <v>1954</v>
      </c>
      <c r="T448" s="10" t="s">
        <v>3052</v>
      </c>
      <c r="U448" s="10" t="s">
        <v>3053</v>
      </c>
      <c r="V448" s="10" t="s">
        <v>207</v>
      </c>
      <c r="W448" s="10" t="s">
        <v>1920</v>
      </c>
      <c r="X448" s="10" t="s">
        <v>1920</v>
      </c>
      <c r="Y448" s="10" t="s">
        <v>2521</v>
      </c>
      <c r="Z448" s="10" t="s">
        <v>1935</v>
      </c>
    </row>
    <row r="449" spans="1:26" s="10" customFormat="1" ht="30">
      <c r="A449" s="13" t="s">
        <v>91</v>
      </c>
      <c r="B449" s="14" t="s">
        <v>161</v>
      </c>
      <c r="C449" s="10" t="s">
        <v>224</v>
      </c>
      <c r="D449" s="14" t="s">
        <v>1003</v>
      </c>
      <c r="E449" s="14" t="s">
        <v>3054</v>
      </c>
      <c r="F449" s="12" t="s">
        <v>1936</v>
      </c>
      <c r="G449" s="12" t="s">
        <v>1926</v>
      </c>
      <c r="I449" s="12"/>
      <c r="K449" s="12"/>
      <c r="L449" s="12" t="s">
        <v>1922</v>
      </c>
      <c r="M449" s="10" t="s">
        <v>1928</v>
      </c>
      <c r="N449" s="10" t="s">
        <v>1954</v>
      </c>
      <c r="O449" s="10" t="s">
        <v>1960</v>
      </c>
      <c r="P449" s="14" t="s">
        <v>1931</v>
      </c>
      <c r="Q449" s="12" t="s">
        <v>1946</v>
      </c>
      <c r="R449" s="12" t="s">
        <v>1962</v>
      </c>
      <c r="S449" s="12" t="s">
        <v>1954</v>
      </c>
      <c r="T449" s="10" t="s">
        <v>3055</v>
      </c>
      <c r="U449" s="10" t="s">
        <v>3056</v>
      </c>
      <c r="V449" s="10" t="s">
        <v>207</v>
      </c>
      <c r="W449" s="10" t="s">
        <v>1920</v>
      </c>
      <c r="X449" s="10" t="s">
        <v>1920</v>
      </c>
      <c r="Y449" s="10" t="s">
        <v>2521</v>
      </c>
      <c r="Z449" s="10" t="s">
        <v>1935</v>
      </c>
    </row>
    <row r="450" spans="1:26" s="10" customFormat="1" ht="30">
      <c r="A450" s="13" t="s">
        <v>91</v>
      </c>
      <c r="B450" s="14" t="s">
        <v>161</v>
      </c>
      <c r="C450" s="10" t="s">
        <v>224</v>
      </c>
      <c r="D450" s="14" t="s">
        <v>1004</v>
      </c>
      <c r="E450" s="14" t="s">
        <v>207</v>
      </c>
      <c r="F450" s="12" t="s">
        <v>1936</v>
      </c>
      <c r="G450" s="12" t="s">
        <v>1926</v>
      </c>
      <c r="I450" s="12"/>
      <c r="K450" s="12"/>
      <c r="L450" s="12" t="s">
        <v>1922</v>
      </c>
      <c r="M450" s="10" t="s">
        <v>1928</v>
      </c>
      <c r="N450" s="10" t="s">
        <v>1954</v>
      </c>
      <c r="O450" s="10" t="s">
        <v>1960</v>
      </c>
      <c r="P450" s="14" t="s">
        <v>1931</v>
      </c>
      <c r="Q450" s="12" t="s">
        <v>1946</v>
      </c>
      <c r="R450" s="12" t="s">
        <v>1962</v>
      </c>
      <c r="S450" s="12" t="s">
        <v>1954</v>
      </c>
      <c r="T450" s="10" t="s">
        <v>3057</v>
      </c>
      <c r="U450" s="10" t="s">
        <v>3058</v>
      </c>
      <c r="V450" s="10" t="s">
        <v>207</v>
      </c>
      <c r="W450" s="10" t="s">
        <v>2050</v>
      </c>
      <c r="X450" s="10" t="s">
        <v>1920</v>
      </c>
      <c r="Y450" s="10" t="s">
        <v>2521</v>
      </c>
      <c r="Z450" s="10" t="s">
        <v>2121</v>
      </c>
    </row>
    <row r="451" spans="1:26" s="10" customFormat="1" ht="30">
      <c r="A451" s="13" t="s">
        <v>91</v>
      </c>
      <c r="B451" s="14" t="s">
        <v>161</v>
      </c>
      <c r="C451" s="10" t="s">
        <v>224</v>
      </c>
      <c r="D451" s="14" t="s">
        <v>1005</v>
      </c>
      <c r="E451" s="14" t="s">
        <v>207</v>
      </c>
      <c r="F451" s="12" t="s">
        <v>1936</v>
      </c>
      <c r="G451" s="12" t="s">
        <v>1926</v>
      </c>
      <c r="I451" s="12"/>
      <c r="K451" s="12"/>
      <c r="L451" s="12" t="s">
        <v>1922</v>
      </c>
      <c r="M451" s="10" t="s">
        <v>1928</v>
      </c>
      <c r="N451" s="10" t="s">
        <v>1954</v>
      </c>
      <c r="O451" s="10" t="s">
        <v>1960</v>
      </c>
      <c r="P451" s="14" t="s">
        <v>1931</v>
      </c>
      <c r="Q451" s="12" t="s">
        <v>1946</v>
      </c>
      <c r="R451" s="12" t="s">
        <v>1962</v>
      </c>
      <c r="S451" s="12" t="s">
        <v>1954</v>
      </c>
      <c r="T451" s="10" t="s">
        <v>3059</v>
      </c>
      <c r="U451" s="10" t="s">
        <v>3060</v>
      </c>
      <c r="V451" s="10" t="s">
        <v>207</v>
      </c>
      <c r="W451" s="10" t="s">
        <v>1920</v>
      </c>
      <c r="X451" s="10" t="s">
        <v>1920</v>
      </c>
      <c r="Y451" s="10" t="s">
        <v>2521</v>
      </c>
      <c r="Z451" s="10" t="s">
        <v>1935</v>
      </c>
    </row>
    <row r="452" spans="1:26" s="10" customFormat="1" ht="45">
      <c r="A452" s="13" t="s">
        <v>91</v>
      </c>
      <c r="B452" s="14" t="s">
        <v>161</v>
      </c>
      <c r="C452" s="10" t="s">
        <v>224</v>
      </c>
      <c r="D452" s="14" t="s">
        <v>1006</v>
      </c>
      <c r="E452" s="14" t="s">
        <v>207</v>
      </c>
      <c r="F452" s="12" t="s">
        <v>1936</v>
      </c>
      <c r="G452" s="12" t="s">
        <v>1926</v>
      </c>
      <c r="I452" s="12"/>
      <c r="K452" s="12"/>
      <c r="L452" s="12" t="s">
        <v>1922</v>
      </c>
      <c r="M452" s="10" t="s">
        <v>1928</v>
      </c>
      <c r="N452" s="10" t="s">
        <v>1954</v>
      </c>
      <c r="O452" s="10" t="s">
        <v>1960</v>
      </c>
      <c r="P452" s="14" t="s">
        <v>1931</v>
      </c>
      <c r="Q452" s="12" t="s">
        <v>1946</v>
      </c>
      <c r="R452" s="12" t="s">
        <v>1962</v>
      </c>
      <c r="S452" s="12" t="s">
        <v>1954</v>
      </c>
      <c r="T452" s="10" t="s">
        <v>3061</v>
      </c>
      <c r="U452" s="10" t="s">
        <v>3062</v>
      </c>
      <c r="V452" s="10" t="s">
        <v>207</v>
      </c>
      <c r="W452" s="10" t="s">
        <v>1920</v>
      </c>
      <c r="X452" s="10" t="s">
        <v>1920</v>
      </c>
      <c r="Y452" s="10" t="s">
        <v>2521</v>
      </c>
      <c r="Z452" s="10" t="s">
        <v>1935</v>
      </c>
    </row>
    <row r="453" spans="1:26" s="10" customFormat="1" ht="30">
      <c r="A453" s="13" t="s">
        <v>91</v>
      </c>
      <c r="B453" s="14" t="s">
        <v>161</v>
      </c>
      <c r="C453" s="10" t="s">
        <v>224</v>
      </c>
      <c r="D453" s="14" t="s">
        <v>1007</v>
      </c>
      <c r="E453" s="14" t="s">
        <v>3063</v>
      </c>
      <c r="F453" s="12" t="s">
        <v>1936</v>
      </c>
      <c r="G453" s="12" t="s">
        <v>1926</v>
      </c>
      <c r="I453" s="12"/>
      <c r="K453" s="12"/>
      <c r="L453" s="12" t="s">
        <v>1922</v>
      </c>
      <c r="M453" s="10" t="s">
        <v>1928</v>
      </c>
      <c r="N453" s="10" t="s">
        <v>1954</v>
      </c>
      <c r="O453" s="10" t="s">
        <v>1960</v>
      </c>
      <c r="P453" s="14" t="s">
        <v>1931</v>
      </c>
      <c r="Q453" s="12" t="s">
        <v>1946</v>
      </c>
      <c r="R453" s="12" t="s">
        <v>2023</v>
      </c>
      <c r="S453" s="12" t="s">
        <v>1954</v>
      </c>
      <c r="T453" s="10" t="s">
        <v>3064</v>
      </c>
      <c r="U453" s="10" t="s">
        <v>3065</v>
      </c>
      <c r="V453" s="10" t="s">
        <v>207</v>
      </c>
      <c r="W453" s="10" t="s">
        <v>2050</v>
      </c>
      <c r="X453" s="10" t="s">
        <v>1920</v>
      </c>
      <c r="Y453" s="10" t="s">
        <v>2521</v>
      </c>
      <c r="Z453" s="10" t="s">
        <v>2121</v>
      </c>
    </row>
    <row r="454" spans="1:26" s="10" customFormat="1" ht="30">
      <c r="A454" s="13" t="s">
        <v>91</v>
      </c>
      <c r="B454" s="14" t="s">
        <v>161</v>
      </c>
      <c r="C454" s="10" t="s">
        <v>224</v>
      </c>
      <c r="D454" s="14" t="s">
        <v>1008</v>
      </c>
      <c r="E454" s="14" t="s">
        <v>3063</v>
      </c>
      <c r="F454" s="12" t="s">
        <v>1936</v>
      </c>
      <c r="G454" s="12" t="s">
        <v>1926</v>
      </c>
      <c r="I454" s="12"/>
      <c r="K454" s="12"/>
      <c r="L454" s="12" t="s">
        <v>1922</v>
      </c>
      <c r="M454" s="10" t="s">
        <v>1928</v>
      </c>
      <c r="N454" s="10" t="s">
        <v>1954</v>
      </c>
      <c r="O454" s="10" t="s">
        <v>1960</v>
      </c>
      <c r="P454" s="14" t="s">
        <v>1931</v>
      </c>
      <c r="Q454" s="12" t="s">
        <v>1946</v>
      </c>
      <c r="R454" s="12" t="s">
        <v>2023</v>
      </c>
      <c r="S454" s="12" t="s">
        <v>1954</v>
      </c>
      <c r="T454" s="10" t="s">
        <v>3066</v>
      </c>
      <c r="U454" s="10" t="s">
        <v>3067</v>
      </c>
      <c r="V454" s="10" t="s">
        <v>207</v>
      </c>
      <c r="W454" s="10" t="s">
        <v>1920</v>
      </c>
      <c r="X454" s="10" t="s">
        <v>1920</v>
      </c>
      <c r="Y454" s="10" t="s">
        <v>2521</v>
      </c>
      <c r="Z454" s="10" t="s">
        <v>1935</v>
      </c>
    </row>
    <row r="455" spans="1:26" s="10" customFormat="1" ht="30">
      <c r="A455" s="13" t="s">
        <v>91</v>
      </c>
      <c r="B455" s="14" t="s">
        <v>161</v>
      </c>
      <c r="C455" s="10" t="s">
        <v>224</v>
      </c>
      <c r="D455" s="14" t="s">
        <v>1009</v>
      </c>
      <c r="E455" s="14" t="s">
        <v>3063</v>
      </c>
      <c r="F455" s="12" t="s">
        <v>1936</v>
      </c>
      <c r="G455" s="12" t="s">
        <v>1926</v>
      </c>
      <c r="I455" s="12"/>
      <c r="K455" s="12"/>
      <c r="L455" s="12" t="s">
        <v>1922</v>
      </c>
      <c r="M455" s="10" t="s">
        <v>1928</v>
      </c>
      <c r="N455" s="10" t="s">
        <v>1954</v>
      </c>
      <c r="O455" s="10" t="s">
        <v>1960</v>
      </c>
      <c r="P455" s="14" t="s">
        <v>1931</v>
      </c>
      <c r="Q455" s="12" t="s">
        <v>1946</v>
      </c>
      <c r="R455" s="12" t="s">
        <v>2023</v>
      </c>
      <c r="S455" s="12" t="s">
        <v>1954</v>
      </c>
      <c r="T455" s="10" t="s">
        <v>3068</v>
      </c>
      <c r="U455" s="10" t="s">
        <v>3069</v>
      </c>
      <c r="V455" s="10" t="s">
        <v>207</v>
      </c>
      <c r="W455" s="10" t="s">
        <v>2050</v>
      </c>
      <c r="X455" s="10" t="s">
        <v>1920</v>
      </c>
      <c r="Y455" s="10" t="s">
        <v>2521</v>
      </c>
      <c r="Z455" s="10" t="s">
        <v>2121</v>
      </c>
    </row>
    <row r="456" spans="1:26" s="10" customFormat="1" ht="30">
      <c r="A456" s="13" t="s">
        <v>91</v>
      </c>
      <c r="B456" s="14" t="s">
        <v>161</v>
      </c>
      <c r="C456" s="10" t="s">
        <v>224</v>
      </c>
      <c r="D456" s="14" t="s">
        <v>1010</v>
      </c>
      <c r="E456" s="14" t="s">
        <v>3063</v>
      </c>
      <c r="F456" s="12" t="s">
        <v>1936</v>
      </c>
      <c r="G456" s="12" t="s">
        <v>1926</v>
      </c>
      <c r="I456" s="12"/>
      <c r="K456" s="12"/>
      <c r="L456" s="12" t="s">
        <v>1922</v>
      </c>
      <c r="M456" s="10" t="s">
        <v>1928</v>
      </c>
      <c r="N456" s="10" t="s">
        <v>1954</v>
      </c>
      <c r="O456" s="10" t="s">
        <v>1960</v>
      </c>
      <c r="P456" s="14" t="s">
        <v>1931</v>
      </c>
      <c r="Q456" s="12" t="s">
        <v>1946</v>
      </c>
      <c r="R456" s="12" t="s">
        <v>2023</v>
      </c>
      <c r="S456" s="12" t="s">
        <v>1954</v>
      </c>
      <c r="T456" s="10" t="s">
        <v>3070</v>
      </c>
      <c r="U456" s="10" t="s">
        <v>3071</v>
      </c>
      <c r="V456" s="10" t="s">
        <v>207</v>
      </c>
      <c r="W456" s="10" t="s">
        <v>2050</v>
      </c>
      <c r="X456" s="10" t="s">
        <v>1920</v>
      </c>
      <c r="Y456" s="10" t="s">
        <v>2521</v>
      </c>
      <c r="Z456" s="10" t="s">
        <v>2121</v>
      </c>
    </row>
    <row r="457" spans="1:26" s="10" customFormat="1" ht="30">
      <c r="A457" s="13" t="s">
        <v>91</v>
      </c>
      <c r="B457" s="14" t="s">
        <v>161</v>
      </c>
      <c r="C457" s="10" t="s">
        <v>224</v>
      </c>
      <c r="D457" s="14" t="s">
        <v>1011</v>
      </c>
      <c r="E457" s="14" t="s">
        <v>3063</v>
      </c>
      <c r="F457" s="12" t="s">
        <v>1936</v>
      </c>
      <c r="G457" s="12" t="s">
        <v>1926</v>
      </c>
      <c r="I457" s="12"/>
      <c r="K457" s="12"/>
      <c r="L457" s="12" t="s">
        <v>1922</v>
      </c>
      <c r="M457" s="10" t="s">
        <v>1928</v>
      </c>
      <c r="N457" s="10" t="s">
        <v>1954</v>
      </c>
      <c r="O457" s="10" t="s">
        <v>1960</v>
      </c>
      <c r="P457" s="14" t="s">
        <v>1931</v>
      </c>
      <c r="Q457" s="12" t="s">
        <v>1946</v>
      </c>
      <c r="R457" s="12" t="s">
        <v>2023</v>
      </c>
      <c r="S457" s="12" t="s">
        <v>1954</v>
      </c>
      <c r="T457" s="10" t="s">
        <v>3072</v>
      </c>
      <c r="U457" s="10" t="s">
        <v>3073</v>
      </c>
      <c r="V457" s="10" t="s">
        <v>207</v>
      </c>
      <c r="W457" s="10" t="s">
        <v>2050</v>
      </c>
      <c r="X457" s="10" t="s">
        <v>1920</v>
      </c>
      <c r="Y457" s="10" t="s">
        <v>2521</v>
      </c>
      <c r="Z457" s="10" t="s">
        <v>2121</v>
      </c>
    </row>
    <row r="458" spans="1:26" s="10" customFormat="1" ht="30">
      <c r="A458" s="13" t="s">
        <v>91</v>
      </c>
      <c r="B458" s="14" t="s">
        <v>161</v>
      </c>
      <c r="C458" s="10" t="s">
        <v>224</v>
      </c>
      <c r="D458" s="14" t="s">
        <v>1012</v>
      </c>
      <c r="E458" s="14" t="s">
        <v>3063</v>
      </c>
      <c r="F458" s="12" t="s">
        <v>1936</v>
      </c>
      <c r="G458" s="12" t="s">
        <v>1926</v>
      </c>
      <c r="I458" s="12"/>
      <c r="K458" s="12"/>
      <c r="L458" s="12" t="s">
        <v>1922</v>
      </c>
      <c r="M458" s="10" t="s">
        <v>1928</v>
      </c>
      <c r="N458" s="10" t="s">
        <v>1954</v>
      </c>
      <c r="O458" s="10" t="s">
        <v>1960</v>
      </c>
      <c r="P458" s="14" t="s">
        <v>1931</v>
      </c>
      <c r="Q458" s="12" t="s">
        <v>1946</v>
      </c>
      <c r="R458" s="12" t="s">
        <v>2023</v>
      </c>
      <c r="S458" s="12" t="s">
        <v>1954</v>
      </c>
      <c r="T458" s="10" t="s">
        <v>3074</v>
      </c>
      <c r="U458" s="10" t="s">
        <v>3075</v>
      </c>
      <c r="V458" s="10" t="s">
        <v>207</v>
      </c>
      <c r="W458" s="10" t="s">
        <v>2050</v>
      </c>
      <c r="X458" s="10" t="s">
        <v>1920</v>
      </c>
      <c r="Y458" s="10" t="s">
        <v>2521</v>
      </c>
      <c r="Z458" s="10" t="s">
        <v>2121</v>
      </c>
    </row>
    <row r="459" spans="1:26" s="10" customFormat="1" ht="30">
      <c r="A459" s="13" t="s">
        <v>91</v>
      </c>
      <c r="B459" s="14" t="s">
        <v>161</v>
      </c>
      <c r="C459" s="10" t="s">
        <v>224</v>
      </c>
      <c r="D459" s="14" t="s">
        <v>1013</v>
      </c>
      <c r="E459" s="14" t="s">
        <v>3063</v>
      </c>
      <c r="F459" s="12" t="s">
        <v>1936</v>
      </c>
      <c r="G459" s="12" t="s">
        <v>1926</v>
      </c>
      <c r="I459" s="12"/>
      <c r="K459" s="12"/>
      <c r="L459" s="12" t="s">
        <v>1922</v>
      </c>
      <c r="M459" s="10" t="s">
        <v>1928</v>
      </c>
      <c r="N459" s="10" t="s">
        <v>1954</v>
      </c>
      <c r="O459" s="10" t="s">
        <v>1960</v>
      </c>
      <c r="P459" s="14" t="s">
        <v>1931</v>
      </c>
      <c r="Q459" s="12" t="s">
        <v>1946</v>
      </c>
      <c r="R459" s="12" t="s">
        <v>2023</v>
      </c>
      <c r="S459" s="12" t="s">
        <v>1954</v>
      </c>
      <c r="T459" s="10" t="s">
        <v>3076</v>
      </c>
      <c r="U459" s="10" t="s">
        <v>3077</v>
      </c>
      <c r="V459" s="10" t="s">
        <v>207</v>
      </c>
      <c r="W459" s="10" t="s">
        <v>2050</v>
      </c>
      <c r="X459" s="10" t="s">
        <v>1920</v>
      </c>
      <c r="Y459" s="10" t="s">
        <v>2521</v>
      </c>
      <c r="Z459" s="10" t="s">
        <v>2121</v>
      </c>
    </row>
    <row r="460" spans="1:26" s="10" customFormat="1" ht="30">
      <c r="A460" s="13" t="s">
        <v>91</v>
      </c>
      <c r="B460" s="14" t="s">
        <v>161</v>
      </c>
      <c r="C460" s="10" t="s">
        <v>224</v>
      </c>
      <c r="D460" s="14" t="s">
        <v>1014</v>
      </c>
      <c r="E460" s="14" t="s">
        <v>207</v>
      </c>
      <c r="F460" s="12" t="s">
        <v>1936</v>
      </c>
      <c r="G460" s="12" t="s">
        <v>1926</v>
      </c>
      <c r="I460" s="12"/>
      <c r="K460" s="12"/>
      <c r="L460" s="12" t="s">
        <v>1922</v>
      </c>
      <c r="M460" s="10" t="s">
        <v>1928</v>
      </c>
      <c r="N460" s="10" t="s">
        <v>1954</v>
      </c>
      <c r="O460" s="10" t="s">
        <v>1960</v>
      </c>
      <c r="P460" s="14" t="s">
        <v>1931</v>
      </c>
      <c r="Q460" s="12" t="s">
        <v>1976</v>
      </c>
      <c r="R460" s="12" t="s">
        <v>1933</v>
      </c>
      <c r="S460" s="12" t="s">
        <v>1954</v>
      </c>
      <c r="T460" s="10" t="s">
        <v>3078</v>
      </c>
      <c r="U460" s="10" t="s">
        <v>3079</v>
      </c>
      <c r="V460" s="10" t="s">
        <v>207</v>
      </c>
      <c r="W460" s="10" t="s">
        <v>2050</v>
      </c>
      <c r="X460" s="10" t="s">
        <v>1920</v>
      </c>
      <c r="Y460" s="10" t="s">
        <v>2521</v>
      </c>
      <c r="Z460" s="10" t="s">
        <v>2121</v>
      </c>
    </row>
    <row r="461" spans="1:26" s="10" customFormat="1" ht="30">
      <c r="A461" s="13" t="s">
        <v>91</v>
      </c>
      <c r="B461" s="14" t="s">
        <v>161</v>
      </c>
      <c r="C461" s="10" t="s">
        <v>224</v>
      </c>
      <c r="D461" s="14" t="s">
        <v>1015</v>
      </c>
      <c r="E461" s="14" t="s">
        <v>207</v>
      </c>
      <c r="F461" s="12" t="s">
        <v>1936</v>
      </c>
      <c r="G461" s="12" t="s">
        <v>1926</v>
      </c>
      <c r="I461" s="12"/>
      <c r="K461" s="12"/>
      <c r="L461" s="12" t="s">
        <v>1922</v>
      </c>
      <c r="M461" s="10" t="s">
        <v>1928</v>
      </c>
      <c r="N461" s="10" t="s">
        <v>1954</v>
      </c>
      <c r="O461" s="10" t="s">
        <v>1960</v>
      </c>
      <c r="P461" s="14" t="s">
        <v>1931</v>
      </c>
      <c r="Q461" s="12" t="s">
        <v>1946</v>
      </c>
      <c r="R461" s="12" t="s">
        <v>1933</v>
      </c>
      <c r="S461" s="12" t="s">
        <v>1954</v>
      </c>
      <c r="T461" s="10" t="s">
        <v>3080</v>
      </c>
      <c r="U461" s="10" t="s">
        <v>3081</v>
      </c>
      <c r="V461" s="10" t="s">
        <v>207</v>
      </c>
      <c r="W461" s="10" t="s">
        <v>2050</v>
      </c>
      <c r="X461" s="10" t="s">
        <v>1920</v>
      </c>
      <c r="Y461" s="10" t="s">
        <v>2521</v>
      </c>
      <c r="Z461" s="10" t="s">
        <v>2121</v>
      </c>
    </row>
    <row r="462" spans="1:26" s="10" customFormat="1" ht="30">
      <c r="A462" s="13" t="s">
        <v>91</v>
      </c>
      <c r="B462" s="14" t="s">
        <v>161</v>
      </c>
      <c r="C462" s="10" t="s">
        <v>224</v>
      </c>
      <c r="D462" s="14" t="s">
        <v>1016</v>
      </c>
      <c r="E462" s="14" t="s">
        <v>207</v>
      </c>
      <c r="F462" s="12" t="s">
        <v>1936</v>
      </c>
      <c r="G462" s="12" t="s">
        <v>1926</v>
      </c>
      <c r="I462" s="12"/>
      <c r="K462" s="12"/>
      <c r="L462" s="12" t="s">
        <v>1922</v>
      </c>
      <c r="M462" s="10" t="s">
        <v>1928</v>
      </c>
      <c r="N462" s="10" t="s">
        <v>1954</v>
      </c>
      <c r="O462" s="10" t="s">
        <v>1960</v>
      </c>
      <c r="P462" s="14" t="s">
        <v>1931</v>
      </c>
      <c r="Q462" s="12" t="s">
        <v>1946</v>
      </c>
      <c r="R462" s="12" t="s">
        <v>1933</v>
      </c>
      <c r="S462" s="12" t="s">
        <v>1954</v>
      </c>
      <c r="T462" s="10" t="s">
        <v>3082</v>
      </c>
      <c r="U462" s="10" t="s">
        <v>3083</v>
      </c>
      <c r="V462" s="10" t="s">
        <v>207</v>
      </c>
      <c r="W462" s="10" t="s">
        <v>2050</v>
      </c>
      <c r="X462" s="10" t="s">
        <v>1920</v>
      </c>
      <c r="Y462" s="10" t="s">
        <v>2521</v>
      </c>
      <c r="Z462" s="10" t="s">
        <v>2121</v>
      </c>
    </row>
    <row r="463" spans="1:26" s="10" customFormat="1" ht="45">
      <c r="A463" s="13" t="s">
        <v>91</v>
      </c>
      <c r="B463" s="14" t="s">
        <v>161</v>
      </c>
      <c r="C463" s="10" t="s">
        <v>224</v>
      </c>
      <c r="D463" s="14" t="s">
        <v>1017</v>
      </c>
      <c r="E463" s="14" t="s">
        <v>3084</v>
      </c>
      <c r="F463" s="12" t="s">
        <v>1936</v>
      </c>
      <c r="G463" s="12" t="s">
        <v>1926</v>
      </c>
      <c r="I463" s="12"/>
      <c r="K463" s="12"/>
      <c r="L463" s="12" t="s">
        <v>1922</v>
      </c>
      <c r="M463" s="10" t="s">
        <v>1928</v>
      </c>
      <c r="N463" s="10" t="s">
        <v>1954</v>
      </c>
      <c r="O463" s="10" t="s">
        <v>1960</v>
      </c>
      <c r="P463" s="14" t="s">
        <v>1931</v>
      </c>
      <c r="Q463" s="12" t="s">
        <v>1946</v>
      </c>
      <c r="R463" s="12" t="s">
        <v>2023</v>
      </c>
      <c r="S463" s="12" t="s">
        <v>1954</v>
      </c>
      <c r="T463" s="10" t="s">
        <v>3085</v>
      </c>
      <c r="U463" s="10" t="s">
        <v>3086</v>
      </c>
      <c r="V463" s="10" t="s">
        <v>207</v>
      </c>
      <c r="W463" s="10" t="s">
        <v>2050</v>
      </c>
      <c r="X463" s="10" t="s">
        <v>1920</v>
      </c>
      <c r="Y463" s="10" t="s">
        <v>2521</v>
      </c>
      <c r="Z463" s="10" t="s">
        <v>2121</v>
      </c>
    </row>
    <row r="464" spans="1:26" s="10" customFormat="1" ht="45">
      <c r="A464" s="13" t="s">
        <v>91</v>
      </c>
      <c r="B464" s="14" t="s">
        <v>161</v>
      </c>
      <c r="C464" s="10" t="s">
        <v>224</v>
      </c>
      <c r="D464" s="14" t="s">
        <v>1018</v>
      </c>
      <c r="E464" s="14" t="s">
        <v>3087</v>
      </c>
      <c r="F464" s="12" t="s">
        <v>1936</v>
      </c>
      <c r="G464" s="12" t="s">
        <v>1926</v>
      </c>
      <c r="I464" s="12"/>
      <c r="K464" s="12"/>
      <c r="L464" s="12" t="s">
        <v>1922</v>
      </c>
      <c r="M464" s="10" t="s">
        <v>1928</v>
      </c>
      <c r="N464" s="10" t="s">
        <v>1954</v>
      </c>
      <c r="O464" s="10" t="s">
        <v>1960</v>
      </c>
      <c r="P464" s="14" t="s">
        <v>1931</v>
      </c>
      <c r="Q464" s="12" t="s">
        <v>1946</v>
      </c>
      <c r="R464" s="12" t="s">
        <v>2023</v>
      </c>
      <c r="S464" s="12" t="s">
        <v>1954</v>
      </c>
      <c r="T464" s="10" t="s">
        <v>3088</v>
      </c>
      <c r="U464" s="10" t="s">
        <v>3089</v>
      </c>
      <c r="V464" s="10" t="s">
        <v>207</v>
      </c>
      <c r="W464" s="10" t="s">
        <v>2050</v>
      </c>
      <c r="X464" s="10" t="s">
        <v>1920</v>
      </c>
      <c r="Y464" s="10" t="s">
        <v>2521</v>
      </c>
      <c r="Z464" s="10" t="s">
        <v>2121</v>
      </c>
    </row>
    <row r="465" spans="1:26" s="10" customFormat="1" ht="30">
      <c r="A465" s="13" t="s">
        <v>91</v>
      </c>
      <c r="B465" s="14" t="s">
        <v>161</v>
      </c>
      <c r="C465" s="10" t="s">
        <v>224</v>
      </c>
      <c r="D465" s="14" t="s">
        <v>1019</v>
      </c>
      <c r="E465" s="14" t="s">
        <v>207</v>
      </c>
      <c r="F465" s="12" t="s">
        <v>1936</v>
      </c>
      <c r="G465" s="12" t="s">
        <v>1926</v>
      </c>
      <c r="I465" s="12"/>
      <c r="K465" s="12"/>
      <c r="L465" s="12" t="s">
        <v>1922</v>
      </c>
      <c r="M465" s="10" t="s">
        <v>1928</v>
      </c>
      <c r="N465" s="10" t="s">
        <v>1954</v>
      </c>
      <c r="O465" s="10" t="s">
        <v>1960</v>
      </c>
      <c r="P465" s="14" t="s">
        <v>1931</v>
      </c>
      <c r="Q465" s="12" t="s">
        <v>1946</v>
      </c>
      <c r="R465" s="12" t="s">
        <v>2023</v>
      </c>
      <c r="S465" s="12" t="s">
        <v>1954</v>
      </c>
      <c r="T465" s="10" t="s">
        <v>3090</v>
      </c>
      <c r="U465" s="10" t="s">
        <v>3091</v>
      </c>
      <c r="V465" s="10" t="s">
        <v>207</v>
      </c>
      <c r="W465" s="10" t="s">
        <v>2050</v>
      </c>
      <c r="X465" s="10" t="s">
        <v>1920</v>
      </c>
      <c r="Y465" s="10" t="s">
        <v>2521</v>
      </c>
      <c r="Z465" s="10" t="s">
        <v>2121</v>
      </c>
    </row>
    <row r="466" spans="1:26" s="10" customFormat="1" ht="30">
      <c r="A466" s="13" t="s">
        <v>91</v>
      </c>
      <c r="B466" s="14" t="s">
        <v>161</v>
      </c>
      <c r="C466" s="10" t="s">
        <v>224</v>
      </c>
      <c r="D466" s="14" t="s">
        <v>1020</v>
      </c>
      <c r="E466" s="14" t="s">
        <v>207</v>
      </c>
      <c r="F466" s="12" t="s">
        <v>1936</v>
      </c>
      <c r="G466" s="12" t="s">
        <v>1926</v>
      </c>
      <c r="I466" s="12"/>
      <c r="K466" s="12"/>
      <c r="L466" s="12" t="s">
        <v>1922</v>
      </c>
      <c r="M466" s="10" t="s">
        <v>1928</v>
      </c>
      <c r="N466" s="10" t="s">
        <v>1954</v>
      </c>
      <c r="O466" s="10" t="s">
        <v>1960</v>
      </c>
      <c r="P466" s="14" t="s">
        <v>1931</v>
      </c>
      <c r="Q466" s="12" t="s">
        <v>1946</v>
      </c>
      <c r="R466" s="12" t="s">
        <v>2023</v>
      </c>
      <c r="S466" s="12" t="s">
        <v>1954</v>
      </c>
      <c r="T466" s="10" t="s">
        <v>3092</v>
      </c>
      <c r="U466" s="10" t="s">
        <v>3093</v>
      </c>
      <c r="V466" s="10" t="s">
        <v>207</v>
      </c>
      <c r="W466" s="10" t="s">
        <v>2050</v>
      </c>
      <c r="X466" s="10" t="s">
        <v>1920</v>
      </c>
      <c r="Y466" s="10" t="s">
        <v>2521</v>
      </c>
      <c r="Z466" s="10" t="s">
        <v>2121</v>
      </c>
    </row>
    <row r="467" spans="1:26" s="10" customFormat="1" ht="30">
      <c r="A467" s="13" t="s">
        <v>91</v>
      </c>
      <c r="B467" s="14" t="s">
        <v>161</v>
      </c>
      <c r="C467" s="10" t="s">
        <v>224</v>
      </c>
      <c r="D467" s="14" t="s">
        <v>1021</v>
      </c>
      <c r="E467" s="14" t="s">
        <v>207</v>
      </c>
      <c r="F467" s="12" t="s">
        <v>1936</v>
      </c>
      <c r="G467" s="12" t="s">
        <v>1926</v>
      </c>
      <c r="I467" s="12"/>
      <c r="K467" s="12"/>
      <c r="L467" s="12" t="s">
        <v>1922</v>
      </c>
      <c r="M467" s="10" t="s">
        <v>1928</v>
      </c>
      <c r="N467" s="10" t="s">
        <v>1954</v>
      </c>
      <c r="O467" s="10" t="s">
        <v>1960</v>
      </c>
      <c r="P467" s="14" t="s">
        <v>1931</v>
      </c>
      <c r="Q467" s="12" t="s">
        <v>1946</v>
      </c>
      <c r="R467" s="12" t="s">
        <v>2023</v>
      </c>
      <c r="S467" s="12" t="s">
        <v>1954</v>
      </c>
      <c r="T467" s="10" t="s">
        <v>3094</v>
      </c>
      <c r="U467" s="10" t="s">
        <v>3095</v>
      </c>
      <c r="V467" s="10" t="s">
        <v>207</v>
      </c>
      <c r="W467" s="10" t="s">
        <v>2050</v>
      </c>
      <c r="X467" s="10" t="s">
        <v>1920</v>
      </c>
      <c r="Y467" s="10" t="s">
        <v>2521</v>
      </c>
      <c r="Z467" s="10" t="s">
        <v>2121</v>
      </c>
    </row>
    <row r="468" spans="1:26" s="10" customFormat="1" ht="30">
      <c r="A468" s="13" t="s">
        <v>91</v>
      </c>
      <c r="B468" s="14" t="s">
        <v>161</v>
      </c>
      <c r="C468" s="10" t="s">
        <v>224</v>
      </c>
      <c r="D468" s="14" t="s">
        <v>1022</v>
      </c>
      <c r="E468" s="14" t="s">
        <v>207</v>
      </c>
      <c r="F468" s="12" t="s">
        <v>1936</v>
      </c>
      <c r="G468" s="12" t="s">
        <v>1926</v>
      </c>
      <c r="I468" s="12"/>
      <c r="K468" s="12"/>
      <c r="L468" s="12" t="s">
        <v>1922</v>
      </c>
      <c r="M468" s="10" t="s">
        <v>1928</v>
      </c>
      <c r="N468" s="10" t="s">
        <v>1954</v>
      </c>
      <c r="O468" s="10" t="s">
        <v>1960</v>
      </c>
      <c r="P468" s="14" t="s">
        <v>1931</v>
      </c>
      <c r="Q468" s="12" t="s">
        <v>1946</v>
      </c>
      <c r="R468" s="12" t="s">
        <v>2023</v>
      </c>
      <c r="S468" s="12" t="s">
        <v>1954</v>
      </c>
      <c r="T468" s="10" t="s">
        <v>3096</v>
      </c>
      <c r="U468" s="10" t="s">
        <v>3097</v>
      </c>
      <c r="V468" s="10" t="s">
        <v>207</v>
      </c>
      <c r="W468" s="10" t="s">
        <v>2050</v>
      </c>
      <c r="X468" s="10" t="s">
        <v>1920</v>
      </c>
      <c r="Y468" s="10" t="s">
        <v>2521</v>
      </c>
      <c r="Z468" s="10" t="s">
        <v>2121</v>
      </c>
    </row>
    <row r="469" spans="1:26" s="10" customFormat="1" ht="30">
      <c r="A469" s="13" t="s">
        <v>91</v>
      </c>
      <c r="B469" s="14" t="s">
        <v>161</v>
      </c>
      <c r="C469" s="10" t="s">
        <v>224</v>
      </c>
      <c r="D469" s="14" t="s">
        <v>1023</v>
      </c>
      <c r="E469" s="14" t="s">
        <v>207</v>
      </c>
      <c r="F469" s="12" t="s">
        <v>1936</v>
      </c>
      <c r="G469" s="12" t="s">
        <v>1926</v>
      </c>
      <c r="I469" s="12"/>
      <c r="K469" s="12"/>
      <c r="L469" s="12" t="s">
        <v>1922</v>
      </c>
      <c r="M469" s="10" t="s">
        <v>1928</v>
      </c>
      <c r="N469" s="10" t="s">
        <v>1954</v>
      </c>
      <c r="O469" s="10" t="s">
        <v>1960</v>
      </c>
      <c r="P469" s="14" t="s">
        <v>1931</v>
      </c>
      <c r="Q469" s="12" t="s">
        <v>1946</v>
      </c>
      <c r="R469" s="12" t="s">
        <v>2023</v>
      </c>
      <c r="S469" s="12" t="s">
        <v>1954</v>
      </c>
      <c r="T469" s="10" t="s">
        <v>3098</v>
      </c>
      <c r="U469" s="10" t="s">
        <v>3099</v>
      </c>
      <c r="V469" s="10" t="s">
        <v>207</v>
      </c>
      <c r="W469" s="10" t="s">
        <v>2050</v>
      </c>
      <c r="X469" s="10" t="s">
        <v>1920</v>
      </c>
      <c r="Y469" s="10" t="s">
        <v>2521</v>
      </c>
      <c r="Z469" s="10" t="s">
        <v>2121</v>
      </c>
    </row>
    <row r="470" spans="1:26" s="10" customFormat="1" ht="30">
      <c r="A470" s="13" t="s">
        <v>91</v>
      </c>
      <c r="B470" s="14" t="s">
        <v>161</v>
      </c>
      <c r="C470" s="10" t="s">
        <v>224</v>
      </c>
      <c r="D470" s="14" t="s">
        <v>1024</v>
      </c>
      <c r="E470" s="14" t="s">
        <v>207</v>
      </c>
      <c r="F470" s="12" t="s">
        <v>1936</v>
      </c>
      <c r="G470" s="12" t="s">
        <v>1926</v>
      </c>
      <c r="I470" s="12"/>
      <c r="K470" s="12"/>
      <c r="L470" s="12" t="s">
        <v>1922</v>
      </c>
      <c r="M470" s="10" t="s">
        <v>1928</v>
      </c>
      <c r="N470" s="10" t="s">
        <v>1954</v>
      </c>
      <c r="O470" s="10" t="s">
        <v>1960</v>
      </c>
      <c r="P470" s="14" t="s">
        <v>1931</v>
      </c>
      <c r="Q470" s="12" t="s">
        <v>1946</v>
      </c>
      <c r="R470" s="12" t="s">
        <v>2023</v>
      </c>
      <c r="S470" s="12" t="s">
        <v>1954</v>
      </c>
      <c r="T470" s="10" t="s">
        <v>3100</v>
      </c>
      <c r="U470" s="10" t="s">
        <v>3101</v>
      </c>
      <c r="V470" s="10" t="s">
        <v>207</v>
      </c>
      <c r="W470" s="10" t="s">
        <v>2050</v>
      </c>
      <c r="X470" s="10" t="s">
        <v>1920</v>
      </c>
      <c r="Y470" s="10" t="s">
        <v>2521</v>
      </c>
      <c r="Z470" s="10" t="s">
        <v>2121</v>
      </c>
    </row>
    <row r="471" spans="1:26" s="10" customFormat="1" ht="30">
      <c r="A471" s="13" t="s">
        <v>91</v>
      </c>
      <c r="B471" s="14" t="s">
        <v>161</v>
      </c>
      <c r="C471" s="10" t="s">
        <v>224</v>
      </c>
      <c r="D471" s="14" t="s">
        <v>1025</v>
      </c>
      <c r="E471" s="14" t="s">
        <v>207</v>
      </c>
      <c r="F471" s="12" t="s">
        <v>1936</v>
      </c>
      <c r="G471" s="12" t="s">
        <v>1926</v>
      </c>
      <c r="I471" s="12"/>
      <c r="K471" s="12"/>
      <c r="L471" s="12" t="s">
        <v>1922</v>
      </c>
      <c r="M471" s="10" t="s">
        <v>1928</v>
      </c>
      <c r="N471" s="10" t="s">
        <v>1954</v>
      </c>
      <c r="O471" s="10" t="s">
        <v>1960</v>
      </c>
      <c r="P471" s="14" t="s">
        <v>1931</v>
      </c>
      <c r="Q471" s="12" t="s">
        <v>1946</v>
      </c>
      <c r="R471" s="12" t="s">
        <v>1962</v>
      </c>
      <c r="S471" s="12" t="s">
        <v>1954</v>
      </c>
      <c r="T471" s="10" t="s">
        <v>3102</v>
      </c>
      <c r="U471" s="10" t="s">
        <v>3103</v>
      </c>
      <c r="V471" s="10" t="s">
        <v>207</v>
      </c>
      <c r="W471" s="10" t="s">
        <v>2050</v>
      </c>
      <c r="X471" s="10" t="s">
        <v>1920</v>
      </c>
      <c r="Y471" s="10" t="s">
        <v>2521</v>
      </c>
      <c r="Z471" s="10" t="s">
        <v>2121</v>
      </c>
    </row>
    <row r="472" spans="1:26" s="10" customFormat="1" ht="30">
      <c r="A472" s="13" t="s">
        <v>91</v>
      </c>
      <c r="B472" s="14" t="s">
        <v>161</v>
      </c>
      <c r="C472" s="10" t="s">
        <v>224</v>
      </c>
      <c r="D472" s="14" t="s">
        <v>1026</v>
      </c>
      <c r="E472" s="14" t="s">
        <v>2798</v>
      </c>
      <c r="F472" s="12" t="s">
        <v>1936</v>
      </c>
      <c r="G472" s="12" t="s">
        <v>1926</v>
      </c>
      <c r="I472" s="12"/>
      <c r="K472" s="12"/>
      <c r="L472" s="12" t="s">
        <v>1922</v>
      </c>
      <c r="M472" s="10" t="s">
        <v>1928</v>
      </c>
      <c r="N472" s="10" t="s">
        <v>1954</v>
      </c>
      <c r="O472" s="10" t="s">
        <v>1960</v>
      </c>
      <c r="P472" s="14" t="s">
        <v>1931</v>
      </c>
      <c r="Q472" s="12" t="s">
        <v>1946</v>
      </c>
      <c r="R472" s="12" t="s">
        <v>2023</v>
      </c>
      <c r="S472" s="12" t="s">
        <v>1954</v>
      </c>
      <c r="T472" s="10" t="s">
        <v>3104</v>
      </c>
      <c r="U472" s="10" t="s">
        <v>3105</v>
      </c>
      <c r="V472" s="10" t="s">
        <v>207</v>
      </c>
      <c r="W472" s="10" t="s">
        <v>2050</v>
      </c>
      <c r="X472" s="10" t="s">
        <v>1920</v>
      </c>
      <c r="Y472" s="10" t="s">
        <v>2521</v>
      </c>
      <c r="Z472" s="10" t="s">
        <v>2121</v>
      </c>
    </row>
    <row r="473" spans="1:26" s="10" customFormat="1" ht="30">
      <c r="A473" s="13" t="s">
        <v>91</v>
      </c>
      <c r="B473" s="14" t="s">
        <v>161</v>
      </c>
      <c r="C473" s="10" t="s">
        <v>224</v>
      </c>
      <c r="D473" s="14" t="s">
        <v>1027</v>
      </c>
      <c r="E473" s="14" t="s">
        <v>2798</v>
      </c>
      <c r="F473" s="12" t="s">
        <v>1936</v>
      </c>
      <c r="G473" s="12" t="s">
        <v>1926</v>
      </c>
      <c r="I473" s="12"/>
      <c r="K473" s="12"/>
      <c r="L473" s="12" t="s">
        <v>1922</v>
      </c>
      <c r="M473" s="10" t="s">
        <v>1928</v>
      </c>
      <c r="N473" s="10" t="s">
        <v>1954</v>
      </c>
      <c r="O473" s="10" t="s">
        <v>1960</v>
      </c>
      <c r="P473" s="14" t="s">
        <v>1931</v>
      </c>
      <c r="Q473" s="12" t="s">
        <v>1946</v>
      </c>
      <c r="R473" s="12" t="s">
        <v>2023</v>
      </c>
      <c r="S473" s="12" t="s">
        <v>1954</v>
      </c>
      <c r="T473" s="10" t="s">
        <v>3106</v>
      </c>
      <c r="U473" s="10" t="s">
        <v>3107</v>
      </c>
      <c r="V473" s="10" t="s">
        <v>207</v>
      </c>
      <c r="W473" s="10" t="s">
        <v>2050</v>
      </c>
      <c r="X473" s="10" t="s">
        <v>1920</v>
      </c>
      <c r="Y473" s="10" t="s">
        <v>2521</v>
      </c>
      <c r="Z473" s="10" t="s">
        <v>2121</v>
      </c>
    </row>
    <row r="474" spans="1:26" s="10" customFormat="1" ht="30">
      <c r="A474" s="13" t="s">
        <v>91</v>
      </c>
      <c r="B474" s="14" t="s">
        <v>161</v>
      </c>
      <c r="C474" s="10" t="s">
        <v>224</v>
      </c>
      <c r="D474" s="14" t="s">
        <v>1028</v>
      </c>
      <c r="E474" s="14" t="s">
        <v>2798</v>
      </c>
      <c r="F474" s="12" t="s">
        <v>1936</v>
      </c>
      <c r="G474" s="12" t="s">
        <v>1926</v>
      </c>
      <c r="I474" s="12"/>
      <c r="K474" s="12"/>
      <c r="L474" s="12" t="s">
        <v>1922</v>
      </c>
      <c r="M474" s="10" t="s">
        <v>1928</v>
      </c>
      <c r="N474" s="10" t="s">
        <v>1954</v>
      </c>
      <c r="O474" s="10" t="s">
        <v>1960</v>
      </c>
      <c r="P474" s="14" t="s">
        <v>1931</v>
      </c>
      <c r="Q474" s="12" t="s">
        <v>1946</v>
      </c>
      <c r="R474" s="12" t="s">
        <v>2023</v>
      </c>
      <c r="S474" s="12" t="s">
        <v>1954</v>
      </c>
      <c r="T474" s="10" t="s">
        <v>3108</v>
      </c>
      <c r="U474" s="10" t="s">
        <v>3109</v>
      </c>
      <c r="V474" s="10" t="s">
        <v>207</v>
      </c>
      <c r="W474" s="10" t="s">
        <v>2050</v>
      </c>
      <c r="X474" s="10" t="s">
        <v>1920</v>
      </c>
      <c r="Y474" s="10" t="s">
        <v>2521</v>
      </c>
      <c r="Z474" s="10" t="s">
        <v>2121</v>
      </c>
    </row>
    <row r="475" spans="1:26" s="10" customFormat="1" ht="30">
      <c r="A475" s="13" t="s">
        <v>91</v>
      </c>
      <c r="B475" s="14" t="s">
        <v>161</v>
      </c>
      <c r="C475" s="10" t="s">
        <v>224</v>
      </c>
      <c r="D475" s="14" t="s">
        <v>1029</v>
      </c>
      <c r="E475" s="14" t="s">
        <v>2798</v>
      </c>
      <c r="F475" s="12" t="s">
        <v>1936</v>
      </c>
      <c r="G475" s="12" t="s">
        <v>1926</v>
      </c>
      <c r="I475" s="12"/>
      <c r="K475" s="12"/>
      <c r="L475" s="12" t="s">
        <v>1922</v>
      </c>
      <c r="M475" s="10" t="s">
        <v>1928</v>
      </c>
      <c r="N475" s="10" t="s">
        <v>1954</v>
      </c>
      <c r="O475" s="10" t="s">
        <v>1960</v>
      </c>
      <c r="P475" s="14" t="s">
        <v>1931</v>
      </c>
      <c r="Q475" s="12" t="s">
        <v>1946</v>
      </c>
      <c r="R475" s="12" t="s">
        <v>2023</v>
      </c>
      <c r="S475" s="12" t="s">
        <v>1954</v>
      </c>
      <c r="T475" s="10" t="s">
        <v>3110</v>
      </c>
      <c r="U475" s="10" t="s">
        <v>3111</v>
      </c>
      <c r="V475" s="10" t="s">
        <v>207</v>
      </c>
      <c r="W475" s="10" t="s">
        <v>2050</v>
      </c>
      <c r="X475" s="10" t="s">
        <v>1920</v>
      </c>
      <c r="Y475" s="10" t="s">
        <v>2521</v>
      </c>
      <c r="Z475" s="10" t="s">
        <v>2121</v>
      </c>
    </row>
    <row r="476" spans="1:26" s="10" customFormat="1" ht="30">
      <c r="A476" s="13" t="s">
        <v>91</v>
      </c>
      <c r="B476" s="14" t="s">
        <v>161</v>
      </c>
      <c r="C476" s="10" t="s">
        <v>224</v>
      </c>
      <c r="D476" s="14" t="s">
        <v>1030</v>
      </c>
      <c r="E476" s="14" t="s">
        <v>2798</v>
      </c>
      <c r="F476" s="12" t="s">
        <v>1936</v>
      </c>
      <c r="G476" s="12" t="s">
        <v>1926</v>
      </c>
      <c r="I476" s="12"/>
      <c r="K476" s="12"/>
      <c r="L476" s="12" t="s">
        <v>1922</v>
      </c>
      <c r="M476" s="10" t="s">
        <v>1928</v>
      </c>
      <c r="N476" s="10" t="s">
        <v>1954</v>
      </c>
      <c r="O476" s="10" t="s">
        <v>1960</v>
      </c>
      <c r="P476" s="14" t="s">
        <v>1931</v>
      </c>
      <c r="Q476" s="12" t="s">
        <v>1946</v>
      </c>
      <c r="R476" s="12" t="s">
        <v>2023</v>
      </c>
      <c r="S476" s="12" t="s">
        <v>1954</v>
      </c>
      <c r="T476" s="10" t="s">
        <v>3112</v>
      </c>
      <c r="U476" s="10" t="s">
        <v>3113</v>
      </c>
      <c r="V476" s="10" t="s">
        <v>207</v>
      </c>
      <c r="W476" s="10" t="s">
        <v>2050</v>
      </c>
      <c r="X476" s="10" t="s">
        <v>1920</v>
      </c>
      <c r="Y476" s="10" t="s">
        <v>2521</v>
      </c>
      <c r="Z476" s="10" t="s">
        <v>2121</v>
      </c>
    </row>
    <row r="477" spans="1:26" s="10" customFormat="1" ht="30">
      <c r="A477" s="13" t="s">
        <v>91</v>
      </c>
      <c r="B477" s="14" t="s">
        <v>161</v>
      </c>
      <c r="C477" s="10" t="s">
        <v>224</v>
      </c>
      <c r="D477" s="14" t="s">
        <v>1031</v>
      </c>
      <c r="E477" s="14" t="s">
        <v>207</v>
      </c>
      <c r="F477" s="12" t="s">
        <v>1936</v>
      </c>
      <c r="G477" s="12" t="s">
        <v>1926</v>
      </c>
      <c r="I477" s="12"/>
      <c r="K477" s="12"/>
      <c r="L477" s="12" t="s">
        <v>1922</v>
      </c>
      <c r="M477" s="10" t="s">
        <v>1928</v>
      </c>
      <c r="N477" s="10" t="s">
        <v>1954</v>
      </c>
      <c r="O477" s="10" t="s">
        <v>1960</v>
      </c>
      <c r="P477" s="14" t="s">
        <v>1931</v>
      </c>
      <c r="Q477" s="12" t="s">
        <v>1946</v>
      </c>
      <c r="R477" s="12" t="s">
        <v>2023</v>
      </c>
      <c r="S477" s="12" t="s">
        <v>1954</v>
      </c>
      <c r="T477" s="10" t="s">
        <v>3114</v>
      </c>
      <c r="U477" s="10" t="s">
        <v>3115</v>
      </c>
      <c r="V477" s="10" t="s">
        <v>207</v>
      </c>
      <c r="W477" s="10" t="s">
        <v>2050</v>
      </c>
      <c r="X477" s="10" t="s">
        <v>1920</v>
      </c>
      <c r="Y477" s="10" t="s">
        <v>2521</v>
      </c>
      <c r="Z477" s="10" t="s">
        <v>2121</v>
      </c>
    </row>
    <row r="478" spans="1:26" s="10" customFormat="1" ht="30">
      <c r="A478" s="13" t="s">
        <v>91</v>
      </c>
      <c r="B478" s="14" t="s">
        <v>161</v>
      </c>
      <c r="C478" s="10" t="s">
        <v>224</v>
      </c>
      <c r="D478" s="14" t="s">
        <v>1032</v>
      </c>
      <c r="E478" s="14" t="s">
        <v>3116</v>
      </c>
      <c r="F478" s="12" t="s">
        <v>1936</v>
      </c>
      <c r="G478" s="12" t="s">
        <v>1926</v>
      </c>
      <c r="I478" s="12"/>
      <c r="K478" s="12"/>
      <c r="L478" s="12" t="s">
        <v>1922</v>
      </c>
      <c r="M478" s="10" t="s">
        <v>1928</v>
      </c>
      <c r="N478" s="10" t="s">
        <v>1954</v>
      </c>
      <c r="O478" s="10" t="s">
        <v>1960</v>
      </c>
      <c r="P478" s="14" t="s">
        <v>1931</v>
      </c>
      <c r="Q478" s="12" t="s">
        <v>1946</v>
      </c>
      <c r="R478" s="12" t="s">
        <v>2023</v>
      </c>
      <c r="S478" s="12" t="s">
        <v>1954</v>
      </c>
      <c r="T478" s="10" t="s">
        <v>3117</v>
      </c>
      <c r="U478" s="10" t="s">
        <v>3118</v>
      </c>
      <c r="V478" s="10" t="s">
        <v>207</v>
      </c>
      <c r="W478" s="10" t="s">
        <v>2050</v>
      </c>
      <c r="X478" s="10" t="s">
        <v>1920</v>
      </c>
      <c r="Y478" s="10" t="s">
        <v>2521</v>
      </c>
      <c r="Z478" s="10" t="s">
        <v>2121</v>
      </c>
    </row>
    <row r="479" spans="1:26" s="10" customFormat="1" ht="30">
      <c r="A479" s="13" t="s">
        <v>91</v>
      </c>
      <c r="B479" s="14" t="s">
        <v>161</v>
      </c>
      <c r="C479" s="10" t="s">
        <v>224</v>
      </c>
      <c r="D479" s="14" t="s">
        <v>1033</v>
      </c>
      <c r="E479" s="14" t="s">
        <v>3116</v>
      </c>
      <c r="F479" s="12" t="s">
        <v>1936</v>
      </c>
      <c r="G479" s="12" t="s">
        <v>1926</v>
      </c>
      <c r="I479" s="12"/>
      <c r="K479" s="12"/>
      <c r="L479" s="12" t="s">
        <v>1922</v>
      </c>
      <c r="M479" s="10" t="s">
        <v>1928</v>
      </c>
      <c r="N479" s="10" t="s">
        <v>1954</v>
      </c>
      <c r="O479" s="10" t="s">
        <v>1960</v>
      </c>
      <c r="P479" s="14" t="s">
        <v>1931</v>
      </c>
      <c r="Q479" s="12" t="s">
        <v>1946</v>
      </c>
      <c r="R479" s="12" t="s">
        <v>2023</v>
      </c>
      <c r="S479" s="12" t="s">
        <v>1954</v>
      </c>
      <c r="T479" s="10" t="s">
        <v>3119</v>
      </c>
      <c r="U479" s="10" t="s">
        <v>3120</v>
      </c>
      <c r="V479" s="10" t="s">
        <v>207</v>
      </c>
      <c r="W479" s="10" t="s">
        <v>1920</v>
      </c>
      <c r="X479" s="10" t="s">
        <v>1920</v>
      </c>
      <c r="Y479" s="10" t="s">
        <v>2521</v>
      </c>
      <c r="Z479" s="10" t="s">
        <v>1935</v>
      </c>
    </row>
    <row r="480" spans="1:26" s="10" customFormat="1" ht="30">
      <c r="A480" s="13" t="s">
        <v>91</v>
      </c>
      <c r="B480" s="14" t="s">
        <v>161</v>
      </c>
      <c r="C480" s="10" t="s">
        <v>224</v>
      </c>
      <c r="D480" s="14" t="s">
        <v>1034</v>
      </c>
      <c r="E480" s="14" t="s">
        <v>3116</v>
      </c>
      <c r="F480" s="12" t="s">
        <v>1936</v>
      </c>
      <c r="G480" s="12" t="s">
        <v>1926</v>
      </c>
      <c r="I480" s="12"/>
      <c r="K480" s="12"/>
      <c r="L480" s="12" t="s">
        <v>1922</v>
      </c>
      <c r="M480" s="10" t="s">
        <v>1928</v>
      </c>
      <c r="N480" s="10" t="s">
        <v>1954</v>
      </c>
      <c r="O480" s="10" t="s">
        <v>1960</v>
      </c>
      <c r="P480" s="14" t="s">
        <v>1931</v>
      </c>
      <c r="Q480" s="12" t="s">
        <v>1946</v>
      </c>
      <c r="R480" s="12" t="s">
        <v>2023</v>
      </c>
      <c r="S480" s="12" t="s">
        <v>1954</v>
      </c>
      <c r="T480" s="10" t="s">
        <v>3121</v>
      </c>
      <c r="U480" s="10" t="s">
        <v>3122</v>
      </c>
      <c r="V480" s="10" t="s">
        <v>207</v>
      </c>
      <c r="W480" s="10" t="s">
        <v>2050</v>
      </c>
      <c r="X480" s="10" t="s">
        <v>1920</v>
      </c>
      <c r="Y480" s="10" t="s">
        <v>2521</v>
      </c>
      <c r="Z480" s="10" t="s">
        <v>2121</v>
      </c>
    </row>
    <row r="481" spans="1:26" s="10" customFormat="1" ht="30">
      <c r="A481" s="13" t="s">
        <v>91</v>
      </c>
      <c r="B481" s="14" t="s">
        <v>161</v>
      </c>
      <c r="C481" s="10" t="s">
        <v>224</v>
      </c>
      <c r="D481" s="14" t="s">
        <v>1035</v>
      </c>
      <c r="E481" s="14" t="s">
        <v>3116</v>
      </c>
      <c r="F481" s="12" t="s">
        <v>1936</v>
      </c>
      <c r="G481" s="12" t="s">
        <v>1926</v>
      </c>
      <c r="I481" s="12"/>
      <c r="K481" s="12"/>
      <c r="L481" s="12" t="s">
        <v>1922</v>
      </c>
      <c r="M481" s="10" t="s">
        <v>1928</v>
      </c>
      <c r="N481" s="10" t="s">
        <v>1954</v>
      </c>
      <c r="O481" s="10" t="s">
        <v>1960</v>
      </c>
      <c r="P481" s="14" t="s">
        <v>1931</v>
      </c>
      <c r="Q481" s="12" t="s">
        <v>1946</v>
      </c>
      <c r="R481" s="12" t="s">
        <v>2023</v>
      </c>
      <c r="S481" s="12" t="s">
        <v>1954</v>
      </c>
      <c r="T481" s="10" t="s">
        <v>3123</v>
      </c>
      <c r="U481" s="10" t="s">
        <v>3124</v>
      </c>
      <c r="V481" s="10" t="s">
        <v>207</v>
      </c>
      <c r="W481" s="10" t="s">
        <v>2050</v>
      </c>
      <c r="X481" s="10" t="s">
        <v>1920</v>
      </c>
      <c r="Y481" s="10" t="s">
        <v>2521</v>
      </c>
      <c r="Z481" s="10" t="s">
        <v>2121</v>
      </c>
    </row>
    <row r="482" spans="1:26" s="10" customFormat="1" ht="30">
      <c r="A482" s="13" t="s">
        <v>91</v>
      </c>
      <c r="B482" s="14" t="s">
        <v>161</v>
      </c>
      <c r="C482" s="10" t="s">
        <v>224</v>
      </c>
      <c r="D482" s="14" t="s">
        <v>1036</v>
      </c>
      <c r="E482" s="14" t="s">
        <v>3116</v>
      </c>
      <c r="F482" s="12" t="s">
        <v>1936</v>
      </c>
      <c r="G482" s="12" t="s">
        <v>1926</v>
      </c>
      <c r="I482" s="12"/>
      <c r="K482" s="12"/>
      <c r="L482" s="12" t="s">
        <v>1922</v>
      </c>
      <c r="M482" s="10" t="s">
        <v>1928</v>
      </c>
      <c r="N482" s="10" t="s">
        <v>1954</v>
      </c>
      <c r="O482" s="10" t="s">
        <v>1960</v>
      </c>
      <c r="P482" s="14" t="s">
        <v>1931</v>
      </c>
      <c r="Q482" s="12" t="s">
        <v>1946</v>
      </c>
      <c r="R482" s="12" t="s">
        <v>2023</v>
      </c>
      <c r="S482" s="12" t="s">
        <v>1954</v>
      </c>
      <c r="T482" s="10" t="s">
        <v>3125</v>
      </c>
      <c r="U482" s="10" t="s">
        <v>3126</v>
      </c>
      <c r="V482" s="10" t="s">
        <v>207</v>
      </c>
      <c r="W482" s="10" t="s">
        <v>2050</v>
      </c>
      <c r="X482" s="10" t="s">
        <v>1920</v>
      </c>
      <c r="Y482" s="10" t="s">
        <v>2521</v>
      </c>
      <c r="Z482" s="10" t="s">
        <v>2121</v>
      </c>
    </row>
    <row r="483" spans="1:26" s="10" customFormat="1" ht="30">
      <c r="A483" s="13" t="s">
        <v>91</v>
      </c>
      <c r="B483" s="14" t="s">
        <v>161</v>
      </c>
      <c r="C483" s="10" t="s">
        <v>224</v>
      </c>
      <c r="D483" s="14" t="s">
        <v>1037</v>
      </c>
      <c r="E483" s="14" t="s">
        <v>3127</v>
      </c>
      <c r="F483" s="12" t="s">
        <v>1936</v>
      </c>
      <c r="G483" s="12" t="s">
        <v>1926</v>
      </c>
      <c r="I483" s="12"/>
      <c r="K483" s="12"/>
      <c r="L483" s="12" t="s">
        <v>4892</v>
      </c>
      <c r="M483" s="10" t="s">
        <v>1928</v>
      </c>
      <c r="N483" s="10" t="s">
        <v>1954</v>
      </c>
      <c r="O483" s="10" t="s">
        <v>1960</v>
      </c>
      <c r="P483" s="14" t="s">
        <v>3128</v>
      </c>
      <c r="Q483" s="12" t="s">
        <v>1924</v>
      </c>
      <c r="R483" s="12" t="s">
        <v>207</v>
      </c>
      <c r="S483" s="12" t="s">
        <v>1954</v>
      </c>
      <c r="T483" s="10" t="s">
        <v>207</v>
      </c>
      <c r="U483" s="10" t="s">
        <v>207</v>
      </c>
      <c r="V483" s="10" t="s">
        <v>207</v>
      </c>
      <c r="W483" s="10" t="s">
        <v>3129</v>
      </c>
      <c r="X483" s="10" t="s">
        <v>1920</v>
      </c>
      <c r="Y483" s="10" t="s">
        <v>2521</v>
      </c>
      <c r="Z483" s="10" t="s">
        <v>1935</v>
      </c>
    </row>
    <row r="484" spans="1:26" s="10" customFormat="1" ht="30">
      <c r="A484" s="13" t="s">
        <v>91</v>
      </c>
      <c r="B484" s="14" t="s">
        <v>161</v>
      </c>
      <c r="C484" s="10" t="s">
        <v>224</v>
      </c>
      <c r="D484" s="14" t="s">
        <v>1038</v>
      </c>
      <c r="E484" s="14" t="s">
        <v>3130</v>
      </c>
      <c r="F484" s="12" t="s">
        <v>1936</v>
      </c>
      <c r="G484" s="12" t="s">
        <v>1926</v>
      </c>
      <c r="I484" s="12"/>
      <c r="K484" s="12"/>
      <c r="L484" s="12" t="s">
        <v>4892</v>
      </c>
      <c r="M484" s="10" t="s">
        <v>1928</v>
      </c>
      <c r="N484" s="10" t="s">
        <v>1954</v>
      </c>
      <c r="O484" s="10" t="s">
        <v>1960</v>
      </c>
      <c r="P484" s="14" t="s">
        <v>2568</v>
      </c>
      <c r="Q484" s="12" t="s">
        <v>1924</v>
      </c>
      <c r="R484" s="12" t="s">
        <v>207</v>
      </c>
      <c r="S484" s="12" t="s">
        <v>1954</v>
      </c>
      <c r="T484" s="10" t="s">
        <v>207</v>
      </c>
      <c r="U484" s="10" t="s">
        <v>207</v>
      </c>
      <c r="V484" s="10" t="s">
        <v>207</v>
      </c>
      <c r="W484" s="10" t="s">
        <v>1920</v>
      </c>
      <c r="X484" s="10" t="s">
        <v>1920</v>
      </c>
      <c r="Y484" s="10" t="s">
        <v>2521</v>
      </c>
      <c r="Z484" s="10" t="s">
        <v>1935</v>
      </c>
    </row>
    <row r="485" spans="1:26" s="10" customFormat="1" ht="30">
      <c r="A485" s="13" t="s">
        <v>91</v>
      </c>
      <c r="B485" s="14" t="s">
        <v>161</v>
      </c>
      <c r="C485" s="10" t="s">
        <v>224</v>
      </c>
      <c r="D485" s="14" t="s">
        <v>1039</v>
      </c>
      <c r="E485" s="14" t="s">
        <v>3131</v>
      </c>
      <c r="F485" s="12" t="s">
        <v>1936</v>
      </c>
      <c r="G485" s="12" t="s">
        <v>1926</v>
      </c>
      <c r="I485" s="12"/>
      <c r="K485" s="12"/>
      <c r="L485" s="12" t="s">
        <v>4892</v>
      </c>
      <c r="M485" s="10" t="s">
        <v>1928</v>
      </c>
      <c r="N485" s="10" t="s">
        <v>1954</v>
      </c>
      <c r="O485" s="10" t="s">
        <v>1960</v>
      </c>
      <c r="P485" s="14" t="s">
        <v>3132</v>
      </c>
      <c r="Q485" s="12" t="s">
        <v>1924</v>
      </c>
      <c r="R485" s="12" t="s">
        <v>207</v>
      </c>
      <c r="S485" s="12" t="s">
        <v>1954</v>
      </c>
      <c r="T485" s="10" t="s">
        <v>207</v>
      </c>
      <c r="U485" s="10" t="s">
        <v>207</v>
      </c>
      <c r="V485" s="10" t="s">
        <v>207</v>
      </c>
      <c r="W485" s="10" t="s">
        <v>2022</v>
      </c>
      <c r="X485" s="10" t="s">
        <v>1920</v>
      </c>
      <c r="Y485" s="10" t="s">
        <v>2521</v>
      </c>
      <c r="Z485" s="10" t="s">
        <v>1935</v>
      </c>
    </row>
    <row r="486" spans="1:26" s="10" customFormat="1" ht="30">
      <c r="A486" s="13" t="s">
        <v>91</v>
      </c>
      <c r="B486" s="14" t="s">
        <v>161</v>
      </c>
      <c r="C486" s="10" t="s">
        <v>224</v>
      </c>
      <c r="D486" s="14" t="s">
        <v>1040</v>
      </c>
      <c r="E486" s="14" t="s">
        <v>3133</v>
      </c>
      <c r="F486" s="12" t="s">
        <v>1936</v>
      </c>
      <c r="G486" s="12" t="s">
        <v>1926</v>
      </c>
      <c r="H486" s="10">
        <v>1</v>
      </c>
      <c r="I486" s="12">
        <v>1</v>
      </c>
      <c r="J486" s="10">
        <v>4</v>
      </c>
      <c r="K486" s="12"/>
      <c r="L486" s="12" t="s">
        <v>4892</v>
      </c>
      <c r="M486" s="10" t="s">
        <v>1928</v>
      </c>
      <c r="N486" s="10" t="s">
        <v>1954</v>
      </c>
      <c r="O486" s="10" t="s">
        <v>1960</v>
      </c>
      <c r="P486" s="14" t="s">
        <v>2568</v>
      </c>
      <c r="Q486" s="12" t="s">
        <v>1924</v>
      </c>
      <c r="R486" s="12" t="s">
        <v>207</v>
      </c>
      <c r="S486" s="12" t="s">
        <v>1954</v>
      </c>
      <c r="T486" s="10" t="s">
        <v>207</v>
      </c>
      <c r="U486" s="10" t="s">
        <v>207</v>
      </c>
      <c r="V486" s="10" t="s">
        <v>207</v>
      </c>
      <c r="W486" s="10" t="s">
        <v>3134</v>
      </c>
      <c r="X486" s="10" t="s">
        <v>1920</v>
      </c>
      <c r="Y486" s="10" t="s">
        <v>2521</v>
      </c>
      <c r="Z486" s="10" t="s">
        <v>1935</v>
      </c>
    </row>
    <row r="487" spans="1:26" s="10" customFormat="1" ht="30">
      <c r="A487" s="13" t="s">
        <v>91</v>
      </c>
      <c r="B487" s="14" t="s">
        <v>161</v>
      </c>
      <c r="C487" s="10" t="s">
        <v>224</v>
      </c>
      <c r="D487" s="14" t="s">
        <v>1041</v>
      </c>
      <c r="E487" s="14" t="s">
        <v>3135</v>
      </c>
      <c r="F487" s="12" t="s">
        <v>1936</v>
      </c>
      <c r="G487" s="12" t="s">
        <v>1926</v>
      </c>
      <c r="H487" s="10">
        <v>1</v>
      </c>
      <c r="I487" s="12">
        <v>1</v>
      </c>
      <c r="K487" s="12"/>
      <c r="L487" s="12" t="s">
        <v>4892</v>
      </c>
      <c r="M487" s="10" t="s">
        <v>1928</v>
      </c>
      <c r="N487" s="10" t="s">
        <v>1954</v>
      </c>
      <c r="O487" s="10" t="s">
        <v>1960</v>
      </c>
      <c r="P487" s="14" t="s">
        <v>3136</v>
      </c>
      <c r="Q487" s="12" t="s">
        <v>1924</v>
      </c>
      <c r="R487" s="12" t="s">
        <v>207</v>
      </c>
      <c r="S487" s="12" t="s">
        <v>1954</v>
      </c>
      <c r="T487" s="10" t="s">
        <v>207</v>
      </c>
      <c r="U487" s="10" t="s">
        <v>207</v>
      </c>
      <c r="V487" s="10" t="s">
        <v>207</v>
      </c>
      <c r="W487" s="10" t="s">
        <v>3137</v>
      </c>
      <c r="X487" s="10" t="s">
        <v>1920</v>
      </c>
      <c r="Y487" s="10" t="s">
        <v>2521</v>
      </c>
      <c r="Z487" s="10" t="s">
        <v>1935</v>
      </c>
    </row>
    <row r="488" spans="1:26" s="10" customFormat="1" ht="30">
      <c r="A488" s="13" t="s">
        <v>91</v>
      </c>
      <c r="B488" s="14" t="s">
        <v>161</v>
      </c>
      <c r="C488" s="10" t="s">
        <v>224</v>
      </c>
      <c r="D488" s="14" t="s">
        <v>1042</v>
      </c>
      <c r="E488" s="14" t="s">
        <v>3138</v>
      </c>
      <c r="F488" s="12" t="s">
        <v>1936</v>
      </c>
      <c r="G488" s="12" t="s">
        <v>1926</v>
      </c>
      <c r="H488" s="10">
        <v>1</v>
      </c>
      <c r="I488" s="12">
        <v>1</v>
      </c>
      <c r="K488" s="12"/>
      <c r="L488" s="12" t="s">
        <v>4892</v>
      </c>
      <c r="M488" s="10" t="s">
        <v>1928</v>
      </c>
      <c r="N488" s="10" t="s">
        <v>1954</v>
      </c>
      <c r="O488" s="10" t="s">
        <v>1960</v>
      </c>
      <c r="P488" s="14" t="s">
        <v>3136</v>
      </c>
      <c r="Q488" s="12" t="s">
        <v>1924</v>
      </c>
      <c r="R488" s="12" t="s">
        <v>207</v>
      </c>
      <c r="S488" s="12" t="s">
        <v>1954</v>
      </c>
      <c r="T488" s="10" t="s">
        <v>207</v>
      </c>
      <c r="U488" s="10" t="s">
        <v>207</v>
      </c>
      <c r="V488" s="10" t="s">
        <v>207</v>
      </c>
      <c r="W488" s="10" t="s">
        <v>3139</v>
      </c>
      <c r="X488" s="10" t="s">
        <v>1920</v>
      </c>
      <c r="Y488" s="10" t="s">
        <v>2521</v>
      </c>
      <c r="Z488" s="10" t="s">
        <v>1935</v>
      </c>
    </row>
    <row r="489" spans="1:26" s="10" customFormat="1" ht="30">
      <c r="A489" s="13" t="s">
        <v>91</v>
      </c>
      <c r="B489" s="14" t="s">
        <v>161</v>
      </c>
      <c r="C489" s="10" t="s">
        <v>224</v>
      </c>
      <c r="D489" s="14" t="s">
        <v>1043</v>
      </c>
      <c r="E489" s="14" t="s">
        <v>3140</v>
      </c>
      <c r="F489" s="12" t="s">
        <v>1936</v>
      </c>
      <c r="G489" s="12" t="s">
        <v>1926</v>
      </c>
      <c r="H489" s="10">
        <v>1</v>
      </c>
      <c r="I489" s="12">
        <v>1</v>
      </c>
      <c r="K489" s="12"/>
      <c r="L489" s="12" t="s">
        <v>4892</v>
      </c>
      <c r="M489" s="10" t="s">
        <v>1928</v>
      </c>
      <c r="N489" s="10" t="s">
        <v>1954</v>
      </c>
      <c r="O489" s="10" t="s">
        <v>1960</v>
      </c>
      <c r="P489" s="14" t="s">
        <v>3136</v>
      </c>
      <c r="Q489" s="12" t="s">
        <v>1924</v>
      </c>
      <c r="R489" s="12" t="s">
        <v>207</v>
      </c>
      <c r="S489" s="12" t="s">
        <v>1954</v>
      </c>
      <c r="T489" s="10" t="s">
        <v>207</v>
      </c>
      <c r="U489" s="10" t="s">
        <v>207</v>
      </c>
      <c r="V489" s="10" t="s">
        <v>207</v>
      </c>
      <c r="W489" s="10" t="s">
        <v>3141</v>
      </c>
      <c r="X489" s="10" t="s">
        <v>1920</v>
      </c>
      <c r="Y489" s="10" t="s">
        <v>2521</v>
      </c>
      <c r="Z489" s="10" t="s">
        <v>1935</v>
      </c>
    </row>
    <row r="490" spans="1:26" s="10" customFormat="1" ht="75">
      <c r="A490" s="13" t="s">
        <v>91</v>
      </c>
      <c r="B490" s="14" t="s">
        <v>161</v>
      </c>
      <c r="C490" s="10" t="s">
        <v>224</v>
      </c>
      <c r="D490" s="14" t="s">
        <v>1044</v>
      </c>
      <c r="E490" s="14" t="s">
        <v>3142</v>
      </c>
      <c r="F490" s="12" t="s">
        <v>1936</v>
      </c>
      <c r="G490" s="12" t="s">
        <v>1926</v>
      </c>
      <c r="H490" s="10">
        <v>1</v>
      </c>
      <c r="I490" s="12">
        <v>1</v>
      </c>
      <c r="K490" s="12"/>
      <c r="L490" s="12" t="s">
        <v>4892</v>
      </c>
      <c r="M490" s="10" t="s">
        <v>1928</v>
      </c>
      <c r="N490" s="10" t="s">
        <v>1954</v>
      </c>
      <c r="O490" s="10" t="s">
        <v>1960</v>
      </c>
      <c r="P490" s="14" t="s">
        <v>3143</v>
      </c>
      <c r="Q490" s="12" t="s">
        <v>1924</v>
      </c>
      <c r="R490" s="12" t="s">
        <v>207</v>
      </c>
      <c r="S490" s="12" t="s">
        <v>1954</v>
      </c>
      <c r="T490" s="10" t="s">
        <v>207</v>
      </c>
      <c r="U490" s="10" t="s">
        <v>207</v>
      </c>
      <c r="V490" s="10" t="s">
        <v>207</v>
      </c>
      <c r="W490" s="10" t="s">
        <v>1933</v>
      </c>
      <c r="X490" s="10" t="s">
        <v>1920</v>
      </c>
      <c r="Y490" s="10" t="s">
        <v>2521</v>
      </c>
      <c r="Z490" s="10" t="s">
        <v>1935</v>
      </c>
    </row>
    <row r="491" spans="1:26" s="10" customFormat="1" ht="30">
      <c r="A491" s="13" t="s">
        <v>91</v>
      </c>
      <c r="B491" s="14" t="s">
        <v>161</v>
      </c>
      <c r="C491" s="10" t="s">
        <v>224</v>
      </c>
      <c r="D491" s="14" t="s">
        <v>1045</v>
      </c>
      <c r="E491" s="14" t="s">
        <v>3144</v>
      </c>
      <c r="F491" s="12" t="s">
        <v>1936</v>
      </c>
      <c r="G491" s="12" t="s">
        <v>1926</v>
      </c>
      <c r="I491" s="12"/>
      <c r="K491" s="12"/>
      <c r="L491" s="12" t="s">
        <v>4892</v>
      </c>
      <c r="M491" s="10" t="s">
        <v>1928</v>
      </c>
      <c r="N491" s="10" t="s">
        <v>1954</v>
      </c>
      <c r="O491" s="10" t="s">
        <v>1960</v>
      </c>
      <c r="P491" s="14" t="s">
        <v>2520</v>
      </c>
      <c r="Q491" s="12" t="s">
        <v>1924</v>
      </c>
      <c r="R491" s="12" t="s">
        <v>207</v>
      </c>
      <c r="S491" s="12" t="s">
        <v>1954</v>
      </c>
      <c r="T491" s="10" t="s">
        <v>207</v>
      </c>
      <c r="U491" s="10" t="s">
        <v>207</v>
      </c>
      <c r="V491" s="10" t="s">
        <v>207</v>
      </c>
      <c r="W491" s="10" t="s">
        <v>1920</v>
      </c>
      <c r="X491" s="10" t="s">
        <v>1920</v>
      </c>
      <c r="Y491" s="10" t="s">
        <v>2521</v>
      </c>
      <c r="Z491" s="10" t="s">
        <v>1935</v>
      </c>
    </row>
    <row r="492" spans="1:26" s="10" customFormat="1" ht="30">
      <c r="A492" s="13" t="s">
        <v>91</v>
      </c>
      <c r="B492" s="14" t="s">
        <v>161</v>
      </c>
      <c r="C492" s="10" t="s">
        <v>224</v>
      </c>
      <c r="D492" s="14" t="s">
        <v>1046</v>
      </c>
      <c r="E492" s="14" t="s">
        <v>207</v>
      </c>
      <c r="F492" s="12" t="s">
        <v>1936</v>
      </c>
      <c r="G492" s="12" t="s">
        <v>1926</v>
      </c>
      <c r="I492" s="12"/>
      <c r="K492" s="12"/>
      <c r="L492" s="12" t="s">
        <v>1922</v>
      </c>
      <c r="M492" s="10" t="s">
        <v>1928</v>
      </c>
      <c r="N492" s="10" t="s">
        <v>1954</v>
      </c>
      <c r="O492" s="10" t="s">
        <v>1960</v>
      </c>
      <c r="P492" s="14" t="s">
        <v>1931</v>
      </c>
      <c r="Q492" s="12" t="s">
        <v>1946</v>
      </c>
      <c r="R492" s="12" t="s">
        <v>1982</v>
      </c>
      <c r="S492" s="12" t="s">
        <v>1954</v>
      </c>
      <c r="T492" s="10" t="s">
        <v>3145</v>
      </c>
      <c r="U492" s="10" t="s">
        <v>3146</v>
      </c>
      <c r="V492" s="10" t="s">
        <v>207</v>
      </c>
      <c r="W492" s="10" t="s">
        <v>1920</v>
      </c>
      <c r="X492" s="10" t="s">
        <v>1920</v>
      </c>
      <c r="Y492" s="10" t="s">
        <v>2521</v>
      </c>
      <c r="Z492" s="10" t="s">
        <v>1935</v>
      </c>
    </row>
    <row r="493" spans="1:26" s="10" customFormat="1" ht="30">
      <c r="A493" s="13" t="s">
        <v>91</v>
      </c>
      <c r="B493" s="14" t="s">
        <v>161</v>
      </c>
      <c r="C493" s="10" t="s">
        <v>224</v>
      </c>
      <c r="D493" s="14" t="s">
        <v>1047</v>
      </c>
      <c r="E493" s="14" t="s">
        <v>207</v>
      </c>
      <c r="F493" s="12" t="s">
        <v>1936</v>
      </c>
      <c r="G493" s="12" t="s">
        <v>1926</v>
      </c>
      <c r="I493" s="12"/>
      <c r="K493" s="12"/>
      <c r="L493" s="12" t="s">
        <v>1922</v>
      </c>
      <c r="M493" s="10" t="s">
        <v>1928</v>
      </c>
      <c r="N493" s="10" t="s">
        <v>1954</v>
      </c>
      <c r="O493" s="10" t="s">
        <v>1960</v>
      </c>
      <c r="P493" s="14" t="s">
        <v>1931</v>
      </c>
      <c r="Q493" s="12" t="s">
        <v>1946</v>
      </c>
      <c r="R493" s="12" t="s">
        <v>1982</v>
      </c>
      <c r="S493" s="12" t="s">
        <v>1954</v>
      </c>
      <c r="T493" s="10" t="s">
        <v>3147</v>
      </c>
      <c r="U493" s="10" t="s">
        <v>3148</v>
      </c>
      <c r="V493" s="10" t="s">
        <v>207</v>
      </c>
      <c r="W493" s="10" t="s">
        <v>1920</v>
      </c>
      <c r="X493" s="10" t="s">
        <v>1920</v>
      </c>
      <c r="Y493" s="10" t="s">
        <v>2521</v>
      </c>
      <c r="Z493" s="10" t="s">
        <v>1935</v>
      </c>
    </row>
    <row r="494" spans="1:26" s="10" customFormat="1" ht="30">
      <c r="A494" s="13" t="s">
        <v>91</v>
      </c>
      <c r="B494" s="14" t="s">
        <v>161</v>
      </c>
      <c r="C494" s="10" t="s">
        <v>224</v>
      </c>
      <c r="D494" s="14" t="s">
        <v>1048</v>
      </c>
      <c r="E494" s="14" t="s">
        <v>3149</v>
      </c>
      <c r="F494" s="12" t="s">
        <v>1936</v>
      </c>
      <c r="G494" s="12" t="s">
        <v>1926</v>
      </c>
      <c r="I494" s="12"/>
      <c r="K494" s="12"/>
      <c r="L494" s="12" t="s">
        <v>1922</v>
      </c>
      <c r="M494" s="10" t="s">
        <v>1928</v>
      </c>
      <c r="N494" s="10" t="s">
        <v>1954</v>
      </c>
      <c r="O494" s="10" t="s">
        <v>1960</v>
      </c>
      <c r="P494" s="14" t="s">
        <v>3150</v>
      </c>
      <c r="Q494" s="12" t="s">
        <v>1946</v>
      </c>
      <c r="R494" s="12" t="s">
        <v>1962</v>
      </c>
      <c r="S494" s="12" t="s">
        <v>1954</v>
      </c>
      <c r="T494" s="10" t="s">
        <v>3151</v>
      </c>
      <c r="U494" s="10" t="s">
        <v>3152</v>
      </c>
      <c r="V494" s="10" t="s">
        <v>207</v>
      </c>
      <c r="W494" s="10" t="s">
        <v>2050</v>
      </c>
      <c r="X494" s="10" t="s">
        <v>1920</v>
      </c>
      <c r="Y494" s="10" t="s">
        <v>2521</v>
      </c>
      <c r="Z494" s="10" t="s">
        <v>2121</v>
      </c>
    </row>
    <row r="495" spans="1:26" s="10" customFormat="1" ht="30">
      <c r="A495" s="13" t="s">
        <v>91</v>
      </c>
      <c r="B495" s="14" t="s">
        <v>161</v>
      </c>
      <c r="C495" s="10" t="s">
        <v>224</v>
      </c>
      <c r="D495" s="14" t="s">
        <v>1049</v>
      </c>
      <c r="E495" s="14" t="s">
        <v>207</v>
      </c>
      <c r="F495" s="12" t="s">
        <v>1936</v>
      </c>
      <c r="G495" s="12" t="s">
        <v>1926</v>
      </c>
      <c r="I495" s="12"/>
      <c r="K495" s="12"/>
      <c r="L495" s="12" t="s">
        <v>1922</v>
      </c>
      <c r="M495" s="10" t="s">
        <v>1928</v>
      </c>
      <c r="N495" s="10" t="s">
        <v>1954</v>
      </c>
      <c r="O495" s="10" t="s">
        <v>1960</v>
      </c>
      <c r="P495" s="14" t="s">
        <v>1931</v>
      </c>
      <c r="Q495" s="12" t="s">
        <v>1946</v>
      </c>
      <c r="R495" s="12" t="s">
        <v>1933</v>
      </c>
      <c r="S495" s="12" t="s">
        <v>1954</v>
      </c>
      <c r="T495" s="10" t="s">
        <v>3153</v>
      </c>
      <c r="U495" s="10" t="s">
        <v>3154</v>
      </c>
      <c r="V495" s="10" t="s">
        <v>207</v>
      </c>
      <c r="W495" s="10" t="s">
        <v>2050</v>
      </c>
      <c r="X495" s="10" t="s">
        <v>1920</v>
      </c>
      <c r="Y495" s="10" t="s">
        <v>2521</v>
      </c>
      <c r="Z495" s="10" t="s">
        <v>2121</v>
      </c>
    </row>
    <row r="496" spans="1:26" s="10" customFormat="1" ht="30">
      <c r="A496" s="13" t="s">
        <v>91</v>
      </c>
      <c r="B496" s="14" t="s">
        <v>161</v>
      </c>
      <c r="C496" s="10" t="s">
        <v>224</v>
      </c>
      <c r="D496" s="14" t="s">
        <v>1050</v>
      </c>
      <c r="E496" s="14" t="s">
        <v>3149</v>
      </c>
      <c r="F496" s="12" t="s">
        <v>1936</v>
      </c>
      <c r="G496" s="12" t="s">
        <v>1926</v>
      </c>
      <c r="I496" s="12"/>
      <c r="K496" s="12"/>
      <c r="L496" s="12" t="s">
        <v>1922</v>
      </c>
      <c r="M496" s="10" t="s">
        <v>1928</v>
      </c>
      <c r="N496" s="10" t="s">
        <v>1954</v>
      </c>
      <c r="O496" s="10" t="s">
        <v>1960</v>
      </c>
      <c r="P496" s="14" t="s">
        <v>3150</v>
      </c>
      <c r="Q496" s="12" t="s">
        <v>1946</v>
      </c>
      <c r="R496" s="12" t="s">
        <v>1962</v>
      </c>
      <c r="S496" s="12" t="s">
        <v>1954</v>
      </c>
      <c r="T496" s="10" t="s">
        <v>3155</v>
      </c>
      <c r="U496" s="10" t="s">
        <v>3156</v>
      </c>
      <c r="V496" s="10" t="s">
        <v>207</v>
      </c>
      <c r="W496" s="10" t="s">
        <v>2050</v>
      </c>
      <c r="X496" s="10" t="s">
        <v>1920</v>
      </c>
      <c r="Y496" s="10" t="s">
        <v>2521</v>
      </c>
      <c r="Z496" s="10" t="s">
        <v>2121</v>
      </c>
    </row>
    <row r="497" spans="1:26" s="10" customFormat="1" ht="30">
      <c r="A497" s="13" t="s">
        <v>91</v>
      </c>
      <c r="B497" s="14" t="s">
        <v>161</v>
      </c>
      <c r="C497" s="10" t="s">
        <v>224</v>
      </c>
      <c r="D497" s="14" t="s">
        <v>1051</v>
      </c>
      <c r="E497" s="14" t="s">
        <v>3157</v>
      </c>
      <c r="F497" s="12" t="s">
        <v>1936</v>
      </c>
      <c r="G497" s="12" t="s">
        <v>1926</v>
      </c>
      <c r="I497" s="12"/>
      <c r="K497" s="12"/>
      <c r="L497" s="12" t="s">
        <v>1922</v>
      </c>
      <c r="M497" s="10" t="s">
        <v>1928</v>
      </c>
      <c r="N497" s="10" t="s">
        <v>1954</v>
      </c>
      <c r="O497" s="10" t="s">
        <v>1960</v>
      </c>
      <c r="P497" s="14" t="s">
        <v>1931</v>
      </c>
      <c r="Q497" s="12" t="s">
        <v>1946</v>
      </c>
      <c r="R497" s="12" t="s">
        <v>1933</v>
      </c>
      <c r="S497" s="12" t="s">
        <v>1954</v>
      </c>
      <c r="T497" s="10" t="s">
        <v>3158</v>
      </c>
      <c r="U497" s="10" t="s">
        <v>3159</v>
      </c>
      <c r="V497" s="10" t="s">
        <v>207</v>
      </c>
      <c r="W497" s="10" t="s">
        <v>2050</v>
      </c>
      <c r="X497" s="10" t="s">
        <v>1920</v>
      </c>
      <c r="Y497" s="10" t="s">
        <v>2521</v>
      </c>
      <c r="Z497" s="10" t="s">
        <v>2121</v>
      </c>
    </row>
    <row r="498" spans="1:26" s="10" customFormat="1" ht="30">
      <c r="A498" s="13" t="s">
        <v>91</v>
      </c>
      <c r="B498" s="14" t="s">
        <v>161</v>
      </c>
      <c r="C498" s="10" t="s">
        <v>224</v>
      </c>
      <c r="D498" s="14" t="s">
        <v>1052</v>
      </c>
      <c r="E498" s="14" t="s">
        <v>207</v>
      </c>
      <c r="F498" s="12" t="s">
        <v>1936</v>
      </c>
      <c r="G498" s="12" t="s">
        <v>1926</v>
      </c>
      <c r="I498" s="12"/>
      <c r="K498" s="12"/>
      <c r="L498" s="12" t="s">
        <v>1922</v>
      </c>
      <c r="M498" s="10" t="s">
        <v>1928</v>
      </c>
      <c r="N498" s="10" t="s">
        <v>1954</v>
      </c>
      <c r="O498" s="10" t="s">
        <v>1960</v>
      </c>
      <c r="P498" s="14" t="s">
        <v>1931</v>
      </c>
      <c r="Q498" s="12" t="s">
        <v>1946</v>
      </c>
      <c r="R498" s="12" t="s">
        <v>1962</v>
      </c>
      <c r="S498" s="12" t="s">
        <v>1954</v>
      </c>
      <c r="T498" s="10" t="s">
        <v>3160</v>
      </c>
      <c r="U498" s="10" t="s">
        <v>3161</v>
      </c>
      <c r="V498" s="10" t="s">
        <v>207</v>
      </c>
      <c r="W498" s="10" t="s">
        <v>2050</v>
      </c>
      <c r="X498" s="10" t="s">
        <v>1920</v>
      </c>
      <c r="Y498" s="10" t="s">
        <v>2521</v>
      </c>
      <c r="Z498" s="10" t="s">
        <v>2121</v>
      </c>
    </row>
    <row r="499" spans="1:26" s="10" customFormat="1" ht="30">
      <c r="A499" s="13" t="s">
        <v>91</v>
      </c>
      <c r="B499" s="14" t="s">
        <v>161</v>
      </c>
      <c r="C499" s="10" t="s">
        <v>224</v>
      </c>
      <c r="D499" s="14" t="s">
        <v>1053</v>
      </c>
      <c r="E499" s="14" t="s">
        <v>207</v>
      </c>
      <c r="F499" s="12" t="s">
        <v>1936</v>
      </c>
      <c r="G499" s="12" t="s">
        <v>1926</v>
      </c>
      <c r="I499" s="12"/>
      <c r="K499" s="12"/>
      <c r="L499" s="12" t="s">
        <v>1922</v>
      </c>
      <c r="M499" s="10" t="s">
        <v>1928</v>
      </c>
      <c r="N499" s="10" t="s">
        <v>1954</v>
      </c>
      <c r="O499" s="10" t="s">
        <v>1960</v>
      </c>
      <c r="P499" s="14" t="s">
        <v>1931</v>
      </c>
      <c r="Q499" s="12" t="s">
        <v>1946</v>
      </c>
      <c r="R499" s="12" t="s">
        <v>1962</v>
      </c>
      <c r="S499" s="12" t="s">
        <v>1954</v>
      </c>
      <c r="T499" s="10" t="s">
        <v>3162</v>
      </c>
      <c r="U499" s="10" t="s">
        <v>3163</v>
      </c>
      <c r="V499" s="10" t="s">
        <v>207</v>
      </c>
      <c r="W499" s="10" t="s">
        <v>2050</v>
      </c>
      <c r="X499" s="10" t="s">
        <v>1920</v>
      </c>
      <c r="Y499" s="10" t="s">
        <v>2521</v>
      </c>
      <c r="Z499" s="10" t="s">
        <v>2121</v>
      </c>
    </row>
    <row r="500" spans="1:26" s="10" customFormat="1" ht="75">
      <c r="A500" s="13" t="s">
        <v>91</v>
      </c>
      <c r="B500" s="14" t="s">
        <v>161</v>
      </c>
      <c r="C500" s="10" t="s">
        <v>224</v>
      </c>
      <c r="D500" s="14" t="s">
        <v>1054</v>
      </c>
      <c r="E500" s="14" t="s">
        <v>3164</v>
      </c>
      <c r="F500" s="12" t="s">
        <v>1936</v>
      </c>
      <c r="G500" s="12" t="s">
        <v>1926</v>
      </c>
      <c r="I500" s="12">
        <v>1</v>
      </c>
      <c r="K500" s="12"/>
      <c r="L500" s="12" t="s">
        <v>4892</v>
      </c>
      <c r="M500" s="10" t="s">
        <v>1928</v>
      </c>
      <c r="N500" s="10" t="s">
        <v>1954</v>
      </c>
      <c r="O500" s="10" t="s">
        <v>1960</v>
      </c>
      <c r="P500" s="14" t="s">
        <v>2597</v>
      </c>
      <c r="Q500" s="12" t="s">
        <v>1924</v>
      </c>
      <c r="R500" s="12" t="s">
        <v>207</v>
      </c>
      <c r="S500" s="12" t="s">
        <v>1954</v>
      </c>
      <c r="T500" s="10" t="s">
        <v>207</v>
      </c>
      <c r="U500" s="10" t="s">
        <v>207</v>
      </c>
      <c r="V500" s="10" t="s">
        <v>207</v>
      </c>
      <c r="W500" s="10" t="s">
        <v>3165</v>
      </c>
      <c r="X500" s="10" t="s">
        <v>1920</v>
      </c>
      <c r="Y500" s="10" t="s">
        <v>2521</v>
      </c>
      <c r="Z500" s="10" t="s">
        <v>1935</v>
      </c>
    </row>
    <row r="501" spans="1:26" s="10" customFormat="1" ht="30">
      <c r="A501" s="13" t="s">
        <v>91</v>
      </c>
      <c r="B501" s="14" t="s">
        <v>161</v>
      </c>
      <c r="C501" s="10" t="s">
        <v>224</v>
      </c>
      <c r="D501" s="14" t="s">
        <v>1055</v>
      </c>
      <c r="E501" s="14" t="s">
        <v>3166</v>
      </c>
      <c r="F501" s="12" t="s">
        <v>1936</v>
      </c>
      <c r="G501" s="12" t="s">
        <v>1926</v>
      </c>
      <c r="H501" s="10">
        <v>1</v>
      </c>
      <c r="I501" s="12">
        <v>1</v>
      </c>
      <c r="K501" s="12"/>
      <c r="L501" s="12" t="s">
        <v>4892</v>
      </c>
      <c r="M501" s="10" t="s">
        <v>1928</v>
      </c>
      <c r="N501" s="10" t="s">
        <v>1954</v>
      </c>
      <c r="O501" s="10" t="s">
        <v>1960</v>
      </c>
      <c r="P501" s="14" t="s">
        <v>2599</v>
      </c>
      <c r="Q501" s="12" t="s">
        <v>1924</v>
      </c>
      <c r="R501" s="12" t="s">
        <v>207</v>
      </c>
      <c r="S501" s="12" t="s">
        <v>1954</v>
      </c>
      <c r="T501" s="10" t="s">
        <v>207</v>
      </c>
      <c r="U501" s="10" t="s">
        <v>207</v>
      </c>
      <c r="V501" s="10" t="s">
        <v>207</v>
      </c>
      <c r="W501" s="10" t="s">
        <v>3167</v>
      </c>
      <c r="X501" s="10" t="s">
        <v>1920</v>
      </c>
      <c r="Y501" s="10" t="s">
        <v>2521</v>
      </c>
      <c r="Z501" s="10" t="s">
        <v>1935</v>
      </c>
    </row>
    <row r="502" spans="1:26" s="10" customFormat="1" ht="45">
      <c r="A502" s="13" t="s">
        <v>91</v>
      </c>
      <c r="B502" s="14" t="s">
        <v>161</v>
      </c>
      <c r="C502" s="10" t="s">
        <v>224</v>
      </c>
      <c r="D502" s="14" t="s">
        <v>1056</v>
      </c>
      <c r="E502" s="14" t="s">
        <v>207</v>
      </c>
      <c r="F502" s="12" t="s">
        <v>1936</v>
      </c>
      <c r="G502" s="12" t="s">
        <v>1926</v>
      </c>
      <c r="I502" s="12"/>
      <c r="K502" s="12"/>
      <c r="L502" s="12" t="s">
        <v>1922</v>
      </c>
      <c r="M502" s="10" t="s">
        <v>1928</v>
      </c>
      <c r="N502" s="10" t="s">
        <v>1954</v>
      </c>
      <c r="O502" s="10" t="s">
        <v>1960</v>
      </c>
      <c r="P502" s="14" t="s">
        <v>1931</v>
      </c>
      <c r="Q502" s="12" t="s">
        <v>1946</v>
      </c>
      <c r="R502" s="12" t="s">
        <v>1962</v>
      </c>
      <c r="S502" s="12" t="s">
        <v>1954</v>
      </c>
      <c r="T502" s="10" t="s">
        <v>3168</v>
      </c>
      <c r="U502" s="10" t="s">
        <v>3169</v>
      </c>
      <c r="V502" s="10" t="s">
        <v>207</v>
      </c>
      <c r="W502" s="10" t="s">
        <v>2050</v>
      </c>
      <c r="X502" s="10" t="s">
        <v>1920</v>
      </c>
      <c r="Y502" s="10" t="s">
        <v>2521</v>
      </c>
      <c r="Z502" s="10" t="s">
        <v>2121</v>
      </c>
    </row>
    <row r="503" spans="1:26" s="10" customFormat="1" ht="45">
      <c r="A503" s="13" t="s">
        <v>91</v>
      </c>
      <c r="B503" s="14" t="s">
        <v>161</v>
      </c>
      <c r="C503" s="10" t="s">
        <v>224</v>
      </c>
      <c r="D503" s="14" t="s">
        <v>1057</v>
      </c>
      <c r="E503" s="14" t="s">
        <v>207</v>
      </c>
      <c r="F503" s="12" t="s">
        <v>1936</v>
      </c>
      <c r="G503" s="12" t="s">
        <v>1926</v>
      </c>
      <c r="I503" s="12"/>
      <c r="K503" s="12"/>
      <c r="L503" s="12" t="s">
        <v>1922</v>
      </c>
      <c r="M503" s="10" t="s">
        <v>1928</v>
      </c>
      <c r="N503" s="10" t="s">
        <v>1954</v>
      </c>
      <c r="O503" s="10" t="s">
        <v>1960</v>
      </c>
      <c r="P503" s="14" t="s">
        <v>1931</v>
      </c>
      <c r="Q503" s="12" t="s">
        <v>1946</v>
      </c>
      <c r="R503" s="12" t="s">
        <v>1962</v>
      </c>
      <c r="S503" s="12" t="s">
        <v>1954</v>
      </c>
      <c r="T503" s="10" t="s">
        <v>3170</v>
      </c>
      <c r="U503" s="10" t="s">
        <v>3171</v>
      </c>
      <c r="V503" s="10" t="s">
        <v>207</v>
      </c>
      <c r="W503" s="10" t="s">
        <v>1920</v>
      </c>
      <c r="X503" s="10" t="s">
        <v>1920</v>
      </c>
      <c r="Y503" s="10" t="s">
        <v>2521</v>
      </c>
      <c r="Z503" s="10" t="s">
        <v>1935</v>
      </c>
    </row>
    <row r="504" spans="1:26" s="10" customFormat="1" ht="30">
      <c r="A504" s="13" t="s">
        <v>91</v>
      </c>
      <c r="B504" s="14" t="s">
        <v>161</v>
      </c>
      <c r="C504" s="10" t="s">
        <v>224</v>
      </c>
      <c r="D504" s="14" t="s">
        <v>1058</v>
      </c>
      <c r="E504" s="14" t="s">
        <v>3172</v>
      </c>
      <c r="F504" s="12" t="s">
        <v>1936</v>
      </c>
      <c r="G504" s="12" t="s">
        <v>1926</v>
      </c>
      <c r="I504" s="12"/>
      <c r="K504" s="12"/>
      <c r="L504" s="12" t="s">
        <v>4892</v>
      </c>
      <c r="M504" s="10" t="s">
        <v>1928</v>
      </c>
      <c r="N504" s="10" t="s">
        <v>1954</v>
      </c>
      <c r="O504" s="10" t="s">
        <v>1960</v>
      </c>
      <c r="P504" s="14" t="s">
        <v>3173</v>
      </c>
      <c r="Q504" s="12" t="s">
        <v>1924</v>
      </c>
      <c r="R504" s="12" t="s">
        <v>207</v>
      </c>
      <c r="S504" s="12" t="s">
        <v>1954</v>
      </c>
      <c r="T504" s="10" t="s">
        <v>207</v>
      </c>
      <c r="U504" s="10" t="s">
        <v>207</v>
      </c>
      <c r="V504" s="10" t="s">
        <v>207</v>
      </c>
      <c r="W504" s="10" t="s">
        <v>3174</v>
      </c>
      <c r="X504" s="10" t="s">
        <v>1920</v>
      </c>
      <c r="Y504" s="10" t="s">
        <v>2521</v>
      </c>
      <c r="Z504" s="10" t="s">
        <v>1935</v>
      </c>
    </row>
    <row r="505" spans="1:26" s="10" customFormat="1" ht="30">
      <c r="A505" s="13" t="s">
        <v>91</v>
      </c>
      <c r="B505" s="14" t="s">
        <v>161</v>
      </c>
      <c r="C505" s="10" t="s">
        <v>224</v>
      </c>
      <c r="D505" s="14" t="s">
        <v>1059</v>
      </c>
      <c r="E505" s="14" t="s">
        <v>3175</v>
      </c>
      <c r="F505" s="12" t="s">
        <v>1936</v>
      </c>
      <c r="G505" s="12" t="s">
        <v>1926</v>
      </c>
      <c r="I505" s="12"/>
      <c r="K505" s="12"/>
      <c r="L505" s="12" t="s">
        <v>4892</v>
      </c>
      <c r="M505" s="10" t="s">
        <v>1928</v>
      </c>
      <c r="N505" s="10" t="s">
        <v>1954</v>
      </c>
      <c r="O505" s="10" t="s">
        <v>1960</v>
      </c>
      <c r="P505" s="14" t="s">
        <v>3176</v>
      </c>
      <c r="Q505" s="12" t="s">
        <v>1924</v>
      </c>
      <c r="R505" s="12" t="s">
        <v>207</v>
      </c>
      <c r="S505" s="12" t="s">
        <v>1954</v>
      </c>
      <c r="T505" s="10" t="s">
        <v>207</v>
      </c>
      <c r="U505" s="10" t="s">
        <v>207</v>
      </c>
      <c r="V505" s="10" t="s">
        <v>207</v>
      </c>
      <c r="W505" s="10" t="s">
        <v>2042</v>
      </c>
      <c r="X505" s="10" t="s">
        <v>1920</v>
      </c>
      <c r="Y505" s="10" t="s">
        <v>2521</v>
      </c>
      <c r="Z505" s="10" t="s">
        <v>1935</v>
      </c>
    </row>
    <row r="506" spans="1:26" s="10" customFormat="1" ht="30">
      <c r="A506" s="13" t="s">
        <v>91</v>
      </c>
      <c r="B506" s="14" t="s">
        <v>161</v>
      </c>
      <c r="C506" s="10" t="s">
        <v>224</v>
      </c>
      <c r="D506" s="14" t="s">
        <v>1060</v>
      </c>
      <c r="E506" s="14" t="s">
        <v>207</v>
      </c>
      <c r="F506" s="12" t="s">
        <v>1936</v>
      </c>
      <c r="G506" s="12" t="s">
        <v>1926</v>
      </c>
      <c r="I506" s="12"/>
      <c r="K506" s="12"/>
      <c r="L506" s="12" t="s">
        <v>1922</v>
      </c>
      <c r="M506" s="10" t="s">
        <v>1928</v>
      </c>
      <c r="N506" s="10" t="s">
        <v>1954</v>
      </c>
      <c r="O506" s="10" t="s">
        <v>1960</v>
      </c>
      <c r="P506" s="14" t="s">
        <v>1931</v>
      </c>
      <c r="Q506" s="12" t="s">
        <v>1946</v>
      </c>
      <c r="R506" s="12" t="s">
        <v>2023</v>
      </c>
      <c r="S506" s="12" t="s">
        <v>1954</v>
      </c>
      <c r="T506" s="10" t="s">
        <v>3177</v>
      </c>
      <c r="U506" s="10" t="s">
        <v>3178</v>
      </c>
      <c r="V506" s="10" t="s">
        <v>207</v>
      </c>
      <c r="W506" s="10" t="s">
        <v>2050</v>
      </c>
      <c r="X506" s="10" t="s">
        <v>1920</v>
      </c>
      <c r="Y506" s="10" t="s">
        <v>2521</v>
      </c>
      <c r="Z506" s="10" t="s">
        <v>2121</v>
      </c>
    </row>
    <row r="507" spans="1:26" s="10" customFormat="1" ht="105">
      <c r="A507" s="13" t="s">
        <v>91</v>
      </c>
      <c r="B507" s="14" t="s">
        <v>161</v>
      </c>
      <c r="C507" s="10" t="s">
        <v>224</v>
      </c>
      <c r="D507" s="14" t="s">
        <v>1061</v>
      </c>
      <c r="E507" s="14" t="s">
        <v>207</v>
      </c>
      <c r="F507" s="12" t="s">
        <v>1936</v>
      </c>
      <c r="G507" s="12" t="s">
        <v>1926</v>
      </c>
      <c r="H507" s="10">
        <v>10</v>
      </c>
      <c r="I507" s="12"/>
      <c r="J507" s="10">
        <v>4</v>
      </c>
      <c r="K507" s="12"/>
      <c r="L507" s="12" t="s">
        <v>1922</v>
      </c>
      <c r="M507" s="10" t="s">
        <v>1944</v>
      </c>
      <c r="N507" s="10" t="s">
        <v>1954</v>
      </c>
      <c r="O507" s="10" t="s">
        <v>1960</v>
      </c>
      <c r="P507" s="14" t="s">
        <v>2539</v>
      </c>
      <c r="Q507" s="12" t="s">
        <v>1946</v>
      </c>
      <c r="R507" s="12" t="s">
        <v>1962</v>
      </c>
      <c r="S507" s="12" t="s">
        <v>1954</v>
      </c>
      <c r="T507" s="10" t="s">
        <v>3179</v>
      </c>
      <c r="U507" s="10" t="s">
        <v>3180</v>
      </c>
      <c r="V507" s="10" t="s">
        <v>207</v>
      </c>
      <c r="W507" s="10" t="s">
        <v>2050</v>
      </c>
      <c r="X507" s="10" t="s">
        <v>1920</v>
      </c>
      <c r="Y507" s="10" t="s">
        <v>2521</v>
      </c>
      <c r="Z507" s="10" t="s">
        <v>2121</v>
      </c>
    </row>
    <row r="508" spans="1:26" s="10" customFormat="1" ht="30">
      <c r="A508" s="13" t="s">
        <v>91</v>
      </c>
      <c r="B508" s="14" t="s">
        <v>161</v>
      </c>
      <c r="C508" s="10" t="s">
        <v>224</v>
      </c>
      <c r="D508" s="14" t="s">
        <v>1062</v>
      </c>
      <c r="E508" s="14" t="s">
        <v>207</v>
      </c>
      <c r="F508" s="12" t="s">
        <v>1936</v>
      </c>
      <c r="G508" s="12" t="s">
        <v>1926</v>
      </c>
      <c r="I508" s="12"/>
      <c r="K508" s="12"/>
      <c r="L508" s="12" t="s">
        <v>1922</v>
      </c>
      <c r="M508" s="10" t="s">
        <v>1928</v>
      </c>
      <c r="N508" s="10" t="s">
        <v>1954</v>
      </c>
      <c r="O508" s="10" t="s">
        <v>1960</v>
      </c>
      <c r="P508" s="14" t="s">
        <v>1931</v>
      </c>
      <c r="Q508" s="12" t="s">
        <v>1946</v>
      </c>
      <c r="R508" s="12" t="s">
        <v>1933</v>
      </c>
      <c r="S508" s="12" t="s">
        <v>1954</v>
      </c>
      <c r="T508" s="10" t="s">
        <v>3181</v>
      </c>
      <c r="U508" s="10" t="s">
        <v>3182</v>
      </c>
      <c r="V508" s="10" t="s">
        <v>207</v>
      </c>
      <c r="W508" s="10" t="s">
        <v>2050</v>
      </c>
      <c r="X508" s="10" t="s">
        <v>1920</v>
      </c>
      <c r="Y508" s="10" t="s">
        <v>2521</v>
      </c>
      <c r="Z508" s="10" t="s">
        <v>2121</v>
      </c>
    </row>
    <row r="509" spans="1:26" s="10" customFormat="1" ht="30">
      <c r="A509" s="13" t="s">
        <v>91</v>
      </c>
      <c r="B509" s="14" t="s">
        <v>161</v>
      </c>
      <c r="C509" s="10" t="s">
        <v>224</v>
      </c>
      <c r="D509" s="14" t="s">
        <v>1063</v>
      </c>
      <c r="E509" s="14" t="s">
        <v>2896</v>
      </c>
      <c r="F509" s="12" t="s">
        <v>1936</v>
      </c>
      <c r="G509" s="12" t="s">
        <v>1926</v>
      </c>
      <c r="I509" s="12"/>
      <c r="K509" s="12"/>
      <c r="L509" s="12" t="s">
        <v>1922</v>
      </c>
      <c r="M509" s="10" t="s">
        <v>1928</v>
      </c>
      <c r="N509" s="10" t="s">
        <v>1954</v>
      </c>
      <c r="O509" s="10" t="s">
        <v>1960</v>
      </c>
      <c r="P509" s="14" t="s">
        <v>1931</v>
      </c>
      <c r="Q509" s="12" t="s">
        <v>1946</v>
      </c>
      <c r="R509" s="12" t="s">
        <v>2023</v>
      </c>
      <c r="S509" s="12" t="s">
        <v>1954</v>
      </c>
      <c r="T509" s="10" t="s">
        <v>3183</v>
      </c>
      <c r="U509" s="10" t="s">
        <v>3184</v>
      </c>
      <c r="V509" s="10" t="s">
        <v>207</v>
      </c>
      <c r="W509" s="10" t="s">
        <v>2050</v>
      </c>
      <c r="X509" s="10" t="s">
        <v>1920</v>
      </c>
      <c r="Y509" s="10" t="s">
        <v>2521</v>
      </c>
      <c r="Z509" s="10" t="s">
        <v>2121</v>
      </c>
    </row>
    <row r="510" spans="1:26" s="10" customFormat="1" ht="30">
      <c r="A510" s="13" t="s">
        <v>91</v>
      </c>
      <c r="B510" s="14" t="s">
        <v>161</v>
      </c>
      <c r="C510" s="10" t="s">
        <v>224</v>
      </c>
      <c r="D510" s="14" t="s">
        <v>1064</v>
      </c>
      <c r="E510" s="14" t="s">
        <v>2896</v>
      </c>
      <c r="F510" s="12" t="s">
        <v>1936</v>
      </c>
      <c r="G510" s="12" t="s">
        <v>1926</v>
      </c>
      <c r="I510" s="12"/>
      <c r="K510" s="12"/>
      <c r="L510" s="12" t="s">
        <v>1922</v>
      </c>
      <c r="M510" s="10" t="s">
        <v>1928</v>
      </c>
      <c r="N510" s="10" t="s">
        <v>1954</v>
      </c>
      <c r="O510" s="10" t="s">
        <v>1960</v>
      </c>
      <c r="P510" s="14" t="s">
        <v>1931</v>
      </c>
      <c r="Q510" s="12" t="s">
        <v>1946</v>
      </c>
      <c r="R510" s="12" t="s">
        <v>2023</v>
      </c>
      <c r="S510" s="12" t="s">
        <v>1954</v>
      </c>
      <c r="T510" s="10" t="s">
        <v>3185</v>
      </c>
      <c r="U510" s="10" t="s">
        <v>3186</v>
      </c>
      <c r="V510" s="10" t="s">
        <v>207</v>
      </c>
      <c r="W510" s="10" t="s">
        <v>1920</v>
      </c>
      <c r="X510" s="10" t="s">
        <v>1920</v>
      </c>
      <c r="Y510" s="10" t="s">
        <v>2521</v>
      </c>
      <c r="Z510" s="10" t="s">
        <v>1935</v>
      </c>
    </row>
    <row r="511" spans="1:26" s="10" customFormat="1" ht="30">
      <c r="A511" s="13" t="s">
        <v>91</v>
      </c>
      <c r="B511" s="14" t="s">
        <v>161</v>
      </c>
      <c r="C511" s="10" t="s">
        <v>224</v>
      </c>
      <c r="D511" s="14" t="s">
        <v>1065</v>
      </c>
      <c r="E511" s="14" t="s">
        <v>2896</v>
      </c>
      <c r="F511" s="12" t="s">
        <v>1936</v>
      </c>
      <c r="G511" s="12" t="s">
        <v>1926</v>
      </c>
      <c r="I511" s="12"/>
      <c r="K511" s="12"/>
      <c r="L511" s="12" t="s">
        <v>1922</v>
      </c>
      <c r="M511" s="10" t="s">
        <v>1928</v>
      </c>
      <c r="N511" s="10" t="s">
        <v>1954</v>
      </c>
      <c r="O511" s="10" t="s">
        <v>1960</v>
      </c>
      <c r="P511" s="14" t="s">
        <v>1931</v>
      </c>
      <c r="Q511" s="12" t="s">
        <v>1946</v>
      </c>
      <c r="R511" s="12" t="s">
        <v>2023</v>
      </c>
      <c r="S511" s="12" t="s">
        <v>1954</v>
      </c>
      <c r="T511" s="10" t="s">
        <v>3187</v>
      </c>
      <c r="U511" s="10" t="s">
        <v>3188</v>
      </c>
      <c r="V511" s="10" t="s">
        <v>207</v>
      </c>
      <c r="W511" s="10" t="s">
        <v>2050</v>
      </c>
      <c r="X511" s="10" t="s">
        <v>1920</v>
      </c>
      <c r="Y511" s="10" t="s">
        <v>2521</v>
      </c>
      <c r="Z511" s="10" t="s">
        <v>2121</v>
      </c>
    </row>
    <row r="512" spans="1:26" s="10" customFormat="1" ht="30">
      <c r="A512" s="13" t="s">
        <v>91</v>
      </c>
      <c r="B512" s="14" t="s">
        <v>161</v>
      </c>
      <c r="C512" s="10" t="s">
        <v>224</v>
      </c>
      <c r="D512" s="14" t="s">
        <v>1066</v>
      </c>
      <c r="E512" s="14" t="s">
        <v>2896</v>
      </c>
      <c r="F512" s="12" t="s">
        <v>1936</v>
      </c>
      <c r="G512" s="12" t="s">
        <v>1926</v>
      </c>
      <c r="I512" s="12"/>
      <c r="K512" s="12"/>
      <c r="L512" s="12" t="s">
        <v>1922</v>
      </c>
      <c r="M512" s="10" t="s">
        <v>1928</v>
      </c>
      <c r="N512" s="10" t="s">
        <v>1954</v>
      </c>
      <c r="O512" s="10" t="s">
        <v>1960</v>
      </c>
      <c r="P512" s="14" t="s">
        <v>1931</v>
      </c>
      <c r="Q512" s="12" t="s">
        <v>1946</v>
      </c>
      <c r="R512" s="12" t="s">
        <v>2023</v>
      </c>
      <c r="S512" s="12" t="s">
        <v>1954</v>
      </c>
      <c r="T512" s="10" t="s">
        <v>3189</v>
      </c>
      <c r="U512" s="10" t="s">
        <v>3190</v>
      </c>
      <c r="V512" s="10" t="s">
        <v>207</v>
      </c>
      <c r="W512" s="10" t="s">
        <v>2050</v>
      </c>
      <c r="X512" s="10" t="s">
        <v>1920</v>
      </c>
      <c r="Y512" s="10" t="s">
        <v>2521</v>
      </c>
      <c r="Z512" s="10" t="s">
        <v>2121</v>
      </c>
    </row>
    <row r="513" spans="1:26" s="10" customFormat="1" ht="105">
      <c r="A513" s="13" t="s">
        <v>91</v>
      </c>
      <c r="B513" s="14" t="s">
        <v>161</v>
      </c>
      <c r="C513" s="10" t="s">
        <v>224</v>
      </c>
      <c r="D513" s="14" t="s">
        <v>1067</v>
      </c>
      <c r="E513" s="14" t="s">
        <v>207</v>
      </c>
      <c r="F513" s="12" t="s">
        <v>1936</v>
      </c>
      <c r="G513" s="12" t="s">
        <v>1926</v>
      </c>
      <c r="H513" s="10">
        <v>10</v>
      </c>
      <c r="I513" s="12"/>
      <c r="J513" s="10">
        <v>4</v>
      </c>
      <c r="K513" s="12"/>
      <c r="L513" s="12" t="s">
        <v>1922</v>
      </c>
      <c r="M513" s="10" t="s">
        <v>1944</v>
      </c>
      <c r="N513" s="10" t="s">
        <v>1954</v>
      </c>
      <c r="O513" s="10" t="s">
        <v>1960</v>
      </c>
      <c r="P513" s="14" t="s">
        <v>2539</v>
      </c>
      <c r="Q513" s="12" t="s">
        <v>1946</v>
      </c>
      <c r="R513" s="12" t="s">
        <v>1962</v>
      </c>
      <c r="S513" s="12" t="s">
        <v>1954</v>
      </c>
      <c r="T513" s="10" t="s">
        <v>3191</v>
      </c>
      <c r="U513" s="10" t="s">
        <v>3192</v>
      </c>
      <c r="V513" s="10" t="s">
        <v>207</v>
      </c>
      <c r="W513" s="10" t="s">
        <v>1920</v>
      </c>
      <c r="X513" s="10" t="s">
        <v>1920</v>
      </c>
      <c r="Y513" s="10" t="s">
        <v>2521</v>
      </c>
      <c r="Z513" s="10" t="s">
        <v>1935</v>
      </c>
    </row>
    <row r="514" spans="1:26" s="10" customFormat="1" ht="30">
      <c r="A514" s="13" t="s">
        <v>91</v>
      </c>
      <c r="B514" s="14" t="s">
        <v>161</v>
      </c>
      <c r="C514" s="10" t="s">
        <v>224</v>
      </c>
      <c r="D514" s="14" t="s">
        <v>1068</v>
      </c>
      <c r="E514" s="14" t="s">
        <v>207</v>
      </c>
      <c r="F514" s="12" t="s">
        <v>1936</v>
      </c>
      <c r="G514" s="12" t="s">
        <v>1926</v>
      </c>
      <c r="I514" s="12"/>
      <c r="K514" s="12"/>
      <c r="L514" s="12" t="s">
        <v>1922</v>
      </c>
      <c r="M514" s="10" t="s">
        <v>1928</v>
      </c>
      <c r="N514" s="10" t="s">
        <v>1954</v>
      </c>
      <c r="O514" s="10" t="s">
        <v>1960</v>
      </c>
      <c r="P514" s="14" t="s">
        <v>1931</v>
      </c>
      <c r="Q514" s="12" t="s">
        <v>1946</v>
      </c>
      <c r="R514" s="12" t="s">
        <v>1962</v>
      </c>
      <c r="S514" s="12" t="s">
        <v>1954</v>
      </c>
      <c r="T514" s="10" t="s">
        <v>3193</v>
      </c>
      <c r="U514" s="10" t="s">
        <v>3194</v>
      </c>
      <c r="V514" s="10" t="s">
        <v>207</v>
      </c>
      <c r="W514" s="10" t="s">
        <v>1920</v>
      </c>
      <c r="X514" s="10" t="s">
        <v>1920</v>
      </c>
      <c r="Y514" s="10" t="s">
        <v>2521</v>
      </c>
      <c r="Z514" s="10" t="s">
        <v>1935</v>
      </c>
    </row>
    <row r="515" spans="1:26" s="10" customFormat="1" ht="30">
      <c r="A515" s="13" t="s">
        <v>91</v>
      </c>
      <c r="B515" s="14" t="s">
        <v>161</v>
      </c>
      <c r="C515" s="10" t="s">
        <v>224</v>
      </c>
      <c r="D515" s="14" t="s">
        <v>1069</v>
      </c>
      <c r="E515" s="14" t="s">
        <v>207</v>
      </c>
      <c r="F515" s="12" t="s">
        <v>1936</v>
      </c>
      <c r="G515" s="12" t="s">
        <v>1926</v>
      </c>
      <c r="I515" s="12"/>
      <c r="K515" s="12"/>
      <c r="L515" s="12" t="s">
        <v>1922</v>
      </c>
      <c r="M515" s="10" t="s">
        <v>1928</v>
      </c>
      <c r="N515" s="10" t="s">
        <v>1954</v>
      </c>
      <c r="O515" s="10" t="s">
        <v>1960</v>
      </c>
      <c r="P515" s="14" t="s">
        <v>1931</v>
      </c>
      <c r="Q515" s="12" t="s">
        <v>1946</v>
      </c>
      <c r="R515" s="12" t="s">
        <v>1962</v>
      </c>
      <c r="S515" s="12" t="s">
        <v>1954</v>
      </c>
      <c r="T515" s="10" t="s">
        <v>3195</v>
      </c>
      <c r="U515" s="10" t="s">
        <v>3196</v>
      </c>
      <c r="V515" s="10" t="s">
        <v>207</v>
      </c>
      <c r="W515" s="10" t="s">
        <v>1920</v>
      </c>
      <c r="X515" s="10" t="s">
        <v>1920</v>
      </c>
      <c r="Y515" s="10" t="s">
        <v>2521</v>
      </c>
      <c r="Z515" s="10" t="s">
        <v>1935</v>
      </c>
    </row>
    <row r="516" spans="1:26" s="10" customFormat="1" ht="30">
      <c r="A516" s="13" t="s">
        <v>91</v>
      </c>
      <c r="B516" s="14" t="s">
        <v>161</v>
      </c>
      <c r="C516" s="10" t="s">
        <v>224</v>
      </c>
      <c r="D516" s="14" t="s">
        <v>1070</v>
      </c>
      <c r="E516" s="14" t="s">
        <v>3197</v>
      </c>
      <c r="F516" s="12" t="s">
        <v>1936</v>
      </c>
      <c r="G516" s="12" t="s">
        <v>1926</v>
      </c>
      <c r="I516" s="12">
        <v>1</v>
      </c>
      <c r="K516" s="12"/>
      <c r="L516" s="12" t="s">
        <v>4892</v>
      </c>
      <c r="M516" s="10" t="s">
        <v>1928</v>
      </c>
      <c r="N516" s="10" t="s">
        <v>1954</v>
      </c>
      <c r="O516" s="10" t="s">
        <v>1960</v>
      </c>
      <c r="P516" s="14" t="s">
        <v>2696</v>
      </c>
      <c r="Q516" s="12" t="s">
        <v>1924</v>
      </c>
      <c r="R516" s="12" t="s">
        <v>207</v>
      </c>
      <c r="S516" s="12" t="s">
        <v>1954</v>
      </c>
      <c r="T516" s="10" t="s">
        <v>207</v>
      </c>
      <c r="U516" s="10" t="s">
        <v>207</v>
      </c>
      <c r="V516" s="10" t="s">
        <v>207</v>
      </c>
      <c r="W516" s="10" t="s">
        <v>3198</v>
      </c>
      <c r="X516" s="10" t="s">
        <v>1920</v>
      </c>
      <c r="Y516" s="10" t="s">
        <v>2521</v>
      </c>
      <c r="Z516" s="10" t="s">
        <v>1935</v>
      </c>
    </row>
    <row r="517" spans="1:26" s="10" customFormat="1" ht="30">
      <c r="A517" s="13" t="s">
        <v>91</v>
      </c>
      <c r="B517" s="14" t="s">
        <v>161</v>
      </c>
      <c r="C517" s="10" t="s">
        <v>224</v>
      </c>
      <c r="D517" s="14" t="s">
        <v>1071</v>
      </c>
      <c r="E517" s="14" t="s">
        <v>3199</v>
      </c>
      <c r="F517" s="12" t="s">
        <v>1936</v>
      </c>
      <c r="G517" s="12" t="s">
        <v>1926</v>
      </c>
      <c r="I517" s="12">
        <v>1</v>
      </c>
      <c r="K517" s="12"/>
      <c r="L517" s="12" t="s">
        <v>4892</v>
      </c>
      <c r="M517" s="10" t="s">
        <v>1928</v>
      </c>
      <c r="N517" s="10" t="s">
        <v>1954</v>
      </c>
      <c r="O517" s="10" t="s">
        <v>1960</v>
      </c>
      <c r="P517" s="14" t="s">
        <v>2696</v>
      </c>
      <c r="Q517" s="12" t="s">
        <v>1924</v>
      </c>
      <c r="R517" s="12" t="s">
        <v>207</v>
      </c>
      <c r="S517" s="12" t="s">
        <v>1954</v>
      </c>
      <c r="T517" s="10" t="s">
        <v>207</v>
      </c>
      <c r="U517" s="10" t="s">
        <v>207</v>
      </c>
      <c r="V517" s="10" t="s">
        <v>207</v>
      </c>
      <c r="W517" s="10" t="s">
        <v>3200</v>
      </c>
      <c r="X517" s="10" t="s">
        <v>1920</v>
      </c>
      <c r="Y517" s="10" t="s">
        <v>2521</v>
      </c>
      <c r="Z517" s="10" t="s">
        <v>1935</v>
      </c>
    </row>
    <row r="518" spans="1:26" s="10" customFormat="1" ht="30">
      <c r="A518" s="13" t="s">
        <v>91</v>
      </c>
      <c r="B518" s="14" t="s">
        <v>161</v>
      </c>
      <c r="C518" s="10" t="s">
        <v>224</v>
      </c>
      <c r="D518" s="14" t="s">
        <v>1072</v>
      </c>
      <c r="E518" s="14" t="s">
        <v>3201</v>
      </c>
      <c r="F518" s="12" t="s">
        <v>1936</v>
      </c>
      <c r="G518" s="12" t="s">
        <v>1926</v>
      </c>
      <c r="I518" s="12">
        <v>1</v>
      </c>
      <c r="K518" s="12"/>
      <c r="L518" s="12" t="s">
        <v>4892</v>
      </c>
      <c r="M518" s="10" t="s">
        <v>1928</v>
      </c>
      <c r="N518" s="10" t="s">
        <v>1954</v>
      </c>
      <c r="O518" s="10" t="s">
        <v>1960</v>
      </c>
      <c r="P518" s="14" t="s">
        <v>2696</v>
      </c>
      <c r="Q518" s="12" t="s">
        <v>1924</v>
      </c>
      <c r="R518" s="12" t="s">
        <v>207</v>
      </c>
      <c r="S518" s="12" t="s">
        <v>1954</v>
      </c>
      <c r="T518" s="10" t="s">
        <v>207</v>
      </c>
      <c r="U518" s="10" t="s">
        <v>207</v>
      </c>
      <c r="V518" s="10" t="s">
        <v>207</v>
      </c>
      <c r="W518" s="10" t="s">
        <v>3202</v>
      </c>
      <c r="X518" s="10" t="s">
        <v>1920</v>
      </c>
      <c r="Y518" s="10" t="s">
        <v>2521</v>
      </c>
      <c r="Z518" s="10" t="s">
        <v>1935</v>
      </c>
    </row>
    <row r="519" spans="1:26" s="10" customFormat="1" ht="30">
      <c r="A519" s="13" t="s">
        <v>91</v>
      </c>
      <c r="B519" s="14" t="s">
        <v>161</v>
      </c>
      <c r="C519" s="10" t="s">
        <v>224</v>
      </c>
      <c r="D519" s="14" t="s">
        <v>1073</v>
      </c>
      <c r="E519" s="14" t="s">
        <v>3203</v>
      </c>
      <c r="F519" s="12" t="s">
        <v>1936</v>
      </c>
      <c r="G519" s="12" t="s">
        <v>1926</v>
      </c>
      <c r="I519" s="12">
        <v>1</v>
      </c>
      <c r="K519" s="12"/>
      <c r="L519" s="12" t="s">
        <v>4892</v>
      </c>
      <c r="M519" s="10" t="s">
        <v>1928</v>
      </c>
      <c r="N519" s="10" t="s">
        <v>1954</v>
      </c>
      <c r="O519" s="10" t="s">
        <v>1960</v>
      </c>
      <c r="P519" s="14" t="s">
        <v>2696</v>
      </c>
      <c r="Q519" s="12" t="s">
        <v>1924</v>
      </c>
      <c r="R519" s="12" t="s">
        <v>207</v>
      </c>
      <c r="S519" s="12" t="s">
        <v>1954</v>
      </c>
      <c r="T519" s="10" t="s">
        <v>207</v>
      </c>
      <c r="U519" s="10" t="s">
        <v>207</v>
      </c>
      <c r="V519" s="10" t="s">
        <v>207</v>
      </c>
      <c r="W519" s="10" t="s">
        <v>3204</v>
      </c>
      <c r="X519" s="10" t="s">
        <v>1920</v>
      </c>
      <c r="Y519" s="10" t="s">
        <v>2521</v>
      </c>
      <c r="Z519" s="10" t="s">
        <v>1935</v>
      </c>
    </row>
    <row r="520" spans="1:26" s="10" customFormat="1" ht="30">
      <c r="A520" s="13" t="s">
        <v>91</v>
      </c>
      <c r="B520" s="14" t="s">
        <v>161</v>
      </c>
      <c r="C520" s="10" t="s">
        <v>224</v>
      </c>
      <c r="D520" s="14" t="s">
        <v>1074</v>
      </c>
      <c r="E520" s="14" t="s">
        <v>3205</v>
      </c>
      <c r="F520" s="12" t="s">
        <v>1936</v>
      </c>
      <c r="G520" s="12" t="s">
        <v>1926</v>
      </c>
      <c r="I520" s="12"/>
      <c r="K520" s="12"/>
      <c r="L520" s="12" t="s">
        <v>4892</v>
      </c>
      <c r="M520" s="10" t="s">
        <v>1928</v>
      </c>
      <c r="N520" s="10" t="s">
        <v>1954</v>
      </c>
      <c r="O520" s="10" t="s">
        <v>1960</v>
      </c>
      <c r="P520" s="14" t="s">
        <v>2520</v>
      </c>
      <c r="Q520" s="12" t="s">
        <v>1924</v>
      </c>
      <c r="R520" s="12" t="s">
        <v>207</v>
      </c>
      <c r="S520" s="12" t="s">
        <v>1954</v>
      </c>
      <c r="T520" s="10" t="s">
        <v>207</v>
      </c>
      <c r="U520" s="10" t="s">
        <v>207</v>
      </c>
      <c r="V520" s="10" t="s">
        <v>207</v>
      </c>
      <c r="W520" s="10" t="s">
        <v>1920</v>
      </c>
      <c r="X520" s="10" t="s">
        <v>1920</v>
      </c>
      <c r="Y520" s="10" t="s">
        <v>2521</v>
      </c>
      <c r="Z520" s="10" t="s">
        <v>1935</v>
      </c>
    </row>
    <row r="521" spans="1:26" s="10" customFormat="1" ht="30">
      <c r="A521" s="13" t="s">
        <v>91</v>
      </c>
      <c r="B521" s="14" t="s">
        <v>161</v>
      </c>
      <c r="C521" s="10" t="s">
        <v>224</v>
      </c>
      <c r="D521" s="14" t="s">
        <v>1075</v>
      </c>
      <c r="E521" s="14" t="s">
        <v>3206</v>
      </c>
      <c r="F521" s="12" t="s">
        <v>1936</v>
      </c>
      <c r="G521" s="12" t="s">
        <v>1926</v>
      </c>
      <c r="H521" s="10">
        <v>1</v>
      </c>
      <c r="I521" s="12">
        <v>1</v>
      </c>
      <c r="K521" s="12"/>
      <c r="L521" s="12" t="s">
        <v>4892</v>
      </c>
      <c r="M521" s="10" t="s">
        <v>1928</v>
      </c>
      <c r="N521" s="10" t="s">
        <v>1954</v>
      </c>
      <c r="O521" s="10" t="s">
        <v>1960</v>
      </c>
      <c r="P521" s="14" t="s">
        <v>3207</v>
      </c>
      <c r="Q521" s="12" t="s">
        <v>1924</v>
      </c>
      <c r="R521" s="12" t="s">
        <v>207</v>
      </c>
      <c r="S521" s="12" t="s">
        <v>1954</v>
      </c>
      <c r="T521" s="10" t="s">
        <v>207</v>
      </c>
      <c r="U521" s="10" t="s">
        <v>207</v>
      </c>
      <c r="V521" s="10" t="s">
        <v>207</v>
      </c>
      <c r="W521" s="10" t="s">
        <v>1920</v>
      </c>
      <c r="X521" s="10" t="s">
        <v>1920</v>
      </c>
      <c r="Y521" s="10" t="s">
        <v>2521</v>
      </c>
      <c r="Z521" s="10" t="s">
        <v>1935</v>
      </c>
    </row>
    <row r="522" spans="1:26" s="10" customFormat="1" ht="30">
      <c r="A522" s="13" t="s">
        <v>91</v>
      </c>
      <c r="B522" s="14" t="s">
        <v>161</v>
      </c>
      <c r="C522" s="10" t="s">
        <v>224</v>
      </c>
      <c r="D522" s="14" t="s">
        <v>1076</v>
      </c>
      <c r="E522" s="14" t="s">
        <v>3208</v>
      </c>
      <c r="F522" s="12" t="s">
        <v>1936</v>
      </c>
      <c r="G522" s="12" t="s">
        <v>1926</v>
      </c>
      <c r="H522" s="10">
        <v>1</v>
      </c>
      <c r="I522" s="12">
        <v>1</v>
      </c>
      <c r="K522" s="12"/>
      <c r="L522" s="12" t="s">
        <v>4892</v>
      </c>
      <c r="M522" s="10" t="s">
        <v>1928</v>
      </c>
      <c r="N522" s="10" t="s">
        <v>1954</v>
      </c>
      <c r="O522" s="10" t="s">
        <v>1960</v>
      </c>
      <c r="P522" s="14" t="s">
        <v>3209</v>
      </c>
      <c r="Q522" s="12" t="s">
        <v>1924</v>
      </c>
      <c r="R522" s="12" t="s">
        <v>207</v>
      </c>
      <c r="S522" s="12" t="s">
        <v>1954</v>
      </c>
      <c r="T522" s="10" t="s">
        <v>207</v>
      </c>
      <c r="U522" s="10" t="s">
        <v>207</v>
      </c>
      <c r="V522" s="10" t="s">
        <v>207</v>
      </c>
      <c r="W522" s="10" t="s">
        <v>1920</v>
      </c>
      <c r="X522" s="10" t="s">
        <v>1920</v>
      </c>
      <c r="Y522" s="10" t="s">
        <v>2521</v>
      </c>
      <c r="Z522" s="10" t="s">
        <v>1935</v>
      </c>
    </row>
    <row r="523" spans="1:26" s="10" customFormat="1" ht="30">
      <c r="A523" s="13" t="s">
        <v>91</v>
      </c>
      <c r="B523" s="14" t="s">
        <v>161</v>
      </c>
      <c r="C523" s="10" t="s">
        <v>224</v>
      </c>
      <c r="D523" s="14" t="s">
        <v>1077</v>
      </c>
      <c r="E523" s="14" t="s">
        <v>3210</v>
      </c>
      <c r="F523" s="12" t="s">
        <v>1936</v>
      </c>
      <c r="G523" s="12" t="s">
        <v>1926</v>
      </c>
      <c r="I523" s="12">
        <v>1</v>
      </c>
      <c r="K523" s="12"/>
      <c r="L523" s="12" t="s">
        <v>4892</v>
      </c>
      <c r="M523" s="10" t="s">
        <v>1928</v>
      </c>
      <c r="N523" s="10" t="s">
        <v>1954</v>
      </c>
      <c r="O523" s="10" t="s">
        <v>1960</v>
      </c>
      <c r="P523" s="14" t="s">
        <v>3211</v>
      </c>
      <c r="Q523" s="12" t="s">
        <v>1924</v>
      </c>
      <c r="R523" s="12" t="s">
        <v>207</v>
      </c>
      <c r="S523" s="12" t="s">
        <v>1954</v>
      </c>
      <c r="T523" s="10" t="s">
        <v>207</v>
      </c>
      <c r="U523" s="10" t="s">
        <v>207</v>
      </c>
      <c r="V523" s="10" t="s">
        <v>207</v>
      </c>
      <c r="W523" s="10" t="s">
        <v>3212</v>
      </c>
      <c r="X523" s="10" t="s">
        <v>1920</v>
      </c>
      <c r="Y523" s="10" t="s">
        <v>2521</v>
      </c>
      <c r="Z523" s="10" t="s">
        <v>1935</v>
      </c>
    </row>
    <row r="524" spans="1:26" s="10" customFormat="1" ht="60">
      <c r="A524" s="13" t="s">
        <v>91</v>
      </c>
      <c r="B524" s="14" t="s">
        <v>161</v>
      </c>
      <c r="C524" s="10" t="s">
        <v>224</v>
      </c>
      <c r="D524" s="14" t="s">
        <v>1078</v>
      </c>
      <c r="E524" s="14" t="s">
        <v>3213</v>
      </c>
      <c r="F524" s="12" t="s">
        <v>1936</v>
      </c>
      <c r="G524" s="12" t="s">
        <v>1926</v>
      </c>
      <c r="H524" s="10">
        <v>15</v>
      </c>
      <c r="I524" s="12"/>
      <c r="J524" s="10">
        <v>4</v>
      </c>
      <c r="K524" s="12"/>
      <c r="L524" s="12" t="s">
        <v>1922</v>
      </c>
      <c r="M524" s="10" t="s">
        <v>1944</v>
      </c>
      <c r="N524" s="10" t="s">
        <v>1954</v>
      </c>
      <c r="O524" s="10" t="s">
        <v>1960</v>
      </c>
      <c r="P524" s="14" t="s">
        <v>2791</v>
      </c>
      <c r="Q524" s="12" t="s">
        <v>1946</v>
      </c>
      <c r="R524" s="12" t="s">
        <v>1967</v>
      </c>
      <c r="S524" s="12" t="s">
        <v>1954</v>
      </c>
      <c r="T524" s="10" t="s">
        <v>3214</v>
      </c>
      <c r="U524" s="10" t="s">
        <v>3215</v>
      </c>
      <c r="V524" s="10" t="s">
        <v>207</v>
      </c>
      <c r="W524" s="10" t="s">
        <v>1920</v>
      </c>
      <c r="X524" s="10" t="s">
        <v>1920</v>
      </c>
      <c r="Y524" s="10" t="s">
        <v>2521</v>
      </c>
      <c r="Z524" s="10" t="s">
        <v>1935</v>
      </c>
    </row>
    <row r="525" spans="1:26" s="10" customFormat="1" ht="30">
      <c r="A525" s="13" t="s">
        <v>91</v>
      </c>
      <c r="B525" s="14" t="s">
        <v>161</v>
      </c>
      <c r="C525" s="10" t="s">
        <v>224</v>
      </c>
      <c r="D525" s="14" t="s">
        <v>1079</v>
      </c>
      <c r="E525" s="14" t="s">
        <v>3216</v>
      </c>
      <c r="F525" s="12" t="s">
        <v>1936</v>
      </c>
      <c r="G525" s="12" t="s">
        <v>1926</v>
      </c>
      <c r="I525" s="12"/>
      <c r="K525" s="12"/>
      <c r="L525" s="12" t="s">
        <v>4892</v>
      </c>
      <c r="M525" s="10" t="s">
        <v>1928</v>
      </c>
      <c r="N525" s="10" t="s">
        <v>1954</v>
      </c>
      <c r="O525" s="10" t="s">
        <v>1960</v>
      </c>
      <c r="P525" s="14" t="s">
        <v>2561</v>
      </c>
      <c r="Q525" s="12" t="s">
        <v>1924</v>
      </c>
      <c r="R525" s="12" t="s">
        <v>207</v>
      </c>
      <c r="S525" s="12" t="s">
        <v>1954</v>
      </c>
      <c r="T525" s="10" t="s">
        <v>207</v>
      </c>
      <c r="U525" s="10" t="s">
        <v>207</v>
      </c>
      <c r="V525" s="10" t="s">
        <v>207</v>
      </c>
      <c r="W525" s="10" t="s">
        <v>1920</v>
      </c>
      <c r="X525" s="10" t="s">
        <v>1920</v>
      </c>
      <c r="Y525" s="10" t="s">
        <v>2521</v>
      </c>
      <c r="Z525" s="10" t="s">
        <v>1935</v>
      </c>
    </row>
    <row r="526" spans="1:26" s="10" customFormat="1" ht="30">
      <c r="A526" s="13" t="s">
        <v>91</v>
      </c>
      <c r="B526" s="14" t="s">
        <v>161</v>
      </c>
      <c r="C526" s="10" t="s">
        <v>224</v>
      </c>
      <c r="D526" s="14" t="s">
        <v>1080</v>
      </c>
      <c r="E526" s="14" t="s">
        <v>3217</v>
      </c>
      <c r="F526" s="12" t="s">
        <v>1936</v>
      </c>
      <c r="G526" s="12" t="s">
        <v>1926</v>
      </c>
      <c r="I526" s="12"/>
      <c r="K526" s="12"/>
      <c r="L526" s="12" t="s">
        <v>4892</v>
      </c>
      <c r="M526" s="10" t="s">
        <v>1928</v>
      </c>
      <c r="N526" s="10" t="s">
        <v>1954</v>
      </c>
      <c r="O526" s="10" t="s">
        <v>1960</v>
      </c>
      <c r="P526" s="14" t="s">
        <v>3218</v>
      </c>
      <c r="Q526" s="12" t="s">
        <v>1924</v>
      </c>
      <c r="R526" s="12" t="s">
        <v>207</v>
      </c>
      <c r="S526" s="12" t="s">
        <v>1954</v>
      </c>
      <c r="T526" s="10" t="s">
        <v>207</v>
      </c>
      <c r="U526" s="10" t="s">
        <v>207</v>
      </c>
      <c r="V526" s="10" t="s">
        <v>207</v>
      </c>
      <c r="W526" s="10" t="s">
        <v>1920</v>
      </c>
      <c r="X526" s="10" t="s">
        <v>1920</v>
      </c>
      <c r="Y526" s="10" t="s">
        <v>2521</v>
      </c>
      <c r="Z526" s="10" t="s">
        <v>1935</v>
      </c>
    </row>
    <row r="527" spans="1:26" s="10" customFormat="1" ht="30">
      <c r="A527" s="13" t="s">
        <v>91</v>
      </c>
      <c r="B527" s="14" t="s">
        <v>161</v>
      </c>
      <c r="C527" s="10" t="s">
        <v>224</v>
      </c>
      <c r="D527" s="14" t="s">
        <v>1081</v>
      </c>
      <c r="E527" s="14" t="s">
        <v>207</v>
      </c>
      <c r="F527" s="12" t="s">
        <v>1936</v>
      </c>
      <c r="G527" s="12" t="s">
        <v>1926</v>
      </c>
      <c r="I527" s="12"/>
      <c r="K527" s="12"/>
      <c r="L527" s="12" t="s">
        <v>1922</v>
      </c>
      <c r="M527" s="10" t="s">
        <v>1928</v>
      </c>
      <c r="N527" s="10" t="s">
        <v>1954</v>
      </c>
      <c r="O527" s="10" t="s">
        <v>1960</v>
      </c>
      <c r="P527" s="14" t="s">
        <v>1931</v>
      </c>
      <c r="Q527" s="12" t="s">
        <v>1946</v>
      </c>
      <c r="R527" s="12" t="s">
        <v>1933</v>
      </c>
      <c r="S527" s="12" t="s">
        <v>1954</v>
      </c>
      <c r="T527" s="10" t="s">
        <v>3219</v>
      </c>
      <c r="U527" s="10" t="s">
        <v>3220</v>
      </c>
      <c r="V527" s="10" t="s">
        <v>207</v>
      </c>
      <c r="W527" s="10" t="s">
        <v>2050</v>
      </c>
      <c r="X527" s="10" t="s">
        <v>1920</v>
      </c>
      <c r="Y527" s="10" t="s">
        <v>2521</v>
      </c>
      <c r="Z527" s="10" t="s">
        <v>2121</v>
      </c>
    </row>
    <row r="528" spans="1:26" s="10" customFormat="1" ht="30">
      <c r="A528" s="13" t="s">
        <v>91</v>
      </c>
      <c r="B528" s="14" t="s">
        <v>161</v>
      </c>
      <c r="C528" s="10" t="s">
        <v>224</v>
      </c>
      <c r="D528" s="14" t="s">
        <v>1082</v>
      </c>
      <c r="E528" s="14" t="s">
        <v>207</v>
      </c>
      <c r="F528" s="12" t="s">
        <v>1936</v>
      </c>
      <c r="G528" s="12" t="s">
        <v>1926</v>
      </c>
      <c r="I528" s="12"/>
      <c r="K528" s="12"/>
      <c r="L528" s="12" t="s">
        <v>1922</v>
      </c>
      <c r="M528" s="10" t="s">
        <v>1928</v>
      </c>
      <c r="N528" s="10" t="s">
        <v>1954</v>
      </c>
      <c r="O528" s="10" t="s">
        <v>1960</v>
      </c>
      <c r="P528" s="14" t="s">
        <v>1931</v>
      </c>
      <c r="Q528" s="12" t="s">
        <v>1946</v>
      </c>
      <c r="R528" s="12" t="s">
        <v>1933</v>
      </c>
      <c r="S528" s="12" t="s">
        <v>1954</v>
      </c>
      <c r="T528" s="10" t="s">
        <v>3221</v>
      </c>
      <c r="U528" s="10" t="s">
        <v>3222</v>
      </c>
      <c r="V528" s="10" t="s">
        <v>207</v>
      </c>
      <c r="W528" s="10" t="s">
        <v>2050</v>
      </c>
      <c r="X528" s="10" t="s">
        <v>1920</v>
      </c>
      <c r="Y528" s="10" t="s">
        <v>2521</v>
      </c>
      <c r="Z528" s="10" t="s">
        <v>2121</v>
      </c>
    </row>
    <row r="529" spans="1:26" s="10" customFormat="1" ht="30">
      <c r="A529" s="13" t="s">
        <v>91</v>
      </c>
      <c r="B529" s="14" t="s">
        <v>161</v>
      </c>
      <c r="C529" s="10" t="s">
        <v>224</v>
      </c>
      <c r="D529" s="14" t="s">
        <v>1083</v>
      </c>
      <c r="E529" s="14" t="s">
        <v>207</v>
      </c>
      <c r="F529" s="12" t="s">
        <v>1936</v>
      </c>
      <c r="G529" s="12" t="s">
        <v>1926</v>
      </c>
      <c r="I529" s="12"/>
      <c r="K529" s="12"/>
      <c r="L529" s="12" t="s">
        <v>1922</v>
      </c>
      <c r="M529" s="10" t="s">
        <v>1928</v>
      </c>
      <c r="N529" s="10" t="s">
        <v>1954</v>
      </c>
      <c r="O529" s="10" t="s">
        <v>1960</v>
      </c>
      <c r="P529" s="14" t="s">
        <v>1931</v>
      </c>
      <c r="Q529" s="12" t="s">
        <v>1976</v>
      </c>
      <c r="R529" s="12" t="s">
        <v>1933</v>
      </c>
      <c r="S529" s="12" t="s">
        <v>1954</v>
      </c>
      <c r="T529" s="10" t="s">
        <v>3223</v>
      </c>
      <c r="U529" s="10" t="s">
        <v>3224</v>
      </c>
      <c r="V529" s="10" t="s">
        <v>207</v>
      </c>
      <c r="W529" s="10" t="s">
        <v>2050</v>
      </c>
      <c r="X529" s="10" t="s">
        <v>1920</v>
      </c>
      <c r="Y529" s="10" t="s">
        <v>2521</v>
      </c>
      <c r="Z529" s="10" t="s">
        <v>2121</v>
      </c>
    </row>
    <row r="530" spans="1:26" s="10" customFormat="1" ht="30">
      <c r="A530" s="13" t="s">
        <v>91</v>
      </c>
      <c r="B530" s="14" t="s">
        <v>161</v>
      </c>
      <c r="C530" s="10" t="s">
        <v>224</v>
      </c>
      <c r="D530" s="14" t="s">
        <v>1084</v>
      </c>
      <c r="E530" s="14" t="s">
        <v>207</v>
      </c>
      <c r="F530" s="12" t="s">
        <v>1936</v>
      </c>
      <c r="G530" s="12" t="s">
        <v>1926</v>
      </c>
      <c r="I530" s="12"/>
      <c r="K530" s="12"/>
      <c r="L530" s="12" t="s">
        <v>1922</v>
      </c>
      <c r="M530" s="10" t="s">
        <v>1928</v>
      </c>
      <c r="N530" s="10" t="s">
        <v>1954</v>
      </c>
      <c r="O530" s="10" t="s">
        <v>1960</v>
      </c>
      <c r="P530" s="14" t="s">
        <v>1931</v>
      </c>
      <c r="Q530" s="12" t="s">
        <v>1946</v>
      </c>
      <c r="R530" s="12" t="s">
        <v>1933</v>
      </c>
      <c r="S530" s="12" t="s">
        <v>1954</v>
      </c>
      <c r="T530" s="10" t="s">
        <v>3225</v>
      </c>
      <c r="U530" s="10" t="s">
        <v>3226</v>
      </c>
      <c r="V530" s="10" t="s">
        <v>207</v>
      </c>
      <c r="W530" s="10" t="s">
        <v>2050</v>
      </c>
      <c r="X530" s="10" t="s">
        <v>1920</v>
      </c>
      <c r="Y530" s="10" t="s">
        <v>2521</v>
      </c>
      <c r="Z530" s="10" t="s">
        <v>2121</v>
      </c>
    </row>
    <row r="531" spans="1:26" s="10" customFormat="1" ht="75">
      <c r="A531" s="13" t="s">
        <v>91</v>
      </c>
      <c r="B531" s="14" t="s">
        <v>161</v>
      </c>
      <c r="C531" s="10" t="s">
        <v>224</v>
      </c>
      <c r="D531" s="14" t="s">
        <v>1085</v>
      </c>
      <c r="E531" s="14" t="s">
        <v>3227</v>
      </c>
      <c r="F531" s="12" t="s">
        <v>1936</v>
      </c>
      <c r="G531" s="12" t="s">
        <v>1926</v>
      </c>
      <c r="H531" s="10">
        <v>1</v>
      </c>
      <c r="I531" s="12">
        <v>1</v>
      </c>
      <c r="K531" s="12"/>
      <c r="L531" s="12" t="s">
        <v>4892</v>
      </c>
      <c r="M531" s="10" t="s">
        <v>1928</v>
      </c>
      <c r="N531" s="10" t="s">
        <v>1954</v>
      </c>
      <c r="O531" s="10" t="s">
        <v>1960</v>
      </c>
      <c r="P531" s="14" t="s">
        <v>2597</v>
      </c>
      <c r="Q531" s="12" t="s">
        <v>1924</v>
      </c>
      <c r="R531" s="12" t="s">
        <v>207</v>
      </c>
      <c r="S531" s="12" t="s">
        <v>1954</v>
      </c>
      <c r="T531" s="10" t="s">
        <v>207</v>
      </c>
      <c r="U531" s="10" t="s">
        <v>207</v>
      </c>
      <c r="V531" s="10" t="s">
        <v>207</v>
      </c>
      <c r="W531" s="10" t="s">
        <v>2023</v>
      </c>
      <c r="X531" s="10" t="s">
        <v>1920</v>
      </c>
      <c r="Y531" s="10" t="s">
        <v>2521</v>
      </c>
      <c r="Z531" s="10" t="s">
        <v>1935</v>
      </c>
    </row>
    <row r="532" spans="1:26" s="10" customFormat="1" ht="75">
      <c r="A532" s="13" t="s">
        <v>91</v>
      </c>
      <c r="B532" s="14" t="s">
        <v>161</v>
      </c>
      <c r="C532" s="10" t="s">
        <v>224</v>
      </c>
      <c r="D532" s="14" t="s">
        <v>1086</v>
      </c>
      <c r="E532" s="14" t="s">
        <v>3228</v>
      </c>
      <c r="F532" s="12" t="s">
        <v>1936</v>
      </c>
      <c r="G532" s="12" t="s">
        <v>1926</v>
      </c>
      <c r="H532" s="10">
        <v>1</v>
      </c>
      <c r="I532" s="12">
        <v>1</v>
      </c>
      <c r="K532" s="12"/>
      <c r="L532" s="12" t="s">
        <v>4892</v>
      </c>
      <c r="M532" s="10" t="s">
        <v>1928</v>
      </c>
      <c r="N532" s="10" t="s">
        <v>1954</v>
      </c>
      <c r="O532" s="10" t="s">
        <v>1960</v>
      </c>
      <c r="P532" s="14" t="s">
        <v>2597</v>
      </c>
      <c r="Q532" s="12" t="s">
        <v>1924</v>
      </c>
      <c r="R532" s="12" t="s">
        <v>207</v>
      </c>
      <c r="S532" s="12" t="s">
        <v>1954</v>
      </c>
      <c r="T532" s="10" t="s">
        <v>207</v>
      </c>
      <c r="U532" s="10" t="s">
        <v>207</v>
      </c>
      <c r="V532" s="10" t="s">
        <v>207</v>
      </c>
      <c r="W532" s="10" t="s">
        <v>2193</v>
      </c>
      <c r="X532" s="10" t="s">
        <v>1920</v>
      </c>
      <c r="Y532" s="10" t="s">
        <v>2521</v>
      </c>
      <c r="Z532" s="10" t="s">
        <v>1935</v>
      </c>
    </row>
    <row r="533" spans="1:26" s="10" customFormat="1" ht="30">
      <c r="A533" s="13" t="s">
        <v>91</v>
      </c>
      <c r="B533" s="14" t="s">
        <v>161</v>
      </c>
      <c r="C533" s="10" t="s">
        <v>224</v>
      </c>
      <c r="D533" s="14" t="s">
        <v>1087</v>
      </c>
      <c r="E533" s="14" t="s">
        <v>3229</v>
      </c>
      <c r="F533" s="12" t="s">
        <v>1936</v>
      </c>
      <c r="G533" s="12" t="s">
        <v>1926</v>
      </c>
      <c r="I533" s="12"/>
      <c r="K533" s="12"/>
      <c r="L533" s="12" t="s">
        <v>4892</v>
      </c>
      <c r="M533" s="10" t="s">
        <v>1928</v>
      </c>
      <c r="N533" s="10" t="s">
        <v>1954</v>
      </c>
      <c r="O533" s="10" t="s">
        <v>1960</v>
      </c>
      <c r="P533" s="14" t="s">
        <v>3230</v>
      </c>
      <c r="Q533" s="12" t="s">
        <v>1924</v>
      </c>
      <c r="R533" s="12" t="s">
        <v>207</v>
      </c>
      <c r="S533" s="12" t="s">
        <v>1954</v>
      </c>
      <c r="T533" s="10" t="s">
        <v>207</v>
      </c>
      <c r="U533" s="10" t="s">
        <v>207</v>
      </c>
      <c r="V533" s="10" t="s">
        <v>207</v>
      </c>
      <c r="W533" s="10" t="s">
        <v>1920</v>
      </c>
      <c r="X533" s="10" t="s">
        <v>1920</v>
      </c>
      <c r="Y533" s="10" t="s">
        <v>2521</v>
      </c>
      <c r="Z533" s="10" t="s">
        <v>1935</v>
      </c>
    </row>
    <row r="534" spans="1:26" s="10" customFormat="1" ht="30">
      <c r="A534" s="13" t="s">
        <v>91</v>
      </c>
      <c r="B534" s="14" t="s">
        <v>161</v>
      </c>
      <c r="C534" s="10" t="s">
        <v>224</v>
      </c>
      <c r="D534" s="14" t="s">
        <v>1088</v>
      </c>
      <c r="E534" s="14" t="s">
        <v>3231</v>
      </c>
      <c r="F534" s="12" t="s">
        <v>1936</v>
      </c>
      <c r="G534" s="12" t="s">
        <v>1926</v>
      </c>
      <c r="I534" s="12">
        <v>1</v>
      </c>
      <c r="K534" s="12"/>
      <c r="L534" s="12" t="s">
        <v>4892</v>
      </c>
      <c r="M534" s="10" t="s">
        <v>1928</v>
      </c>
      <c r="N534" s="10" t="s">
        <v>1954</v>
      </c>
      <c r="O534" s="10" t="s">
        <v>1960</v>
      </c>
      <c r="P534" s="14" t="s">
        <v>2729</v>
      </c>
      <c r="Q534" s="12" t="s">
        <v>1924</v>
      </c>
      <c r="R534" s="12" t="s">
        <v>207</v>
      </c>
      <c r="S534" s="12" t="s">
        <v>1954</v>
      </c>
      <c r="T534" s="10" t="s">
        <v>207</v>
      </c>
      <c r="U534" s="10" t="s">
        <v>207</v>
      </c>
      <c r="V534" s="10" t="s">
        <v>207</v>
      </c>
      <c r="W534" s="10" t="s">
        <v>3232</v>
      </c>
      <c r="X534" s="10" t="s">
        <v>1920</v>
      </c>
      <c r="Y534" s="10" t="s">
        <v>2521</v>
      </c>
      <c r="Z534" s="10" t="s">
        <v>1935</v>
      </c>
    </row>
    <row r="535" spans="1:26" s="10" customFormat="1" ht="30">
      <c r="A535" s="13" t="s">
        <v>91</v>
      </c>
      <c r="B535" s="14" t="s">
        <v>161</v>
      </c>
      <c r="C535" s="10" t="s">
        <v>224</v>
      </c>
      <c r="D535" s="14" t="s">
        <v>1089</v>
      </c>
      <c r="E535" s="14" t="s">
        <v>207</v>
      </c>
      <c r="F535" s="12" t="s">
        <v>1936</v>
      </c>
      <c r="G535" s="12" t="s">
        <v>1926</v>
      </c>
      <c r="I535" s="12"/>
      <c r="K535" s="12"/>
      <c r="L535" s="12" t="s">
        <v>1922</v>
      </c>
      <c r="M535" s="10" t="s">
        <v>1928</v>
      </c>
      <c r="N535" s="10" t="s">
        <v>1954</v>
      </c>
      <c r="O535" s="10" t="s">
        <v>1960</v>
      </c>
      <c r="P535" s="14" t="s">
        <v>1931</v>
      </c>
      <c r="Q535" s="12" t="s">
        <v>1946</v>
      </c>
      <c r="R535" s="12" t="s">
        <v>1962</v>
      </c>
      <c r="S535" s="12" t="s">
        <v>1954</v>
      </c>
      <c r="T535" s="10" t="s">
        <v>3233</v>
      </c>
      <c r="U535" s="10" t="s">
        <v>3234</v>
      </c>
      <c r="V535" s="10" t="s">
        <v>207</v>
      </c>
      <c r="W535" s="10" t="s">
        <v>1920</v>
      </c>
      <c r="X535" s="10" t="s">
        <v>1920</v>
      </c>
      <c r="Y535" s="10" t="s">
        <v>2521</v>
      </c>
      <c r="Z535" s="10" t="s">
        <v>1935</v>
      </c>
    </row>
    <row r="536" spans="1:26" s="10" customFormat="1" ht="30">
      <c r="A536" s="13" t="s">
        <v>91</v>
      </c>
      <c r="B536" s="14" t="s">
        <v>161</v>
      </c>
      <c r="C536" s="10" t="s">
        <v>224</v>
      </c>
      <c r="D536" s="14" t="s">
        <v>1090</v>
      </c>
      <c r="E536" s="14" t="s">
        <v>207</v>
      </c>
      <c r="F536" s="12" t="s">
        <v>1936</v>
      </c>
      <c r="G536" s="12" t="s">
        <v>1926</v>
      </c>
      <c r="I536" s="12"/>
      <c r="K536" s="12"/>
      <c r="L536" s="12" t="s">
        <v>1922</v>
      </c>
      <c r="M536" s="10" t="s">
        <v>1928</v>
      </c>
      <c r="N536" s="10" t="s">
        <v>1954</v>
      </c>
      <c r="O536" s="10" t="s">
        <v>1960</v>
      </c>
      <c r="P536" s="14" t="s">
        <v>1931</v>
      </c>
      <c r="Q536" s="12" t="s">
        <v>1946</v>
      </c>
      <c r="R536" s="12" t="s">
        <v>1962</v>
      </c>
      <c r="S536" s="12" t="s">
        <v>1954</v>
      </c>
      <c r="T536" s="10" t="s">
        <v>3235</v>
      </c>
      <c r="U536" s="10" t="s">
        <v>3236</v>
      </c>
      <c r="V536" s="10" t="s">
        <v>207</v>
      </c>
      <c r="W536" s="10" t="s">
        <v>2050</v>
      </c>
      <c r="X536" s="10" t="s">
        <v>1920</v>
      </c>
      <c r="Y536" s="10" t="s">
        <v>2521</v>
      </c>
      <c r="Z536" s="10" t="s">
        <v>2121</v>
      </c>
    </row>
    <row r="537" spans="1:26" s="10" customFormat="1" ht="30">
      <c r="A537" s="13" t="s">
        <v>91</v>
      </c>
      <c r="B537" s="14" t="s">
        <v>161</v>
      </c>
      <c r="C537" s="10" t="s">
        <v>224</v>
      </c>
      <c r="D537" s="14" t="s">
        <v>1091</v>
      </c>
      <c r="E537" s="14" t="s">
        <v>207</v>
      </c>
      <c r="F537" s="12" t="s">
        <v>1936</v>
      </c>
      <c r="G537" s="12" t="s">
        <v>1926</v>
      </c>
      <c r="I537" s="12"/>
      <c r="K537" s="12"/>
      <c r="L537" s="12" t="s">
        <v>1922</v>
      </c>
      <c r="M537" s="10" t="s">
        <v>1928</v>
      </c>
      <c r="N537" s="10" t="s">
        <v>1954</v>
      </c>
      <c r="O537" s="10" t="s">
        <v>1960</v>
      </c>
      <c r="P537" s="14" t="s">
        <v>1931</v>
      </c>
      <c r="Q537" s="12" t="s">
        <v>1946</v>
      </c>
      <c r="R537" s="12" t="s">
        <v>1933</v>
      </c>
      <c r="S537" s="12" t="s">
        <v>1954</v>
      </c>
      <c r="T537" s="10" t="s">
        <v>3237</v>
      </c>
      <c r="U537" s="10" t="s">
        <v>3238</v>
      </c>
      <c r="V537" s="10" t="s">
        <v>207</v>
      </c>
      <c r="W537" s="10" t="s">
        <v>2050</v>
      </c>
      <c r="X537" s="10" t="s">
        <v>1920</v>
      </c>
      <c r="Y537" s="10" t="s">
        <v>2521</v>
      </c>
      <c r="Z537" s="10" t="s">
        <v>2121</v>
      </c>
    </row>
    <row r="538" spans="1:26" s="10" customFormat="1" ht="30">
      <c r="A538" s="13" t="s">
        <v>91</v>
      </c>
      <c r="B538" s="14" t="s">
        <v>161</v>
      </c>
      <c r="C538" s="10" t="s">
        <v>224</v>
      </c>
      <c r="D538" s="14" t="s">
        <v>1092</v>
      </c>
      <c r="E538" s="14" t="s">
        <v>207</v>
      </c>
      <c r="F538" s="12" t="s">
        <v>1936</v>
      </c>
      <c r="G538" s="12" t="s">
        <v>1926</v>
      </c>
      <c r="I538" s="12"/>
      <c r="K538" s="12"/>
      <c r="L538" s="12" t="s">
        <v>1922</v>
      </c>
      <c r="M538" s="10" t="s">
        <v>1928</v>
      </c>
      <c r="N538" s="10" t="s">
        <v>1954</v>
      </c>
      <c r="O538" s="10" t="s">
        <v>1960</v>
      </c>
      <c r="P538" s="14" t="s">
        <v>1931</v>
      </c>
      <c r="Q538" s="12" t="s">
        <v>1946</v>
      </c>
      <c r="R538" s="12" t="s">
        <v>1933</v>
      </c>
      <c r="S538" s="12" t="s">
        <v>1954</v>
      </c>
      <c r="T538" s="10" t="s">
        <v>3239</v>
      </c>
      <c r="U538" s="10" t="s">
        <v>3240</v>
      </c>
      <c r="V538" s="10" t="s">
        <v>207</v>
      </c>
      <c r="W538" s="10" t="s">
        <v>2050</v>
      </c>
      <c r="X538" s="10" t="s">
        <v>1920</v>
      </c>
      <c r="Y538" s="10" t="s">
        <v>2521</v>
      </c>
      <c r="Z538" s="10" t="s">
        <v>2121</v>
      </c>
    </row>
    <row r="539" spans="1:26" s="10" customFormat="1" ht="30">
      <c r="A539" s="13" t="s">
        <v>91</v>
      </c>
      <c r="B539" s="14" t="s">
        <v>161</v>
      </c>
      <c r="C539" s="10" t="s">
        <v>224</v>
      </c>
      <c r="D539" s="14" t="s">
        <v>1093</v>
      </c>
      <c r="E539" s="14" t="s">
        <v>207</v>
      </c>
      <c r="F539" s="12" t="s">
        <v>1936</v>
      </c>
      <c r="G539" s="12" t="s">
        <v>1926</v>
      </c>
      <c r="I539" s="12"/>
      <c r="K539" s="12"/>
      <c r="L539" s="12" t="s">
        <v>1922</v>
      </c>
      <c r="M539" s="10" t="s">
        <v>1928</v>
      </c>
      <c r="N539" s="10" t="s">
        <v>1954</v>
      </c>
      <c r="O539" s="10" t="s">
        <v>1960</v>
      </c>
      <c r="P539" s="14" t="s">
        <v>1931</v>
      </c>
      <c r="Q539" s="12" t="s">
        <v>1946</v>
      </c>
      <c r="R539" s="12" t="s">
        <v>1933</v>
      </c>
      <c r="S539" s="12" t="s">
        <v>1954</v>
      </c>
      <c r="T539" s="10" t="s">
        <v>3241</v>
      </c>
      <c r="U539" s="10" t="s">
        <v>3242</v>
      </c>
      <c r="V539" s="10" t="s">
        <v>207</v>
      </c>
      <c r="W539" s="10" t="s">
        <v>2050</v>
      </c>
      <c r="X539" s="10" t="s">
        <v>1920</v>
      </c>
      <c r="Y539" s="10" t="s">
        <v>2521</v>
      </c>
      <c r="Z539" s="10" t="s">
        <v>2121</v>
      </c>
    </row>
    <row r="540" spans="1:26" s="10" customFormat="1" ht="30">
      <c r="A540" s="13" t="s">
        <v>91</v>
      </c>
      <c r="B540" s="14" t="s">
        <v>161</v>
      </c>
      <c r="C540" s="10" t="s">
        <v>224</v>
      </c>
      <c r="D540" s="14" t="s">
        <v>1094</v>
      </c>
      <c r="E540" s="14" t="s">
        <v>3243</v>
      </c>
      <c r="F540" s="12" t="s">
        <v>1936</v>
      </c>
      <c r="G540" s="12" t="s">
        <v>1926</v>
      </c>
      <c r="I540" s="12"/>
      <c r="K540" s="12"/>
      <c r="L540" s="12" t="s">
        <v>1922</v>
      </c>
      <c r="M540" s="10" t="s">
        <v>1928</v>
      </c>
      <c r="N540" s="10" t="s">
        <v>1954</v>
      </c>
      <c r="O540" s="10" t="s">
        <v>1960</v>
      </c>
      <c r="P540" s="14" t="s">
        <v>1931</v>
      </c>
      <c r="Q540" s="12" t="s">
        <v>1946</v>
      </c>
      <c r="R540" s="12" t="s">
        <v>1967</v>
      </c>
      <c r="S540" s="12" t="s">
        <v>1954</v>
      </c>
      <c r="T540" s="10" t="s">
        <v>3244</v>
      </c>
      <c r="U540" s="10" t="s">
        <v>3245</v>
      </c>
      <c r="V540" s="10" t="s">
        <v>207</v>
      </c>
      <c r="W540" s="10" t="s">
        <v>1920</v>
      </c>
      <c r="X540" s="10" t="s">
        <v>1920</v>
      </c>
      <c r="Y540" s="10" t="s">
        <v>2521</v>
      </c>
      <c r="Z540" s="10" t="s">
        <v>1935</v>
      </c>
    </row>
    <row r="541" spans="1:26" s="10" customFormat="1" ht="30">
      <c r="A541" s="13" t="s">
        <v>91</v>
      </c>
      <c r="B541" s="14" t="s">
        <v>161</v>
      </c>
      <c r="C541" s="10" t="s">
        <v>224</v>
      </c>
      <c r="D541" s="14" t="s">
        <v>1095</v>
      </c>
      <c r="E541" s="14" t="s">
        <v>3243</v>
      </c>
      <c r="F541" s="12" t="s">
        <v>1936</v>
      </c>
      <c r="G541" s="12" t="s">
        <v>1926</v>
      </c>
      <c r="I541" s="12"/>
      <c r="K541" s="12"/>
      <c r="L541" s="12" t="s">
        <v>1922</v>
      </c>
      <c r="M541" s="10" t="s">
        <v>1928</v>
      </c>
      <c r="N541" s="10" t="s">
        <v>1954</v>
      </c>
      <c r="O541" s="10" t="s">
        <v>1960</v>
      </c>
      <c r="P541" s="14" t="s">
        <v>1931</v>
      </c>
      <c r="Q541" s="12" t="s">
        <v>1946</v>
      </c>
      <c r="R541" s="12" t="s">
        <v>1967</v>
      </c>
      <c r="S541" s="12" t="s">
        <v>1954</v>
      </c>
      <c r="T541" s="10" t="s">
        <v>3246</v>
      </c>
      <c r="U541" s="10" t="s">
        <v>3247</v>
      </c>
      <c r="V541" s="10" t="s">
        <v>207</v>
      </c>
      <c r="W541" s="10" t="s">
        <v>2050</v>
      </c>
      <c r="X541" s="10" t="s">
        <v>1920</v>
      </c>
      <c r="Y541" s="10" t="s">
        <v>2521</v>
      </c>
      <c r="Z541" s="10" t="s">
        <v>2121</v>
      </c>
    </row>
    <row r="542" spans="1:26" s="10" customFormat="1" ht="30">
      <c r="A542" s="13" t="s">
        <v>91</v>
      </c>
      <c r="B542" s="14" t="s">
        <v>161</v>
      </c>
      <c r="C542" s="10" t="s">
        <v>224</v>
      </c>
      <c r="D542" s="14" t="s">
        <v>1096</v>
      </c>
      <c r="E542" s="14" t="s">
        <v>3243</v>
      </c>
      <c r="F542" s="12" t="s">
        <v>1936</v>
      </c>
      <c r="G542" s="12" t="s">
        <v>1926</v>
      </c>
      <c r="I542" s="12"/>
      <c r="K542" s="12"/>
      <c r="L542" s="12" t="s">
        <v>1922</v>
      </c>
      <c r="M542" s="10" t="s">
        <v>1928</v>
      </c>
      <c r="N542" s="10" t="s">
        <v>1954</v>
      </c>
      <c r="O542" s="10" t="s">
        <v>1960</v>
      </c>
      <c r="P542" s="14" t="s">
        <v>1931</v>
      </c>
      <c r="Q542" s="12" t="s">
        <v>1946</v>
      </c>
      <c r="R542" s="12" t="s">
        <v>1967</v>
      </c>
      <c r="S542" s="12" t="s">
        <v>1954</v>
      </c>
      <c r="T542" s="10" t="s">
        <v>3248</v>
      </c>
      <c r="U542" s="10" t="s">
        <v>3249</v>
      </c>
      <c r="V542" s="10" t="s">
        <v>207</v>
      </c>
      <c r="W542" s="10" t="s">
        <v>1920</v>
      </c>
      <c r="X542" s="10" t="s">
        <v>1920</v>
      </c>
      <c r="Y542" s="10" t="s">
        <v>2521</v>
      </c>
      <c r="Z542" s="10" t="s">
        <v>1935</v>
      </c>
    </row>
    <row r="543" spans="1:26" s="10" customFormat="1" ht="30">
      <c r="A543" s="13" t="s">
        <v>91</v>
      </c>
      <c r="B543" s="14" t="s">
        <v>161</v>
      </c>
      <c r="C543" s="10" t="s">
        <v>224</v>
      </c>
      <c r="D543" s="14" t="s">
        <v>1097</v>
      </c>
      <c r="E543" s="14" t="s">
        <v>3243</v>
      </c>
      <c r="F543" s="12" t="s">
        <v>1936</v>
      </c>
      <c r="G543" s="12" t="s">
        <v>1926</v>
      </c>
      <c r="I543" s="12"/>
      <c r="K543" s="12"/>
      <c r="L543" s="12" t="s">
        <v>1922</v>
      </c>
      <c r="M543" s="10" t="s">
        <v>1928</v>
      </c>
      <c r="N543" s="10" t="s">
        <v>1954</v>
      </c>
      <c r="O543" s="10" t="s">
        <v>1960</v>
      </c>
      <c r="P543" s="14" t="s">
        <v>1931</v>
      </c>
      <c r="Q543" s="12" t="s">
        <v>1946</v>
      </c>
      <c r="R543" s="12" t="s">
        <v>1967</v>
      </c>
      <c r="S543" s="12" t="s">
        <v>1954</v>
      </c>
      <c r="T543" s="10" t="s">
        <v>3250</v>
      </c>
      <c r="U543" s="10" t="s">
        <v>3251</v>
      </c>
      <c r="V543" s="10" t="s">
        <v>207</v>
      </c>
      <c r="W543" s="10" t="s">
        <v>2050</v>
      </c>
      <c r="X543" s="10" t="s">
        <v>1920</v>
      </c>
      <c r="Y543" s="10" t="s">
        <v>2521</v>
      </c>
      <c r="Z543" s="10" t="s">
        <v>2121</v>
      </c>
    </row>
    <row r="544" spans="1:26" s="10" customFormat="1" ht="30">
      <c r="A544" s="13" t="s">
        <v>91</v>
      </c>
      <c r="B544" s="14" t="s">
        <v>161</v>
      </c>
      <c r="C544" s="10" t="s">
        <v>224</v>
      </c>
      <c r="D544" s="14" t="s">
        <v>1098</v>
      </c>
      <c r="E544" s="14" t="s">
        <v>3252</v>
      </c>
      <c r="F544" s="12" t="s">
        <v>1936</v>
      </c>
      <c r="G544" s="12" t="s">
        <v>1926</v>
      </c>
      <c r="H544" s="10">
        <v>1</v>
      </c>
      <c r="I544" s="12">
        <v>1</v>
      </c>
      <c r="K544" s="12"/>
      <c r="L544" s="12" t="s">
        <v>1922</v>
      </c>
      <c r="M544" s="10" t="s">
        <v>1928</v>
      </c>
      <c r="N544" s="10" t="s">
        <v>1954</v>
      </c>
      <c r="O544" s="10" t="s">
        <v>1960</v>
      </c>
      <c r="P544" s="14" t="s">
        <v>1931</v>
      </c>
      <c r="Q544" s="12" t="s">
        <v>1946</v>
      </c>
      <c r="R544" s="12" t="s">
        <v>1933</v>
      </c>
      <c r="S544" s="12" t="s">
        <v>1954</v>
      </c>
      <c r="T544" s="10" t="s">
        <v>3253</v>
      </c>
      <c r="U544" s="10" t="s">
        <v>3254</v>
      </c>
      <c r="V544" s="10" t="s">
        <v>207</v>
      </c>
      <c r="W544" s="10" t="s">
        <v>3255</v>
      </c>
      <c r="X544" s="10" t="s">
        <v>1920</v>
      </c>
      <c r="Y544" s="10" t="s">
        <v>2521</v>
      </c>
      <c r="Z544" s="10" t="s">
        <v>1935</v>
      </c>
    </row>
    <row r="545" spans="1:26" s="10" customFormat="1" ht="30">
      <c r="A545" s="13" t="s">
        <v>91</v>
      </c>
      <c r="B545" s="14" t="s">
        <v>161</v>
      </c>
      <c r="C545" s="10" t="s">
        <v>224</v>
      </c>
      <c r="D545" s="14" t="s">
        <v>1099</v>
      </c>
      <c r="E545" s="14" t="s">
        <v>207</v>
      </c>
      <c r="F545" s="12" t="s">
        <v>1936</v>
      </c>
      <c r="G545" s="12" t="s">
        <v>1926</v>
      </c>
      <c r="I545" s="12"/>
      <c r="K545" s="12"/>
      <c r="L545" s="12" t="s">
        <v>1922</v>
      </c>
      <c r="M545" s="10" t="s">
        <v>1928</v>
      </c>
      <c r="N545" s="10" t="s">
        <v>1954</v>
      </c>
      <c r="O545" s="10" t="s">
        <v>1960</v>
      </c>
      <c r="P545" s="14" t="s">
        <v>1931</v>
      </c>
      <c r="Q545" s="12" t="s">
        <v>1946</v>
      </c>
      <c r="R545" s="12" t="s">
        <v>1967</v>
      </c>
      <c r="S545" s="12" t="s">
        <v>1954</v>
      </c>
      <c r="T545" s="10" t="s">
        <v>3256</v>
      </c>
      <c r="U545" s="10" t="s">
        <v>3257</v>
      </c>
      <c r="V545" s="10" t="s">
        <v>207</v>
      </c>
      <c r="W545" s="10" t="s">
        <v>1920</v>
      </c>
      <c r="X545" s="10" t="s">
        <v>1920</v>
      </c>
      <c r="Y545" s="10" t="s">
        <v>2521</v>
      </c>
      <c r="Z545" s="10" t="s">
        <v>1935</v>
      </c>
    </row>
    <row r="546" spans="1:26" s="10" customFormat="1" ht="30">
      <c r="A546" s="13" t="s">
        <v>91</v>
      </c>
      <c r="B546" s="14" t="s">
        <v>161</v>
      </c>
      <c r="C546" s="10" t="s">
        <v>224</v>
      </c>
      <c r="D546" s="14" t="s">
        <v>1100</v>
      </c>
      <c r="E546" s="14" t="s">
        <v>207</v>
      </c>
      <c r="F546" s="12" t="s">
        <v>1936</v>
      </c>
      <c r="G546" s="12" t="s">
        <v>1926</v>
      </c>
      <c r="I546" s="12"/>
      <c r="K546" s="12"/>
      <c r="L546" s="12" t="s">
        <v>1922</v>
      </c>
      <c r="M546" s="10" t="s">
        <v>1928</v>
      </c>
      <c r="N546" s="10" t="s">
        <v>1954</v>
      </c>
      <c r="O546" s="10" t="s">
        <v>1960</v>
      </c>
      <c r="P546" s="14" t="s">
        <v>1931</v>
      </c>
      <c r="Q546" s="12" t="s">
        <v>1946</v>
      </c>
      <c r="R546" s="12" t="s">
        <v>1967</v>
      </c>
      <c r="S546" s="12" t="s">
        <v>1954</v>
      </c>
      <c r="T546" s="10" t="s">
        <v>3258</v>
      </c>
      <c r="U546" s="10" t="s">
        <v>3259</v>
      </c>
      <c r="V546" s="10" t="s">
        <v>207</v>
      </c>
      <c r="W546" s="10" t="s">
        <v>2050</v>
      </c>
      <c r="X546" s="10" t="s">
        <v>1920</v>
      </c>
      <c r="Y546" s="10" t="s">
        <v>2521</v>
      </c>
      <c r="Z546" s="10" t="s">
        <v>2121</v>
      </c>
    </row>
    <row r="547" spans="1:26" s="10" customFormat="1" ht="30">
      <c r="A547" s="13" t="s">
        <v>91</v>
      </c>
      <c r="B547" s="14" t="s">
        <v>161</v>
      </c>
      <c r="C547" s="10" t="s">
        <v>224</v>
      </c>
      <c r="D547" s="14" t="s">
        <v>1101</v>
      </c>
      <c r="E547" s="14" t="s">
        <v>207</v>
      </c>
      <c r="F547" s="12" t="s">
        <v>1936</v>
      </c>
      <c r="G547" s="12" t="s">
        <v>1926</v>
      </c>
      <c r="I547" s="12"/>
      <c r="K547" s="12"/>
      <c r="L547" s="12" t="s">
        <v>1922</v>
      </c>
      <c r="M547" s="10" t="s">
        <v>1928</v>
      </c>
      <c r="N547" s="10" t="s">
        <v>1954</v>
      </c>
      <c r="O547" s="10" t="s">
        <v>1960</v>
      </c>
      <c r="P547" s="14" t="s">
        <v>1931</v>
      </c>
      <c r="Q547" s="12" t="s">
        <v>1946</v>
      </c>
      <c r="R547" s="12" t="s">
        <v>1967</v>
      </c>
      <c r="S547" s="12" t="s">
        <v>1954</v>
      </c>
      <c r="T547" s="10" t="s">
        <v>3260</v>
      </c>
      <c r="U547" s="10" t="s">
        <v>3261</v>
      </c>
      <c r="V547" s="10" t="s">
        <v>207</v>
      </c>
      <c r="W547" s="10" t="s">
        <v>1920</v>
      </c>
      <c r="X547" s="10" t="s">
        <v>1920</v>
      </c>
      <c r="Y547" s="10" t="s">
        <v>2521</v>
      </c>
      <c r="Z547" s="10" t="s">
        <v>1935</v>
      </c>
    </row>
    <row r="548" spans="1:26" s="10" customFormat="1" ht="30">
      <c r="A548" s="13" t="s">
        <v>91</v>
      </c>
      <c r="B548" s="14" t="s">
        <v>161</v>
      </c>
      <c r="C548" s="10" t="s">
        <v>224</v>
      </c>
      <c r="D548" s="14" t="s">
        <v>1102</v>
      </c>
      <c r="E548" s="14" t="s">
        <v>207</v>
      </c>
      <c r="F548" s="12" t="s">
        <v>1936</v>
      </c>
      <c r="G548" s="12" t="s">
        <v>1926</v>
      </c>
      <c r="I548" s="12"/>
      <c r="K548" s="12"/>
      <c r="L548" s="12" t="s">
        <v>1922</v>
      </c>
      <c r="M548" s="10" t="s">
        <v>1928</v>
      </c>
      <c r="N548" s="10" t="s">
        <v>1954</v>
      </c>
      <c r="O548" s="10" t="s">
        <v>1960</v>
      </c>
      <c r="P548" s="14" t="s">
        <v>1931</v>
      </c>
      <c r="Q548" s="12" t="s">
        <v>1946</v>
      </c>
      <c r="R548" s="12" t="s">
        <v>1967</v>
      </c>
      <c r="S548" s="12" t="s">
        <v>1954</v>
      </c>
      <c r="T548" s="10" t="s">
        <v>3262</v>
      </c>
      <c r="U548" s="10" t="s">
        <v>3263</v>
      </c>
      <c r="V548" s="10" t="s">
        <v>207</v>
      </c>
      <c r="W548" s="10" t="s">
        <v>2050</v>
      </c>
      <c r="X548" s="10" t="s">
        <v>1920</v>
      </c>
      <c r="Y548" s="10" t="s">
        <v>2521</v>
      </c>
      <c r="Z548" s="10" t="s">
        <v>2121</v>
      </c>
    </row>
    <row r="549" spans="1:26" s="10" customFormat="1" ht="30">
      <c r="A549" s="13" t="s">
        <v>91</v>
      </c>
      <c r="B549" s="14" t="s">
        <v>161</v>
      </c>
      <c r="C549" s="10" t="s">
        <v>224</v>
      </c>
      <c r="D549" s="14" t="s">
        <v>1103</v>
      </c>
      <c r="E549" s="14" t="s">
        <v>3264</v>
      </c>
      <c r="F549" s="12" t="s">
        <v>1936</v>
      </c>
      <c r="G549" s="12" t="s">
        <v>1926</v>
      </c>
      <c r="I549" s="12"/>
      <c r="K549" s="12"/>
      <c r="L549" s="12" t="s">
        <v>1922</v>
      </c>
      <c r="M549" s="10" t="s">
        <v>1928</v>
      </c>
      <c r="N549" s="10" t="s">
        <v>1954</v>
      </c>
      <c r="O549" s="10" t="s">
        <v>1960</v>
      </c>
      <c r="P549" s="14" t="s">
        <v>1931</v>
      </c>
      <c r="Q549" s="12" t="s">
        <v>1946</v>
      </c>
      <c r="R549" s="12" t="s">
        <v>1933</v>
      </c>
      <c r="S549" s="12" t="s">
        <v>1954</v>
      </c>
      <c r="T549" s="10" t="s">
        <v>3265</v>
      </c>
      <c r="U549" s="10" t="s">
        <v>3266</v>
      </c>
      <c r="V549" s="10" t="s">
        <v>207</v>
      </c>
      <c r="W549" s="10" t="s">
        <v>2050</v>
      </c>
      <c r="X549" s="10" t="s">
        <v>1920</v>
      </c>
      <c r="Y549" s="10" t="s">
        <v>2521</v>
      </c>
      <c r="Z549" s="10" t="s">
        <v>2121</v>
      </c>
    </row>
    <row r="550" spans="1:26" s="10" customFormat="1" ht="30">
      <c r="A550" s="13" t="s">
        <v>91</v>
      </c>
      <c r="B550" s="14" t="s">
        <v>161</v>
      </c>
      <c r="C550" s="10" t="s">
        <v>224</v>
      </c>
      <c r="D550" s="14" t="s">
        <v>1104</v>
      </c>
      <c r="E550" s="14" t="s">
        <v>3264</v>
      </c>
      <c r="F550" s="12" t="s">
        <v>1936</v>
      </c>
      <c r="G550" s="12" t="s">
        <v>1926</v>
      </c>
      <c r="I550" s="12"/>
      <c r="K550" s="12"/>
      <c r="L550" s="12" t="s">
        <v>1922</v>
      </c>
      <c r="M550" s="10" t="s">
        <v>1928</v>
      </c>
      <c r="N550" s="10" t="s">
        <v>1954</v>
      </c>
      <c r="O550" s="10" t="s">
        <v>1960</v>
      </c>
      <c r="P550" s="14" t="s">
        <v>1931</v>
      </c>
      <c r="Q550" s="12" t="s">
        <v>1946</v>
      </c>
      <c r="R550" s="12" t="s">
        <v>1933</v>
      </c>
      <c r="S550" s="12" t="s">
        <v>1954</v>
      </c>
      <c r="T550" s="10" t="s">
        <v>3267</v>
      </c>
      <c r="U550" s="10" t="s">
        <v>3268</v>
      </c>
      <c r="V550" s="10" t="s">
        <v>207</v>
      </c>
      <c r="W550" s="10" t="s">
        <v>2050</v>
      </c>
      <c r="X550" s="10" t="s">
        <v>1920</v>
      </c>
      <c r="Y550" s="10" t="s">
        <v>2521</v>
      </c>
      <c r="Z550" s="10" t="s">
        <v>2121</v>
      </c>
    </row>
    <row r="551" spans="1:26" s="10" customFormat="1" ht="75">
      <c r="A551" s="13" t="s">
        <v>91</v>
      </c>
      <c r="B551" s="14" t="s">
        <v>161</v>
      </c>
      <c r="C551" s="10" t="s">
        <v>224</v>
      </c>
      <c r="D551" s="14" t="s">
        <v>1105</v>
      </c>
      <c r="E551" s="14" t="s">
        <v>3269</v>
      </c>
      <c r="F551" s="12" t="s">
        <v>1936</v>
      </c>
      <c r="G551" s="12" t="s">
        <v>1926</v>
      </c>
      <c r="I551" s="12">
        <v>1</v>
      </c>
      <c r="K551" s="12"/>
      <c r="L551" s="12" t="s">
        <v>4892</v>
      </c>
      <c r="M551" s="10" t="s">
        <v>1928</v>
      </c>
      <c r="N551" s="10" t="s">
        <v>1954</v>
      </c>
      <c r="O551" s="10" t="s">
        <v>1960</v>
      </c>
      <c r="P551" s="14" t="s">
        <v>2597</v>
      </c>
      <c r="Q551" s="12" t="s">
        <v>1924</v>
      </c>
      <c r="R551" s="12" t="s">
        <v>207</v>
      </c>
      <c r="S551" s="12" t="s">
        <v>1954</v>
      </c>
      <c r="T551" s="10" t="s">
        <v>207</v>
      </c>
      <c r="U551" s="10" t="s">
        <v>207</v>
      </c>
      <c r="V551" s="10" t="s">
        <v>207</v>
      </c>
      <c r="W551" s="10" t="s">
        <v>3270</v>
      </c>
      <c r="X551" s="10" t="s">
        <v>1920</v>
      </c>
      <c r="Y551" s="10" t="s">
        <v>2521</v>
      </c>
      <c r="Z551" s="10" t="s">
        <v>1935</v>
      </c>
    </row>
    <row r="552" spans="1:26" s="10" customFormat="1" ht="30">
      <c r="A552" s="13" t="s">
        <v>91</v>
      </c>
      <c r="B552" s="14" t="s">
        <v>161</v>
      </c>
      <c r="C552" s="10" t="s">
        <v>224</v>
      </c>
      <c r="D552" s="14" t="s">
        <v>1106</v>
      </c>
      <c r="E552" s="14" t="s">
        <v>207</v>
      </c>
      <c r="F552" s="12" t="s">
        <v>1936</v>
      </c>
      <c r="G552" s="12" t="s">
        <v>1926</v>
      </c>
      <c r="I552" s="12"/>
      <c r="K552" s="12"/>
      <c r="L552" s="12" t="s">
        <v>1922</v>
      </c>
      <c r="M552" s="10" t="s">
        <v>1928</v>
      </c>
      <c r="N552" s="10" t="s">
        <v>1954</v>
      </c>
      <c r="O552" s="10" t="s">
        <v>1960</v>
      </c>
      <c r="P552" s="14" t="s">
        <v>1931</v>
      </c>
      <c r="Q552" s="12" t="s">
        <v>1946</v>
      </c>
      <c r="R552" s="12" t="s">
        <v>1933</v>
      </c>
      <c r="S552" s="12" t="s">
        <v>1954</v>
      </c>
      <c r="T552" s="10" t="s">
        <v>3271</v>
      </c>
      <c r="U552" s="10" t="s">
        <v>3272</v>
      </c>
      <c r="V552" s="10" t="s">
        <v>207</v>
      </c>
      <c r="W552" s="10" t="s">
        <v>2050</v>
      </c>
      <c r="X552" s="10" t="s">
        <v>1920</v>
      </c>
      <c r="Y552" s="10" t="s">
        <v>2521</v>
      </c>
      <c r="Z552" s="10" t="s">
        <v>2121</v>
      </c>
    </row>
    <row r="553" spans="1:26" s="10" customFormat="1" ht="30">
      <c r="A553" s="13" t="s">
        <v>91</v>
      </c>
      <c r="B553" s="14" t="s">
        <v>161</v>
      </c>
      <c r="C553" s="10" t="s">
        <v>224</v>
      </c>
      <c r="D553" s="14" t="s">
        <v>1107</v>
      </c>
      <c r="E553" s="14" t="s">
        <v>207</v>
      </c>
      <c r="F553" s="12" t="s">
        <v>1936</v>
      </c>
      <c r="G553" s="12" t="s">
        <v>1926</v>
      </c>
      <c r="I553" s="12"/>
      <c r="K553" s="12"/>
      <c r="L553" s="12" t="s">
        <v>1922</v>
      </c>
      <c r="M553" s="10" t="s">
        <v>1928</v>
      </c>
      <c r="N553" s="10" t="s">
        <v>1954</v>
      </c>
      <c r="O553" s="10" t="s">
        <v>1960</v>
      </c>
      <c r="P553" s="14" t="s">
        <v>1931</v>
      </c>
      <c r="Q553" s="12" t="s">
        <v>1946</v>
      </c>
      <c r="R553" s="12" t="s">
        <v>1933</v>
      </c>
      <c r="S553" s="12" t="s">
        <v>1954</v>
      </c>
      <c r="T553" s="10" t="s">
        <v>3273</v>
      </c>
      <c r="U553" s="10" t="s">
        <v>3274</v>
      </c>
      <c r="V553" s="10" t="s">
        <v>207</v>
      </c>
      <c r="W553" s="10" t="s">
        <v>2050</v>
      </c>
      <c r="X553" s="10" t="s">
        <v>1920</v>
      </c>
      <c r="Y553" s="10" t="s">
        <v>2521</v>
      </c>
      <c r="Z553" s="10" t="s">
        <v>2121</v>
      </c>
    </row>
    <row r="554" spans="1:26" s="10" customFormat="1" ht="30">
      <c r="A554" s="13" t="s">
        <v>91</v>
      </c>
      <c r="B554" s="14" t="s">
        <v>161</v>
      </c>
      <c r="C554" s="10" t="s">
        <v>224</v>
      </c>
      <c r="D554" s="14" t="s">
        <v>1108</v>
      </c>
      <c r="E554" s="14" t="s">
        <v>207</v>
      </c>
      <c r="F554" s="12" t="s">
        <v>1936</v>
      </c>
      <c r="G554" s="12" t="s">
        <v>1926</v>
      </c>
      <c r="I554" s="12"/>
      <c r="K554" s="12"/>
      <c r="L554" s="12" t="s">
        <v>1922</v>
      </c>
      <c r="M554" s="10" t="s">
        <v>1928</v>
      </c>
      <c r="N554" s="10" t="s">
        <v>1954</v>
      </c>
      <c r="O554" s="10" t="s">
        <v>1960</v>
      </c>
      <c r="P554" s="14" t="s">
        <v>1931</v>
      </c>
      <c r="Q554" s="12" t="s">
        <v>1946</v>
      </c>
      <c r="R554" s="12" t="s">
        <v>1933</v>
      </c>
      <c r="S554" s="12" t="s">
        <v>1954</v>
      </c>
      <c r="T554" s="10" t="s">
        <v>3275</v>
      </c>
      <c r="U554" s="10" t="s">
        <v>3276</v>
      </c>
      <c r="V554" s="10" t="s">
        <v>207</v>
      </c>
      <c r="W554" s="10" t="s">
        <v>2050</v>
      </c>
      <c r="X554" s="10" t="s">
        <v>1920</v>
      </c>
      <c r="Y554" s="10" t="s">
        <v>2521</v>
      </c>
      <c r="Z554" s="10" t="s">
        <v>2121</v>
      </c>
    </row>
    <row r="555" spans="1:26" s="10" customFormat="1" ht="30">
      <c r="A555" s="13" t="s">
        <v>91</v>
      </c>
      <c r="B555" s="14" t="s">
        <v>161</v>
      </c>
      <c r="C555" s="10" t="s">
        <v>224</v>
      </c>
      <c r="D555" s="14" t="s">
        <v>1109</v>
      </c>
      <c r="E555" s="14" t="s">
        <v>207</v>
      </c>
      <c r="F555" s="12" t="s">
        <v>1936</v>
      </c>
      <c r="G555" s="12" t="s">
        <v>1926</v>
      </c>
      <c r="I555" s="12"/>
      <c r="K555" s="12"/>
      <c r="L555" s="12" t="s">
        <v>1922</v>
      </c>
      <c r="M555" s="10" t="s">
        <v>1928</v>
      </c>
      <c r="N555" s="10" t="s">
        <v>1954</v>
      </c>
      <c r="O555" s="10" t="s">
        <v>1960</v>
      </c>
      <c r="P555" s="14" t="s">
        <v>1931</v>
      </c>
      <c r="Q555" s="12" t="s">
        <v>1946</v>
      </c>
      <c r="R555" s="12" t="s">
        <v>1933</v>
      </c>
      <c r="S555" s="12" t="s">
        <v>1954</v>
      </c>
      <c r="T555" s="10" t="s">
        <v>3277</v>
      </c>
      <c r="U555" s="10" t="s">
        <v>3278</v>
      </c>
      <c r="V555" s="10" t="s">
        <v>207</v>
      </c>
      <c r="W555" s="10" t="s">
        <v>2050</v>
      </c>
      <c r="X555" s="10" t="s">
        <v>1920</v>
      </c>
      <c r="Y555" s="10" t="s">
        <v>2521</v>
      </c>
      <c r="Z555" s="10" t="s">
        <v>2121</v>
      </c>
    </row>
    <row r="556" spans="1:26" s="10" customFormat="1" ht="30">
      <c r="A556" s="13" t="s">
        <v>91</v>
      </c>
      <c r="B556" s="14" t="s">
        <v>161</v>
      </c>
      <c r="C556" s="10" t="s">
        <v>224</v>
      </c>
      <c r="D556" s="14" t="s">
        <v>1110</v>
      </c>
      <c r="E556" s="14" t="s">
        <v>207</v>
      </c>
      <c r="F556" s="12" t="s">
        <v>1936</v>
      </c>
      <c r="G556" s="12" t="s">
        <v>1926</v>
      </c>
      <c r="I556" s="12"/>
      <c r="K556" s="12"/>
      <c r="L556" s="12" t="s">
        <v>1922</v>
      </c>
      <c r="M556" s="10" t="s">
        <v>1928</v>
      </c>
      <c r="N556" s="10" t="s">
        <v>1954</v>
      </c>
      <c r="O556" s="10" t="s">
        <v>1960</v>
      </c>
      <c r="P556" s="14" t="s">
        <v>1931</v>
      </c>
      <c r="Q556" s="12" t="s">
        <v>1946</v>
      </c>
      <c r="R556" s="12" t="s">
        <v>1933</v>
      </c>
      <c r="S556" s="12" t="s">
        <v>1954</v>
      </c>
      <c r="T556" s="10" t="s">
        <v>3279</v>
      </c>
      <c r="U556" s="10" t="s">
        <v>3280</v>
      </c>
      <c r="V556" s="10" t="s">
        <v>207</v>
      </c>
      <c r="W556" s="10" t="s">
        <v>2050</v>
      </c>
      <c r="X556" s="10" t="s">
        <v>1920</v>
      </c>
      <c r="Y556" s="10" t="s">
        <v>2521</v>
      </c>
      <c r="Z556" s="10" t="s">
        <v>2121</v>
      </c>
    </row>
    <row r="557" spans="1:26" s="10" customFormat="1" ht="30">
      <c r="A557" s="13" t="s">
        <v>91</v>
      </c>
      <c r="B557" s="14" t="s">
        <v>161</v>
      </c>
      <c r="C557" s="10" t="s">
        <v>224</v>
      </c>
      <c r="D557" s="14" t="s">
        <v>1111</v>
      </c>
      <c r="E557" s="14" t="s">
        <v>3281</v>
      </c>
      <c r="F557" s="12" t="s">
        <v>1936</v>
      </c>
      <c r="G557" s="12" t="s">
        <v>1926</v>
      </c>
      <c r="I557" s="12"/>
      <c r="K557" s="12"/>
      <c r="L557" s="12" t="s">
        <v>4892</v>
      </c>
      <c r="M557" s="10" t="s">
        <v>1928</v>
      </c>
      <c r="N557" s="10" t="s">
        <v>1954</v>
      </c>
      <c r="O557" s="10" t="s">
        <v>1960</v>
      </c>
      <c r="P557" s="14" t="s">
        <v>3282</v>
      </c>
      <c r="Q557" s="12" t="s">
        <v>1924</v>
      </c>
      <c r="R557" s="12" t="s">
        <v>207</v>
      </c>
      <c r="S557" s="12" t="s">
        <v>1954</v>
      </c>
      <c r="T557" s="10" t="s">
        <v>207</v>
      </c>
      <c r="U557" s="10" t="s">
        <v>207</v>
      </c>
      <c r="V557" s="10" t="s">
        <v>207</v>
      </c>
      <c r="W557" s="10" t="s">
        <v>1920</v>
      </c>
      <c r="X557" s="10" t="s">
        <v>1920</v>
      </c>
      <c r="Y557" s="10" t="s">
        <v>2521</v>
      </c>
      <c r="Z557" s="10" t="s">
        <v>1935</v>
      </c>
    </row>
    <row r="558" spans="1:26" s="10" customFormat="1" ht="30">
      <c r="A558" s="13" t="s">
        <v>91</v>
      </c>
      <c r="B558" s="14" t="s">
        <v>161</v>
      </c>
      <c r="C558" s="10" t="s">
        <v>224</v>
      </c>
      <c r="D558" s="14" t="s">
        <v>1112</v>
      </c>
      <c r="E558" s="14" t="s">
        <v>3283</v>
      </c>
      <c r="F558" s="12" t="s">
        <v>1936</v>
      </c>
      <c r="G558" s="12" t="s">
        <v>1926</v>
      </c>
      <c r="H558" s="10">
        <v>1</v>
      </c>
      <c r="I558" s="12">
        <v>1</v>
      </c>
      <c r="K558" s="12"/>
      <c r="L558" s="12" t="s">
        <v>4892</v>
      </c>
      <c r="M558" s="10" t="s">
        <v>1928</v>
      </c>
      <c r="N558" s="10" t="s">
        <v>1954</v>
      </c>
      <c r="O558" s="10" t="s">
        <v>1960</v>
      </c>
      <c r="P558" s="14" t="s">
        <v>2599</v>
      </c>
      <c r="Q558" s="12" t="s">
        <v>1924</v>
      </c>
      <c r="R558" s="12" t="s">
        <v>207</v>
      </c>
      <c r="S558" s="12" t="s">
        <v>1954</v>
      </c>
      <c r="T558" s="10" t="s">
        <v>207</v>
      </c>
      <c r="U558" s="10" t="s">
        <v>207</v>
      </c>
      <c r="V558" s="10" t="s">
        <v>207</v>
      </c>
      <c r="W558" s="10" t="s">
        <v>2023</v>
      </c>
      <c r="X558" s="10" t="s">
        <v>1920</v>
      </c>
      <c r="Y558" s="10" t="s">
        <v>2521</v>
      </c>
      <c r="Z558" s="10" t="s">
        <v>1935</v>
      </c>
    </row>
    <row r="559" spans="1:26" s="10" customFormat="1" ht="75">
      <c r="A559" s="13" t="s">
        <v>91</v>
      </c>
      <c r="B559" s="14" t="s">
        <v>161</v>
      </c>
      <c r="C559" s="10" t="s">
        <v>224</v>
      </c>
      <c r="D559" s="14" t="s">
        <v>1113</v>
      </c>
      <c r="E559" s="14" t="s">
        <v>3284</v>
      </c>
      <c r="F559" s="12" t="s">
        <v>1936</v>
      </c>
      <c r="G559" s="12" t="s">
        <v>1926</v>
      </c>
      <c r="H559" s="10">
        <v>1</v>
      </c>
      <c r="I559" s="12">
        <v>1</v>
      </c>
      <c r="K559" s="12"/>
      <c r="L559" s="12" t="s">
        <v>4892</v>
      </c>
      <c r="M559" s="10" t="s">
        <v>1928</v>
      </c>
      <c r="N559" s="10" t="s">
        <v>1954</v>
      </c>
      <c r="O559" s="10" t="s">
        <v>1960</v>
      </c>
      <c r="P559" s="14" t="s">
        <v>2597</v>
      </c>
      <c r="Q559" s="12" t="s">
        <v>1924</v>
      </c>
      <c r="R559" s="12" t="s">
        <v>207</v>
      </c>
      <c r="S559" s="12" t="s">
        <v>1954</v>
      </c>
      <c r="T559" s="10" t="s">
        <v>207</v>
      </c>
      <c r="U559" s="10" t="s">
        <v>207</v>
      </c>
      <c r="V559" s="10" t="s">
        <v>207</v>
      </c>
      <c r="W559" s="10" t="s">
        <v>2107</v>
      </c>
      <c r="X559" s="10" t="s">
        <v>1920</v>
      </c>
      <c r="Y559" s="10" t="s">
        <v>2521</v>
      </c>
      <c r="Z559" s="10" t="s">
        <v>1935</v>
      </c>
    </row>
    <row r="560" spans="1:26" s="10" customFormat="1" ht="75">
      <c r="A560" s="13" t="s">
        <v>91</v>
      </c>
      <c r="B560" s="14" t="s">
        <v>161</v>
      </c>
      <c r="C560" s="10" t="s">
        <v>224</v>
      </c>
      <c r="D560" s="14" t="s">
        <v>1114</v>
      </c>
      <c r="E560" s="14" t="s">
        <v>3285</v>
      </c>
      <c r="F560" s="12" t="s">
        <v>1936</v>
      </c>
      <c r="G560" s="12" t="s">
        <v>1926</v>
      </c>
      <c r="H560" s="10">
        <v>1</v>
      </c>
      <c r="I560" s="12">
        <v>1</v>
      </c>
      <c r="K560" s="12"/>
      <c r="L560" s="12" t="s">
        <v>4892</v>
      </c>
      <c r="M560" s="10" t="s">
        <v>1928</v>
      </c>
      <c r="N560" s="10" t="s">
        <v>1954</v>
      </c>
      <c r="O560" s="10" t="s">
        <v>1960</v>
      </c>
      <c r="P560" s="14" t="s">
        <v>2597</v>
      </c>
      <c r="Q560" s="12" t="s">
        <v>1924</v>
      </c>
      <c r="R560" s="12" t="s">
        <v>207</v>
      </c>
      <c r="S560" s="12" t="s">
        <v>1954</v>
      </c>
      <c r="T560" s="10" t="s">
        <v>207</v>
      </c>
      <c r="U560" s="10" t="s">
        <v>207</v>
      </c>
      <c r="V560" s="10" t="s">
        <v>207</v>
      </c>
      <c r="W560" s="10" t="s">
        <v>3286</v>
      </c>
      <c r="X560" s="10" t="s">
        <v>1920</v>
      </c>
      <c r="Y560" s="10" t="s">
        <v>2521</v>
      </c>
      <c r="Z560" s="10" t="s">
        <v>1935</v>
      </c>
    </row>
    <row r="561" spans="1:26" s="10" customFormat="1" ht="75">
      <c r="A561" s="13" t="s">
        <v>91</v>
      </c>
      <c r="B561" s="14" t="s">
        <v>161</v>
      </c>
      <c r="C561" s="10" t="s">
        <v>224</v>
      </c>
      <c r="D561" s="14" t="s">
        <v>1115</v>
      </c>
      <c r="E561" s="14" t="s">
        <v>3287</v>
      </c>
      <c r="F561" s="12" t="s">
        <v>1936</v>
      </c>
      <c r="G561" s="12" t="s">
        <v>1926</v>
      </c>
      <c r="H561" s="10">
        <v>1</v>
      </c>
      <c r="I561" s="12">
        <v>1</v>
      </c>
      <c r="K561" s="12"/>
      <c r="L561" s="12" t="s">
        <v>4892</v>
      </c>
      <c r="M561" s="10" t="s">
        <v>1928</v>
      </c>
      <c r="N561" s="10" t="s">
        <v>1954</v>
      </c>
      <c r="O561" s="10" t="s">
        <v>1960</v>
      </c>
      <c r="P561" s="14" t="s">
        <v>2597</v>
      </c>
      <c r="Q561" s="12" t="s">
        <v>1924</v>
      </c>
      <c r="R561" s="12" t="s">
        <v>207</v>
      </c>
      <c r="S561" s="12" t="s">
        <v>1954</v>
      </c>
      <c r="T561" s="10" t="s">
        <v>207</v>
      </c>
      <c r="U561" s="10" t="s">
        <v>207</v>
      </c>
      <c r="V561" s="10" t="s">
        <v>207</v>
      </c>
      <c r="W561" s="10" t="s">
        <v>3288</v>
      </c>
      <c r="X561" s="10" t="s">
        <v>1920</v>
      </c>
      <c r="Y561" s="10" t="s">
        <v>2521</v>
      </c>
      <c r="Z561" s="10" t="s">
        <v>1935</v>
      </c>
    </row>
    <row r="562" spans="1:26" s="10" customFormat="1" ht="75">
      <c r="A562" s="13" t="s">
        <v>91</v>
      </c>
      <c r="B562" s="14" t="s">
        <v>161</v>
      </c>
      <c r="C562" s="10" t="s">
        <v>224</v>
      </c>
      <c r="D562" s="14" t="s">
        <v>1116</v>
      </c>
      <c r="E562" s="14" t="s">
        <v>3289</v>
      </c>
      <c r="F562" s="12" t="s">
        <v>1936</v>
      </c>
      <c r="G562" s="12" t="s">
        <v>1926</v>
      </c>
      <c r="H562" s="10">
        <v>1</v>
      </c>
      <c r="I562" s="12">
        <v>1</v>
      </c>
      <c r="K562" s="12"/>
      <c r="L562" s="12" t="s">
        <v>4892</v>
      </c>
      <c r="M562" s="10" t="s">
        <v>1928</v>
      </c>
      <c r="N562" s="10" t="s">
        <v>1954</v>
      </c>
      <c r="O562" s="10" t="s">
        <v>1960</v>
      </c>
      <c r="P562" s="14" t="s">
        <v>3290</v>
      </c>
      <c r="Q562" s="12" t="s">
        <v>1924</v>
      </c>
      <c r="R562" s="12" t="s">
        <v>207</v>
      </c>
      <c r="S562" s="12" t="s">
        <v>1954</v>
      </c>
      <c r="T562" s="10" t="s">
        <v>207</v>
      </c>
      <c r="U562" s="10" t="s">
        <v>207</v>
      </c>
      <c r="V562" s="10" t="s">
        <v>207</v>
      </c>
      <c r="W562" s="10" t="s">
        <v>3291</v>
      </c>
      <c r="X562" s="10" t="s">
        <v>1920</v>
      </c>
      <c r="Y562" s="10" t="s">
        <v>2521</v>
      </c>
      <c r="Z562" s="10" t="s">
        <v>1935</v>
      </c>
    </row>
    <row r="563" spans="1:26" s="10" customFormat="1" ht="75">
      <c r="A563" s="13" t="s">
        <v>91</v>
      </c>
      <c r="B563" s="14" t="s">
        <v>161</v>
      </c>
      <c r="C563" s="10" t="s">
        <v>224</v>
      </c>
      <c r="D563" s="14" t="s">
        <v>1117</v>
      </c>
      <c r="E563" s="14" t="s">
        <v>3292</v>
      </c>
      <c r="F563" s="12" t="s">
        <v>1936</v>
      </c>
      <c r="G563" s="12" t="s">
        <v>1926</v>
      </c>
      <c r="H563" s="10">
        <v>1</v>
      </c>
      <c r="I563" s="12">
        <v>1</v>
      </c>
      <c r="K563" s="12"/>
      <c r="L563" s="12" t="s">
        <v>4892</v>
      </c>
      <c r="M563" s="10" t="s">
        <v>1928</v>
      </c>
      <c r="N563" s="10" t="s">
        <v>1954</v>
      </c>
      <c r="O563" s="10" t="s">
        <v>1960</v>
      </c>
      <c r="P563" s="14" t="s">
        <v>3293</v>
      </c>
      <c r="Q563" s="12" t="s">
        <v>1924</v>
      </c>
      <c r="R563" s="12" t="s">
        <v>207</v>
      </c>
      <c r="S563" s="12" t="s">
        <v>1954</v>
      </c>
      <c r="T563" s="10" t="s">
        <v>207</v>
      </c>
      <c r="U563" s="10" t="s">
        <v>207</v>
      </c>
      <c r="V563" s="10" t="s">
        <v>207</v>
      </c>
      <c r="W563" s="10" t="s">
        <v>2001</v>
      </c>
      <c r="X563" s="10" t="s">
        <v>1920</v>
      </c>
      <c r="Y563" s="10" t="s">
        <v>2521</v>
      </c>
      <c r="Z563" s="10" t="s">
        <v>1935</v>
      </c>
    </row>
    <row r="564" spans="1:26" s="10" customFormat="1" ht="45">
      <c r="A564" s="13" t="s">
        <v>91</v>
      </c>
      <c r="B564" s="14" t="s">
        <v>161</v>
      </c>
      <c r="C564" s="10" t="s">
        <v>224</v>
      </c>
      <c r="D564" s="14" t="s">
        <v>1118</v>
      </c>
      <c r="E564" s="14" t="s">
        <v>3294</v>
      </c>
      <c r="F564" s="12" t="s">
        <v>1936</v>
      </c>
      <c r="G564" s="12" t="s">
        <v>1926</v>
      </c>
      <c r="H564" s="10">
        <v>1</v>
      </c>
      <c r="I564" s="12">
        <v>1</v>
      </c>
      <c r="K564" s="12"/>
      <c r="L564" s="12" t="s">
        <v>4892</v>
      </c>
      <c r="M564" s="10" t="s">
        <v>1928</v>
      </c>
      <c r="N564" s="10" t="s">
        <v>1954</v>
      </c>
      <c r="O564" s="10" t="s">
        <v>1960</v>
      </c>
      <c r="P564" s="14" t="s">
        <v>3295</v>
      </c>
      <c r="Q564" s="12" t="s">
        <v>1924</v>
      </c>
      <c r="R564" s="12" t="s">
        <v>207</v>
      </c>
      <c r="S564" s="12" t="s">
        <v>1954</v>
      </c>
      <c r="T564" s="10" t="s">
        <v>207</v>
      </c>
      <c r="U564" s="10" t="s">
        <v>207</v>
      </c>
      <c r="V564" s="10" t="s">
        <v>207</v>
      </c>
      <c r="W564" s="10" t="s">
        <v>1968</v>
      </c>
      <c r="X564" s="10" t="s">
        <v>1920</v>
      </c>
      <c r="Y564" s="10" t="s">
        <v>2521</v>
      </c>
      <c r="Z564" s="10" t="s">
        <v>1935</v>
      </c>
    </row>
    <row r="565" spans="1:26" s="10" customFormat="1" ht="75">
      <c r="A565" s="13" t="s">
        <v>91</v>
      </c>
      <c r="B565" s="14" t="s">
        <v>161</v>
      </c>
      <c r="C565" s="10" t="s">
        <v>224</v>
      </c>
      <c r="D565" s="14" t="s">
        <v>1119</v>
      </c>
      <c r="E565" s="14" t="s">
        <v>3296</v>
      </c>
      <c r="F565" s="12" t="s">
        <v>1936</v>
      </c>
      <c r="G565" s="12" t="s">
        <v>1926</v>
      </c>
      <c r="H565" s="10">
        <v>1</v>
      </c>
      <c r="I565" s="12">
        <v>1</v>
      </c>
      <c r="K565" s="12"/>
      <c r="L565" s="12" t="s">
        <v>4892</v>
      </c>
      <c r="M565" s="10" t="s">
        <v>1928</v>
      </c>
      <c r="N565" s="10" t="s">
        <v>1954</v>
      </c>
      <c r="O565" s="10" t="s">
        <v>1960</v>
      </c>
      <c r="P565" s="14" t="s">
        <v>2597</v>
      </c>
      <c r="Q565" s="12" t="s">
        <v>1924</v>
      </c>
      <c r="R565" s="12" t="s">
        <v>207</v>
      </c>
      <c r="S565" s="12" t="s">
        <v>1954</v>
      </c>
      <c r="T565" s="10" t="s">
        <v>207</v>
      </c>
      <c r="U565" s="10" t="s">
        <v>207</v>
      </c>
      <c r="V565" s="10" t="s">
        <v>207</v>
      </c>
      <c r="W565" s="10" t="s">
        <v>1941</v>
      </c>
      <c r="X565" s="10" t="s">
        <v>1920</v>
      </c>
      <c r="Y565" s="10" t="s">
        <v>2521</v>
      </c>
      <c r="Z565" s="10" t="s">
        <v>1935</v>
      </c>
    </row>
    <row r="566" spans="1:26" s="10" customFormat="1" ht="75">
      <c r="A566" s="13" t="s">
        <v>91</v>
      </c>
      <c r="B566" s="14" t="s">
        <v>161</v>
      </c>
      <c r="C566" s="10" t="s">
        <v>224</v>
      </c>
      <c r="D566" s="14" t="s">
        <v>1120</v>
      </c>
      <c r="E566" s="14" t="s">
        <v>3297</v>
      </c>
      <c r="F566" s="12" t="s">
        <v>1936</v>
      </c>
      <c r="G566" s="12" t="s">
        <v>1926</v>
      </c>
      <c r="H566" s="10">
        <v>1</v>
      </c>
      <c r="I566" s="12">
        <v>1</v>
      </c>
      <c r="K566" s="12"/>
      <c r="L566" s="12" t="s">
        <v>4892</v>
      </c>
      <c r="M566" s="10" t="s">
        <v>1928</v>
      </c>
      <c r="N566" s="10" t="s">
        <v>1954</v>
      </c>
      <c r="O566" s="10" t="s">
        <v>1960</v>
      </c>
      <c r="P566" s="14" t="s">
        <v>2597</v>
      </c>
      <c r="Q566" s="12" t="s">
        <v>1924</v>
      </c>
      <c r="R566" s="12" t="s">
        <v>207</v>
      </c>
      <c r="S566" s="12" t="s">
        <v>1954</v>
      </c>
      <c r="T566" s="10" t="s">
        <v>207</v>
      </c>
      <c r="U566" s="10" t="s">
        <v>207</v>
      </c>
      <c r="V566" s="10" t="s">
        <v>207</v>
      </c>
      <c r="W566" s="10" t="s">
        <v>3298</v>
      </c>
      <c r="X566" s="10" t="s">
        <v>1920</v>
      </c>
      <c r="Y566" s="10" t="s">
        <v>2521</v>
      </c>
      <c r="Z566" s="10" t="s">
        <v>1935</v>
      </c>
    </row>
    <row r="567" spans="1:26" s="10" customFormat="1" ht="75">
      <c r="A567" s="13" t="s">
        <v>91</v>
      </c>
      <c r="B567" s="14" t="s">
        <v>161</v>
      </c>
      <c r="C567" s="10" t="s">
        <v>224</v>
      </c>
      <c r="D567" s="14" t="s">
        <v>1121</v>
      </c>
      <c r="E567" s="14" t="s">
        <v>3299</v>
      </c>
      <c r="F567" s="12" t="s">
        <v>1936</v>
      </c>
      <c r="G567" s="12" t="s">
        <v>1926</v>
      </c>
      <c r="H567" s="10">
        <v>1</v>
      </c>
      <c r="I567" s="12">
        <v>1</v>
      </c>
      <c r="K567" s="12"/>
      <c r="L567" s="12" t="s">
        <v>4892</v>
      </c>
      <c r="M567" s="10" t="s">
        <v>1928</v>
      </c>
      <c r="N567" s="10" t="s">
        <v>1954</v>
      </c>
      <c r="O567" s="10" t="s">
        <v>1960</v>
      </c>
      <c r="P567" s="14" t="s">
        <v>2597</v>
      </c>
      <c r="Q567" s="12" t="s">
        <v>1924</v>
      </c>
      <c r="R567" s="12" t="s">
        <v>207</v>
      </c>
      <c r="S567" s="12" t="s">
        <v>1954</v>
      </c>
      <c r="T567" s="10" t="s">
        <v>207</v>
      </c>
      <c r="U567" s="10" t="s">
        <v>207</v>
      </c>
      <c r="V567" s="10" t="s">
        <v>207</v>
      </c>
      <c r="W567" s="10" t="s">
        <v>3300</v>
      </c>
      <c r="X567" s="10" t="s">
        <v>1920</v>
      </c>
      <c r="Y567" s="10" t="s">
        <v>2521</v>
      </c>
      <c r="Z567" s="10" t="s">
        <v>1935</v>
      </c>
    </row>
    <row r="568" spans="1:26" s="10" customFormat="1" ht="75">
      <c r="A568" s="13" t="s">
        <v>91</v>
      </c>
      <c r="B568" s="14" t="s">
        <v>161</v>
      </c>
      <c r="C568" s="10" t="s">
        <v>224</v>
      </c>
      <c r="D568" s="14" t="s">
        <v>1122</v>
      </c>
      <c r="E568" s="14" t="s">
        <v>3301</v>
      </c>
      <c r="F568" s="12" t="s">
        <v>1936</v>
      </c>
      <c r="G568" s="12" t="s">
        <v>1926</v>
      </c>
      <c r="H568" s="10">
        <v>1</v>
      </c>
      <c r="I568" s="12">
        <v>1</v>
      </c>
      <c r="K568" s="12"/>
      <c r="L568" s="12" t="s">
        <v>4892</v>
      </c>
      <c r="M568" s="10" t="s">
        <v>1928</v>
      </c>
      <c r="N568" s="10" t="s">
        <v>1954</v>
      </c>
      <c r="O568" s="10" t="s">
        <v>1960</v>
      </c>
      <c r="P568" s="14" t="s">
        <v>2597</v>
      </c>
      <c r="Q568" s="12" t="s">
        <v>1924</v>
      </c>
      <c r="R568" s="12" t="s">
        <v>207</v>
      </c>
      <c r="S568" s="12" t="s">
        <v>1954</v>
      </c>
      <c r="T568" s="10" t="s">
        <v>207</v>
      </c>
      <c r="U568" s="10" t="s">
        <v>207</v>
      </c>
      <c r="V568" s="10" t="s">
        <v>207</v>
      </c>
      <c r="W568" s="10" t="s">
        <v>3302</v>
      </c>
      <c r="X568" s="10" t="s">
        <v>1920</v>
      </c>
      <c r="Y568" s="10" t="s">
        <v>2521</v>
      </c>
      <c r="Z568" s="10" t="s">
        <v>1935</v>
      </c>
    </row>
    <row r="569" spans="1:26" s="10" customFormat="1" ht="75">
      <c r="A569" s="13" t="s">
        <v>91</v>
      </c>
      <c r="B569" s="14" t="s">
        <v>161</v>
      </c>
      <c r="C569" s="10" t="s">
        <v>224</v>
      </c>
      <c r="D569" s="14" t="s">
        <v>1123</v>
      </c>
      <c r="E569" s="14" t="s">
        <v>3303</v>
      </c>
      <c r="F569" s="12" t="s">
        <v>1936</v>
      </c>
      <c r="G569" s="12" t="s">
        <v>1926</v>
      </c>
      <c r="H569" s="10">
        <v>1</v>
      </c>
      <c r="I569" s="12">
        <v>1</v>
      </c>
      <c r="K569" s="12"/>
      <c r="L569" s="12" t="s">
        <v>4892</v>
      </c>
      <c r="M569" s="10" t="s">
        <v>1928</v>
      </c>
      <c r="N569" s="10" t="s">
        <v>1954</v>
      </c>
      <c r="O569" s="10" t="s">
        <v>1960</v>
      </c>
      <c r="P569" s="14" t="s">
        <v>2597</v>
      </c>
      <c r="Q569" s="12" t="s">
        <v>1924</v>
      </c>
      <c r="R569" s="12" t="s">
        <v>207</v>
      </c>
      <c r="S569" s="12" t="s">
        <v>1954</v>
      </c>
      <c r="T569" s="10" t="s">
        <v>207</v>
      </c>
      <c r="U569" s="10" t="s">
        <v>207</v>
      </c>
      <c r="V569" s="10" t="s">
        <v>207</v>
      </c>
      <c r="W569" s="10" t="s">
        <v>3304</v>
      </c>
      <c r="X569" s="10" t="s">
        <v>1920</v>
      </c>
      <c r="Y569" s="10" t="s">
        <v>2521</v>
      </c>
      <c r="Z569" s="10" t="s">
        <v>1935</v>
      </c>
    </row>
    <row r="570" spans="1:26" s="10" customFormat="1" ht="45">
      <c r="A570" s="13" t="s">
        <v>91</v>
      </c>
      <c r="B570" s="14" t="s">
        <v>161</v>
      </c>
      <c r="C570" s="10" t="s">
        <v>224</v>
      </c>
      <c r="D570" s="14" t="s">
        <v>1124</v>
      </c>
      <c r="E570" s="14" t="s">
        <v>3305</v>
      </c>
      <c r="F570" s="12" t="s">
        <v>1936</v>
      </c>
      <c r="G570" s="12" t="s">
        <v>1926</v>
      </c>
      <c r="H570" s="10">
        <v>1</v>
      </c>
      <c r="I570" s="12">
        <v>1</v>
      </c>
      <c r="K570" s="12"/>
      <c r="L570" s="12" t="s">
        <v>4892</v>
      </c>
      <c r="M570" s="10" t="s">
        <v>1928</v>
      </c>
      <c r="N570" s="10" t="s">
        <v>1954</v>
      </c>
      <c r="O570" s="10" t="s">
        <v>1960</v>
      </c>
      <c r="P570" s="14" t="s">
        <v>3306</v>
      </c>
      <c r="Q570" s="12" t="s">
        <v>1924</v>
      </c>
      <c r="R570" s="12" t="s">
        <v>207</v>
      </c>
      <c r="S570" s="12" t="s">
        <v>1954</v>
      </c>
      <c r="T570" s="10" t="s">
        <v>207</v>
      </c>
      <c r="U570" s="10" t="s">
        <v>207</v>
      </c>
      <c r="V570" s="10" t="s">
        <v>207</v>
      </c>
      <c r="W570" s="10" t="s">
        <v>1920</v>
      </c>
      <c r="X570" s="10" t="s">
        <v>1920</v>
      </c>
      <c r="Y570" s="10" t="s">
        <v>2521</v>
      </c>
      <c r="Z570" s="10" t="s">
        <v>1935</v>
      </c>
    </row>
    <row r="571" spans="1:26" s="10" customFormat="1" ht="30">
      <c r="A571" s="13" t="s">
        <v>91</v>
      </c>
      <c r="B571" s="14" t="s">
        <v>161</v>
      </c>
      <c r="C571" s="10" t="s">
        <v>224</v>
      </c>
      <c r="D571" s="14" t="s">
        <v>1125</v>
      </c>
      <c r="E571" s="14" t="s">
        <v>3307</v>
      </c>
      <c r="F571" s="12" t="s">
        <v>1936</v>
      </c>
      <c r="G571" s="12" t="s">
        <v>1926</v>
      </c>
      <c r="I571" s="12"/>
      <c r="K571" s="12"/>
      <c r="L571" s="12" t="s">
        <v>4892</v>
      </c>
      <c r="M571" s="10" t="s">
        <v>1928</v>
      </c>
      <c r="N571" s="10" t="s">
        <v>1954</v>
      </c>
      <c r="O571" s="10" t="s">
        <v>1960</v>
      </c>
      <c r="P571" s="14" t="s">
        <v>2727</v>
      </c>
      <c r="Q571" s="12" t="s">
        <v>1924</v>
      </c>
      <c r="R571" s="12" t="s">
        <v>207</v>
      </c>
      <c r="S571" s="12" t="s">
        <v>1954</v>
      </c>
      <c r="T571" s="10" t="s">
        <v>207</v>
      </c>
      <c r="U571" s="10" t="s">
        <v>207</v>
      </c>
      <c r="V571" s="10" t="s">
        <v>207</v>
      </c>
      <c r="W571" s="10" t="s">
        <v>3308</v>
      </c>
      <c r="X571" s="10" t="s">
        <v>1920</v>
      </c>
      <c r="Y571" s="10" t="s">
        <v>2521</v>
      </c>
      <c r="Z571" s="10" t="s">
        <v>1935</v>
      </c>
    </row>
    <row r="572" spans="1:26" s="10" customFormat="1" ht="30">
      <c r="A572" s="13" t="s">
        <v>91</v>
      </c>
      <c r="B572" s="14" t="s">
        <v>161</v>
      </c>
      <c r="C572" s="10" t="s">
        <v>224</v>
      </c>
      <c r="D572" s="14" t="s">
        <v>1126</v>
      </c>
      <c r="E572" s="14" t="s">
        <v>3309</v>
      </c>
      <c r="F572" s="12" t="s">
        <v>1936</v>
      </c>
      <c r="G572" s="12" t="s">
        <v>1926</v>
      </c>
      <c r="I572" s="12"/>
      <c r="K572" s="12"/>
      <c r="L572" s="12" t="s">
        <v>4892</v>
      </c>
      <c r="M572" s="10" t="s">
        <v>1928</v>
      </c>
      <c r="N572" s="10" t="s">
        <v>1954</v>
      </c>
      <c r="O572" s="10" t="s">
        <v>1960</v>
      </c>
      <c r="P572" s="14" t="s">
        <v>3310</v>
      </c>
      <c r="Q572" s="12" t="s">
        <v>1924</v>
      </c>
      <c r="R572" s="12" t="s">
        <v>207</v>
      </c>
      <c r="S572" s="12" t="s">
        <v>1954</v>
      </c>
      <c r="T572" s="10" t="s">
        <v>207</v>
      </c>
      <c r="U572" s="10" t="s">
        <v>207</v>
      </c>
      <c r="V572" s="10" t="s">
        <v>207</v>
      </c>
      <c r="W572" s="10" t="s">
        <v>1920</v>
      </c>
      <c r="X572" s="10" t="s">
        <v>1920</v>
      </c>
      <c r="Y572" s="10" t="s">
        <v>2521</v>
      </c>
      <c r="Z572" s="10" t="s">
        <v>1935</v>
      </c>
    </row>
    <row r="573" spans="1:26" s="10" customFormat="1" ht="30">
      <c r="A573" s="13" t="s">
        <v>91</v>
      </c>
      <c r="B573" s="14" t="s">
        <v>161</v>
      </c>
      <c r="C573" s="10" t="s">
        <v>224</v>
      </c>
      <c r="D573" s="14" t="s">
        <v>1127</v>
      </c>
      <c r="E573" s="14" t="s">
        <v>3311</v>
      </c>
      <c r="F573" s="12" t="s">
        <v>1936</v>
      </c>
      <c r="G573" s="12" t="s">
        <v>1926</v>
      </c>
      <c r="H573" s="10">
        <v>1</v>
      </c>
      <c r="I573" s="12">
        <v>1</v>
      </c>
      <c r="K573" s="12"/>
      <c r="L573" s="12" t="s">
        <v>4892</v>
      </c>
      <c r="M573" s="10" t="s">
        <v>1928</v>
      </c>
      <c r="N573" s="10" t="s">
        <v>1954</v>
      </c>
      <c r="O573" s="10" t="s">
        <v>1960</v>
      </c>
      <c r="P573" s="14" t="s">
        <v>2561</v>
      </c>
      <c r="Q573" s="12" t="s">
        <v>1924</v>
      </c>
      <c r="R573" s="12" t="s">
        <v>207</v>
      </c>
      <c r="S573" s="12" t="s">
        <v>1954</v>
      </c>
      <c r="T573" s="10" t="s">
        <v>207</v>
      </c>
      <c r="U573" s="10" t="s">
        <v>207</v>
      </c>
      <c r="V573" s="10" t="s">
        <v>207</v>
      </c>
      <c r="W573" s="10" t="s">
        <v>1920</v>
      </c>
      <c r="X573" s="10" t="s">
        <v>1920</v>
      </c>
      <c r="Y573" s="10" t="s">
        <v>2521</v>
      </c>
      <c r="Z573" s="10" t="s">
        <v>1935</v>
      </c>
    </row>
    <row r="574" spans="1:26" s="10" customFormat="1" ht="75">
      <c r="A574" s="13" t="s">
        <v>91</v>
      </c>
      <c r="B574" s="14" t="s">
        <v>161</v>
      </c>
      <c r="C574" s="10" t="s">
        <v>224</v>
      </c>
      <c r="D574" s="14" t="s">
        <v>1128</v>
      </c>
      <c r="E574" s="14" t="s">
        <v>3312</v>
      </c>
      <c r="F574" s="12" t="s">
        <v>1936</v>
      </c>
      <c r="G574" s="12" t="s">
        <v>1926</v>
      </c>
      <c r="H574" s="10">
        <v>1</v>
      </c>
      <c r="I574" s="12">
        <v>1</v>
      </c>
      <c r="K574" s="12"/>
      <c r="L574" s="12" t="s">
        <v>4892</v>
      </c>
      <c r="M574" s="10" t="s">
        <v>1928</v>
      </c>
      <c r="N574" s="10" t="s">
        <v>1954</v>
      </c>
      <c r="O574" s="10" t="s">
        <v>1960</v>
      </c>
      <c r="P574" s="14" t="s">
        <v>2597</v>
      </c>
      <c r="Q574" s="12" t="s">
        <v>1924</v>
      </c>
      <c r="R574" s="12" t="s">
        <v>207</v>
      </c>
      <c r="S574" s="12" t="s">
        <v>1954</v>
      </c>
      <c r="T574" s="10" t="s">
        <v>207</v>
      </c>
      <c r="U574" s="10" t="s">
        <v>207</v>
      </c>
      <c r="V574" s="10" t="s">
        <v>207</v>
      </c>
      <c r="W574" s="10" t="s">
        <v>1952</v>
      </c>
      <c r="X574" s="10" t="s">
        <v>1920</v>
      </c>
      <c r="Y574" s="10" t="s">
        <v>2521</v>
      </c>
      <c r="Z574" s="10" t="s">
        <v>1935</v>
      </c>
    </row>
    <row r="575" spans="1:26" s="10" customFormat="1" ht="75">
      <c r="A575" s="13" t="s">
        <v>91</v>
      </c>
      <c r="B575" s="14" t="s">
        <v>161</v>
      </c>
      <c r="C575" s="10" t="s">
        <v>224</v>
      </c>
      <c r="D575" s="14" t="s">
        <v>1129</v>
      </c>
      <c r="E575" s="14" t="s">
        <v>3313</v>
      </c>
      <c r="F575" s="12" t="s">
        <v>1936</v>
      </c>
      <c r="G575" s="12" t="s">
        <v>1926</v>
      </c>
      <c r="H575" s="10">
        <v>1</v>
      </c>
      <c r="I575" s="12">
        <v>1</v>
      </c>
      <c r="K575" s="12"/>
      <c r="L575" s="12" t="s">
        <v>4892</v>
      </c>
      <c r="M575" s="10" t="s">
        <v>1928</v>
      </c>
      <c r="N575" s="10" t="s">
        <v>1954</v>
      </c>
      <c r="O575" s="10" t="s">
        <v>1960</v>
      </c>
      <c r="P575" s="14" t="s">
        <v>2597</v>
      </c>
      <c r="Q575" s="12" t="s">
        <v>1924</v>
      </c>
      <c r="R575" s="12" t="s">
        <v>207</v>
      </c>
      <c r="S575" s="12" t="s">
        <v>1954</v>
      </c>
      <c r="T575" s="10" t="s">
        <v>207</v>
      </c>
      <c r="U575" s="10" t="s">
        <v>207</v>
      </c>
      <c r="V575" s="10" t="s">
        <v>207</v>
      </c>
      <c r="W575" s="10" t="s">
        <v>3314</v>
      </c>
      <c r="X575" s="10" t="s">
        <v>1920</v>
      </c>
      <c r="Y575" s="10" t="s">
        <v>2521</v>
      </c>
      <c r="Z575" s="10" t="s">
        <v>1935</v>
      </c>
    </row>
    <row r="576" spans="1:26" s="10" customFormat="1" ht="60">
      <c r="A576" s="13" t="s">
        <v>91</v>
      </c>
      <c r="B576" s="14" t="s">
        <v>161</v>
      </c>
      <c r="C576" s="10" t="s">
        <v>224</v>
      </c>
      <c r="D576" s="14" t="s">
        <v>1130</v>
      </c>
      <c r="E576" s="14" t="s">
        <v>3315</v>
      </c>
      <c r="F576" s="12" t="s">
        <v>1936</v>
      </c>
      <c r="G576" s="12" t="s">
        <v>1926</v>
      </c>
      <c r="I576" s="12"/>
      <c r="K576" s="12"/>
      <c r="L576" s="12" t="s">
        <v>4892</v>
      </c>
      <c r="M576" s="10" t="s">
        <v>1928</v>
      </c>
      <c r="N576" s="10" t="s">
        <v>1954</v>
      </c>
      <c r="O576" s="10" t="s">
        <v>1960</v>
      </c>
      <c r="P576" s="14" t="s">
        <v>3316</v>
      </c>
      <c r="Q576" s="12" t="s">
        <v>1924</v>
      </c>
      <c r="R576" s="12" t="s">
        <v>207</v>
      </c>
      <c r="S576" s="12" t="s">
        <v>1954</v>
      </c>
      <c r="T576" s="10" t="s">
        <v>207</v>
      </c>
      <c r="U576" s="10" t="s">
        <v>207</v>
      </c>
      <c r="V576" s="10" t="s">
        <v>207</v>
      </c>
      <c r="W576" s="10" t="s">
        <v>1920</v>
      </c>
      <c r="X576" s="10" t="s">
        <v>1920</v>
      </c>
      <c r="Y576" s="10" t="s">
        <v>2521</v>
      </c>
      <c r="Z576" s="10" t="s">
        <v>1935</v>
      </c>
    </row>
    <row r="577" spans="1:26" s="10" customFormat="1" ht="30">
      <c r="A577" s="13" t="s">
        <v>91</v>
      </c>
      <c r="B577" s="14" t="s">
        <v>161</v>
      </c>
      <c r="C577" s="10" t="s">
        <v>224</v>
      </c>
      <c r="D577" s="14" t="s">
        <v>1131</v>
      </c>
      <c r="E577" s="14" t="s">
        <v>3317</v>
      </c>
      <c r="F577" s="12" t="s">
        <v>1936</v>
      </c>
      <c r="G577" s="12" t="s">
        <v>1926</v>
      </c>
      <c r="I577" s="12"/>
      <c r="K577" s="12"/>
      <c r="L577" s="12" t="s">
        <v>4892</v>
      </c>
      <c r="M577" s="10" t="s">
        <v>1928</v>
      </c>
      <c r="N577" s="10" t="s">
        <v>1954</v>
      </c>
      <c r="O577" s="10" t="s">
        <v>1960</v>
      </c>
      <c r="P577" s="14" t="s">
        <v>2561</v>
      </c>
      <c r="Q577" s="12" t="s">
        <v>1924</v>
      </c>
      <c r="R577" s="12" t="s">
        <v>207</v>
      </c>
      <c r="S577" s="12" t="s">
        <v>1954</v>
      </c>
      <c r="T577" s="10" t="s">
        <v>207</v>
      </c>
      <c r="U577" s="10" t="s">
        <v>207</v>
      </c>
      <c r="V577" s="10" t="s">
        <v>207</v>
      </c>
      <c r="W577" s="10" t="s">
        <v>1920</v>
      </c>
      <c r="X577" s="10" t="s">
        <v>1920</v>
      </c>
      <c r="Y577" s="10" t="s">
        <v>2521</v>
      </c>
      <c r="Z577" s="10" t="s">
        <v>1935</v>
      </c>
    </row>
    <row r="578" spans="1:26" s="10" customFormat="1" ht="60">
      <c r="A578" s="13" t="s">
        <v>91</v>
      </c>
      <c r="B578" s="14" t="s">
        <v>161</v>
      </c>
      <c r="C578" s="10" t="s">
        <v>224</v>
      </c>
      <c r="D578" s="14" t="s">
        <v>1132</v>
      </c>
      <c r="E578" s="14" t="s">
        <v>3318</v>
      </c>
      <c r="F578" s="12" t="s">
        <v>1936</v>
      </c>
      <c r="G578" s="12" t="s">
        <v>1926</v>
      </c>
      <c r="I578" s="12"/>
      <c r="K578" s="12"/>
      <c r="L578" s="12" t="s">
        <v>4892</v>
      </c>
      <c r="M578" s="10" t="s">
        <v>1928</v>
      </c>
      <c r="N578" s="10" t="s">
        <v>1954</v>
      </c>
      <c r="O578" s="10" t="s">
        <v>1960</v>
      </c>
      <c r="P578" s="14" t="s">
        <v>3319</v>
      </c>
      <c r="Q578" s="12" t="s">
        <v>1924</v>
      </c>
      <c r="R578" s="12" t="s">
        <v>207</v>
      </c>
      <c r="S578" s="12" t="s">
        <v>1954</v>
      </c>
      <c r="T578" s="10" t="s">
        <v>207</v>
      </c>
      <c r="U578" s="10" t="s">
        <v>207</v>
      </c>
      <c r="V578" s="10" t="s">
        <v>207</v>
      </c>
      <c r="W578" s="10" t="s">
        <v>3320</v>
      </c>
      <c r="X578" s="10" t="s">
        <v>1920</v>
      </c>
      <c r="Y578" s="10" t="s">
        <v>2521</v>
      </c>
      <c r="Z578" s="10" t="s">
        <v>1935</v>
      </c>
    </row>
    <row r="579" spans="1:26" s="10" customFormat="1" ht="30">
      <c r="A579" s="13" t="s">
        <v>91</v>
      </c>
      <c r="B579" s="14" t="s">
        <v>161</v>
      </c>
      <c r="C579" s="10" t="s">
        <v>224</v>
      </c>
      <c r="D579" s="14" t="s">
        <v>1133</v>
      </c>
      <c r="E579" s="14" t="s">
        <v>3321</v>
      </c>
      <c r="F579" s="12" t="s">
        <v>1936</v>
      </c>
      <c r="G579" s="12" t="s">
        <v>1926</v>
      </c>
      <c r="I579" s="12"/>
      <c r="K579" s="12"/>
      <c r="L579" s="12" t="s">
        <v>4892</v>
      </c>
      <c r="M579" s="10" t="s">
        <v>1928</v>
      </c>
      <c r="N579" s="10" t="s">
        <v>1954</v>
      </c>
      <c r="O579" s="10" t="s">
        <v>1960</v>
      </c>
      <c r="P579" s="14" t="s">
        <v>2696</v>
      </c>
      <c r="Q579" s="12" t="s">
        <v>1924</v>
      </c>
      <c r="R579" s="12" t="s">
        <v>207</v>
      </c>
      <c r="S579" s="12" t="s">
        <v>1954</v>
      </c>
      <c r="T579" s="10" t="s">
        <v>207</v>
      </c>
      <c r="U579" s="10" t="s">
        <v>207</v>
      </c>
      <c r="V579" s="10" t="s">
        <v>207</v>
      </c>
      <c r="W579" s="10" t="s">
        <v>1920</v>
      </c>
      <c r="X579" s="10" t="s">
        <v>1920</v>
      </c>
      <c r="Y579" s="10" t="s">
        <v>2521</v>
      </c>
      <c r="Z579" s="10" t="s">
        <v>1935</v>
      </c>
    </row>
    <row r="580" spans="1:26" s="10" customFormat="1" ht="30">
      <c r="A580" s="13" t="s">
        <v>91</v>
      </c>
      <c r="B580" s="14" t="s">
        <v>161</v>
      </c>
      <c r="C580" s="10" t="s">
        <v>224</v>
      </c>
      <c r="D580" s="14" t="s">
        <v>1134</v>
      </c>
      <c r="E580" s="14" t="s">
        <v>3322</v>
      </c>
      <c r="F580" s="12" t="s">
        <v>1936</v>
      </c>
      <c r="G580" s="12" t="s">
        <v>1926</v>
      </c>
      <c r="I580" s="12"/>
      <c r="K580" s="12"/>
      <c r="L580" s="12" t="s">
        <v>4892</v>
      </c>
      <c r="M580" s="10" t="s">
        <v>1928</v>
      </c>
      <c r="N580" s="10" t="s">
        <v>1954</v>
      </c>
      <c r="O580" s="10" t="s">
        <v>1960</v>
      </c>
      <c r="P580" s="14" t="s">
        <v>3323</v>
      </c>
      <c r="Q580" s="12" t="s">
        <v>1924</v>
      </c>
      <c r="R580" s="12" t="s">
        <v>207</v>
      </c>
      <c r="S580" s="12" t="s">
        <v>1954</v>
      </c>
      <c r="T580" s="10" t="s">
        <v>207</v>
      </c>
      <c r="U580" s="10" t="s">
        <v>207</v>
      </c>
      <c r="V580" s="10" t="s">
        <v>207</v>
      </c>
      <c r="W580" s="10" t="s">
        <v>3324</v>
      </c>
      <c r="X580" s="10" t="s">
        <v>1920</v>
      </c>
      <c r="Y580" s="10" t="s">
        <v>2521</v>
      </c>
      <c r="Z580" s="10" t="s">
        <v>1935</v>
      </c>
    </row>
    <row r="581" spans="1:26" s="10" customFormat="1" ht="30">
      <c r="A581" s="13" t="s">
        <v>91</v>
      </c>
      <c r="B581" s="14" t="s">
        <v>161</v>
      </c>
      <c r="C581" s="10" t="s">
        <v>224</v>
      </c>
      <c r="D581" s="14" t="s">
        <v>1135</v>
      </c>
      <c r="E581" s="14" t="s">
        <v>3325</v>
      </c>
      <c r="F581" s="12" t="s">
        <v>1936</v>
      </c>
      <c r="G581" s="12" t="s">
        <v>1926</v>
      </c>
      <c r="I581" s="12"/>
      <c r="K581" s="12"/>
      <c r="L581" s="12" t="s">
        <v>1922</v>
      </c>
      <c r="M581" s="10" t="s">
        <v>1928</v>
      </c>
      <c r="N581" s="10" t="s">
        <v>1954</v>
      </c>
      <c r="O581" s="10" t="s">
        <v>1960</v>
      </c>
      <c r="P581" s="14" t="s">
        <v>1931</v>
      </c>
      <c r="Q581" s="12" t="s">
        <v>1946</v>
      </c>
      <c r="R581" s="12" t="s">
        <v>2023</v>
      </c>
      <c r="S581" s="12" t="s">
        <v>1954</v>
      </c>
      <c r="T581" s="10" t="s">
        <v>3326</v>
      </c>
      <c r="U581" s="10" t="s">
        <v>3327</v>
      </c>
      <c r="V581" s="10" t="s">
        <v>207</v>
      </c>
      <c r="W581" s="10" t="s">
        <v>1920</v>
      </c>
      <c r="X581" s="10" t="s">
        <v>1920</v>
      </c>
      <c r="Y581" s="10" t="s">
        <v>2521</v>
      </c>
      <c r="Z581" s="10" t="s">
        <v>1935</v>
      </c>
    </row>
    <row r="582" spans="1:26" s="10" customFormat="1" ht="30">
      <c r="A582" s="13" t="s">
        <v>91</v>
      </c>
      <c r="B582" s="14" t="s">
        <v>161</v>
      </c>
      <c r="C582" s="10" t="s">
        <v>224</v>
      </c>
      <c r="D582" s="14" t="s">
        <v>1136</v>
      </c>
      <c r="E582" s="14" t="s">
        <v>3325</v>
      </c>
      <c r="F582" s="12" t="s">
        <v>1936</v>
      </c>
      <c r="G582" s="12" t="s">
        <v>1926</v>
      </c>
      <c r="I582" s="12"/>
      <c r="K582" s="12"/>
      <c r="L582" s="12" t="s">
        <v>1922</v>
      </c>
      <c r="M582" s="10" t="s">
        <v>1928</v>
      </c>
      <c r="N582" s="10" t="s">
        <v>1954</v>
      </c>
      <c r="O582" s="10" t="s">
        <v>1960</v>
      </c>
      <c r="P582" s="14" t="s">
        <v>1931</v>
      </c>
      <c r="Q582" s="12" t="s">
        <v>1946</v>
      </c>
      <c r="R582" s="12" t="s">
        <v>2023</v>
      </c>
      <c r="S582" s="12" t="s">
        <v>1954</v>
      </c>
      <c r="T582" s="10" t="s">
        <v>3328</v>
      </c>
      <c r="U582" s="10" t="s">
        <v>3329</v>
      </c>
      <c r="V582" s="10" t="s">
        <v>207</v>
      </c>
      <c r="W582" s="10" t="s">
        <v>1920</v>
      </c>
      <c r="X582" s="10" t="s">
        <v>1920</v>
      </c>
      <c r="Y582" s="10" t="s">
        <v>2521</v>
      </c>
      <c r="Z582" s="10" t="s">
        <v>1935</v>
      </c>
    </row>
    <row r="583" spans="1:26" s="10" customFormat="1" ht="30">
      <c r="A583" s="13" t="s">
        <v>91</v>
      </c>
      <c r="B583" s="14" t="s">
        <v>161</v>
      </c>
      <c r="C583" s="10" t="s">
        <v>224</v>
      </c>
      <c r="D583" s="14" t="s">
        <v>1137</v>
      </c>
      <c r="E583" s="14" t="s">
        <v>3325</v>
      </c>
      <c r="F583" s="12" t="s">
        <v>1936</v>
      </c>
      <c r="G583" s="12" t="s">
        <v>1926</v>
      </c>
      <c r="I583" s="12"/>
      <c r="K583" s="12"/>
      <c r="L583" s="12" t="s">
        <v>1922</v>
      </c>
      <c r="M583" s="10" t="s">
        <v>1928</v>
      </c>
      <c r="N583" s="10" t="s">
        <v>1954</v>
      </c>
      <c r="O583" s="10" t="s">
        <v>1960</v>
      </c>
      <c r="P583" s="14" t="s">
        <v>1931</v>
      </c>
      <c r="Q583" s="12" t="s">
        <v>1946</v>
      </c>
      <c r="R583" s="12" t="s">
        <v>2023</v>
      </c>
      <c r="S583" s="12" t="s">
        <v>1954</v>
      </c>
      <c r="T583" s="10" t="s">
        <v>3330</v>
      </c>
      <c r="U583" s="10" t="s">
        <v>3331</v>
      </c>
      <c r="V583" s="10" t="s">
        <v>207</v>
      </c>
      <c r="W583" s="10" t="s">
        <v>1920</v>
      </c>
      <c r="X583" s="10" t="s">
        <v>1920</v>
      </c>
      <c r="Y583" s="10" t="s">
        <v>2521</v>
      </c>
      <c r="Z583" s="10" t="s">
        <v>1935</v>
      </c>
    </row>
    <row r="584" spans="1:26" s="10" customFormat="1" ht="90">
      <c r="A584" s="13" t="s">
        <v>91</v>
      </c>
      <c r="B584" s="14" t="s">
        <v>161</v>
      </c>
      <c r="C584" s="10" t="s">
        <v>224</v>
      </c>
      <c r="D584" s="14" t="s">
        <v>1138</v>
      </c>
      <c r="E584" s="14" t="s">
        <v>3332</v>
      </c>
      <c r="F584" s="12" t="s">
        <v>1936</v>
      </c>
      <c r="G584" s="12" t="s">
        <v>1926</v>
      </c>
      <c r="H584" s="10">
        <v>1</v>
      </c>
      <c r="I584" s="12"/>
      <c r="K584" s="12"/>
      <c r="L584" s="12" t="s">
        <v>4892</v>
      </c>
      <c r="M584" s="10" t="s">
        <v>1928</v>
      </c>
      <c r="N584" s="10" t="s">
        <v>1954</v>
      </c>
      <c r="O584" s="10" t="s">
        <v>1960</v>
      </c>
      <c r="P584" s="14" t="s">
        <v>3333</v>
      </c>
      <c r="Q584" s="12" t="s">
        <v>1924</v>
      </c>
      <c r="R584" s="12" t="s">
        <v>207</v>
      </c>
      <c r="S584" s="12" t="s">
        <v>1954</v>
      </c>
      <c r="T584" s="10" t="s">
        <v>207</v>
      </c>
      <c r="U584" s="10" t="s">
        <v>207</v>
      </c>
      <c r="V584" s="10" t="s">
        <v>207</v>
      </c>
      <c r="W584" s="10" t="s">
        <v>1920</v>
      </c>
      <c r="X584" s="10" t="s">
        <v>1920</v>
      </c>
      <c r="Y584" s="10" t="s">
        <v>2521</v>
      </c>
      <c r="Z584" s="10" t="s">
        <v>1935</v>
      </c>
    </row>
    <row r="585" spans="1:26" s="10" customFormat="1" ht="30">
      <c r="A585" s="13" t="s">
        <v>91</v>
      </c>
      <c r="B585" s="14" t="s">
        <v>161</v>
      </c>
      <c r="C585" s="10" t="s">
        <v>224</v>
      </c>
      <c r="D585" s="14" t="s">
        <v>1139</v>
      </c>
      <c r="E585" s="14" t="s">
        <v>3334</v>
      </c>
      <c r="F585" s="12" t="s">
        <v>1936</v>
      </c>
      <c r="G585" s="12" t="s">
        <v>1926</v>
      </c>
      <c r="H585" s="10">
        <v>1</v>
      </c>
      <c r="I585" s="12">
        <v>1</v>
      </c>
      <c r="K585" s="12"/>
      <c r="L585" s="12" t="s">
        <v>4892</v>
      </c>
      <c r="M585" s="10" t="s">
        <v>1928</v>
      </c>
      <c r="N585" s="10" t="s">
        <v>1954</v>
      </c>
      <c r="O585" s="10" t="s">
        <v>1960</v>
      </c>
      <c r="P585" s="14" t="s">
        <v>3335</v>
      </c>
      <c r="Q585" s="12" t="s">
        <v>1924</v>
      </c>
      <c r="R585" s="12" t="s">
        <v>207</v>
      </c>
      <c r="S585" s="12" t="s">
        <v>1954</v>
      </c>
      <c r="T585" s="10" t="s">
        <v>207</v>
      </c>
      <c r="U585" s="10" t="s">
        <v>207</v>
      </c>
      <c r="V585" s="10" t="s">
        <v>207</v>
      </c>
      <c r="W585" s="10" t="s">
        <v>1920</v>
      </c>
      <c r="X585" s="10" t="s">
        <v>1920</v>
      </c>
      <c r="Y585" s="10" t="s">
        <v>2521</v>
      </c>
      <c r="Z585" s="10" t="s">
        <v>1935</v>
      </c>
    </row>
    <row r="586" spans="1:26" s="10" customFormat="1" ht="30">
      <c r="A586" s="13" t="s">
        <v>91</v>
      </c>
      <c r="B586" s="14" t="s">
        <v>161</v>
      </c>
      <c r="C586" s="10" t="s">
        <v>224</v>
      </c>
      <c r="D586" s="14" t="s">
        <v>1140</v>
      </c>
      <c r="E586" s="14" t="s">
        <v>3336</v>
      </c>
      <c r="F586" s="12" t="s">
        <v>1936</v>
      </c>
      <c r="G586" s="12" t="s">
        <v>1926</v>
      </c>
      <c r="H586" s="10">
        <v>1</v>
      </c>
      <c r="I586" s="12">
        <v>1</v>
      </c>
      <c r="K586" s="12"/>
      <c r="L586" s="12" t="s">
        <v>4892</v>
      </c>
      <c r="M586" s="10" t="s">
        <v>1928</v>
      </c>
      <c r="N586" s="10" t="s">
        <v>1954</v>
      </c>
      <c r="O586" s="10" t="s">
        <v>1960</v>
      </c>
      <c r="P586" s="14" t="s">
        <v>2576</v>
      </c>
      <c r="Q586" s="12" t="s">
        <v>1924</v>
      </c>
      <c r="R586" s="12" t="s">
        <v>207</v>
      </c>
      <c r="S586" s="12" t="s">
        <v>1954</v>
      </c>
      <c r="T586" s="10" t="s">
        <v>207</v>
      </c>
      <c r="U586" s="10" t="s">
        <v>207</v>
      </c>
      <c r="V586" s="10" t="s">
        <v>207</v>
      </c>
      <c r="W586" s="10" t="s">
        <v>1920</v>
      </c>
      <c r="X586" s="10" t="s">
        <v>1920</v>
      </c>
      <c r="Y586" s="10" t="s">
        <v>2521</v>
      </c>
      <c r="Z586" s="10" t="s">
        <v>1935</v>
      </c>
    </row>
    <row r="587" spans="1:26" s="10" customFormat="1" ht="30">
      <c r="A587" s="13" t="s">
        <v>91</v>
      </c>
      <c r="B587" s="14" t="s">
        <v>161</v>
      </c>
      <c r="C587" s="10" t="s">
        <v>224</v>
      </c>
      <c r="D587" s="14" t="s">
        <v>1141</v>
      </c>
      <c r="E587" s="14" t="s">
        <v>3337</v>
      </c>
      <c r="F587" s="12" t="s">
        <v>1936</v>
      </c>
      <c r="G587" s="12" t="s">
        <v>1926</v>
      </c>
      <c r="H587" s="10">
        <v>1</v>
      </c>
      <c r="I587" s="12">
        <v>1</v>
      </c>
      <c r="K587" s="12"/>
      <c r="L587" s="12" t="s">
        <v>4892</v>
      </c>
      <c r="M587" s="10" t="s">
        <v>1928</v>
      </c>
      <c r="N587" s="10" t="s">
        <v>1954</v>
      </c>
      <c r="O587" s="10" t="s">
        <v>1960</v>
      </c>
      <c r="P587" s="14" t="s">
        <v>2576</v>
      </c>
      <c r="Q587" s="12" t="s">
        <v>1924</v>
      </c>
      <c r="R587" s="12" t="s">
        <v>207</v>
      </c>
      <c r="S587" s="12" t="s">
        <v>1954</v>
      </c>
      <c r="T587" s="10" t="s">
        <v>207</v>
      </c>
      <c r="U587" s="10" t="s">
        <v>207</v>
      </c>
      <c r="V587" s="10" t="s">
        <v>207</v>
      </c>
      <c r="W587" s="10" t="s">
        <v>1920</v>
      </c>
      <c r="X587" s="10" t="s">
        <v>1920</v>
      </c>
      <c r="Y587" s="10" t="s">
        <v>2521</v>
      </c>
      <c r="Z587" s="10" t="s">
        <v>1935</v>
      </c>
    </row>
    <row r="588" spans="1:26" s="10" customFormat="1" ht="30">
      <c r="A588" s="13" t="s">
        <v>91</v>
      </c>
      <c r="B588" s="14" t="s">
        <v>161</v>
      </c>
      <c r="C588" s="10" t="s">
        <v>224</v>
      </c>
      <c r="D588" s="14" t="s">
        <v>1142</v>
      </c>
      <c r="E588" s="14" t="s">
        <v>3338</v>
      </c>
      <c r="F588" s="12" t="s">
        <v>1936</v>
      </c>
      <c r="G588" s="12" t="s">
        <v>1926</v>
      </c>
      <c r="H588" s="10">
        <v>1</v>
      </c>
      <c r="I588" s="12">
        <v>1</v>
      </c>
      <c r="K588" s="12"/>
      <c r="L588" s="12" t="s">
        <v>4892</v>
      </c>
      <c r="M588" s="10" t="s">
        <v>1928</v>
      </c>
      <c r="N588" s="10" t="s">
        <v>1954</v>
      </c>
      <c r="O588" s="10" t="s">
        <v>1960</v>
      </c>
      <c r="P588" s="14" t="s">
        <v>2576</v>
      </c>
      <c r="Q588" s="12" t="s">
        <v>1924</v>
      </c>
      <c r="R588" s="12" t="s">
        <v>207</v>
      </c>
      <c r="S588" s="12" t="s">
        <v>1954</v>
      </c>
      <c r="T588" s="10" t="s">
        <v>207</v>
      </c>
      <c r="U588" s="10" t="s">
        <v>207</v>
      </c>
      <c r="V588" s="10" t="s">
        <v>207</v>
      </c>
      <c r="W588" s="10" t="s">
        <v>1920</v>
      </c>
      <c r="X588" s="10" t="s">
        <v>1920</v>
      </c>
      <c r="Y588" s="10" t="s">
        <v>2521</v>
      </c>
      <c r="Z588" s="10" t="s">
        <v>1935</v>
      </c>
    </row>
    <row r="589" spans="1:26" s="10" customFormat="1" ht="30">
      <c r="A589" s="13" t="s">
        <v>91</v>
      </c>
      <c r="B589" s="14" t="s">
        <v>161</v>
      </c>
      <c r="C589" s="10" t="s">
        <v>224</v>
      </c>
      <c r="D589" s="14" t="s">
        <v>1143</v>
      </c>
      <c r="E589" s="14" t="s">
        <v>3339</v>
      </c>
      <c r="F589" s="12" t="s">
        <v>1936</v>
      </c>
      <c r="G589" s="12" t="s">
        <v>1926</v>
      </c>
      <c r="H589" s="10">
        <v>1</v>
      </c>
      <c r="I589" s="12">
        <v>1</v>
      </c>
      <c r="K589" s="12"/>
      <c r="L589" s="12" t="s">
        <v>4892</v>
      </c>
      <c r="M589" s="10" t="s">
        <v>1928</v>
      </c>
      <c r="N589" s="10" t="s">
        <v>1954</v>
      </c>
      <c r="O589" s="10" t="s">
        <v>1960</v>
      </c>
      <c r="P589" s="14" t="s">
        <v>2576</v>
      </c>
      <c r="Q589" s="12" t="s">
        <v>1924</v>
      </c>
      <c r="R589" s="12" t="s">
        <v>207</v>
      </c>
      <c r="S589" s="12" t="s">
        <v>1954</v>
      </c>
      <c r="T589" s="10" t="s">
        <v>207</v>
      </c>
      <c r="U589" s="10" t="s">
        <v>207</v>
      </c>
      <c r="V589" s="10" t="s">
        <v>207</v>
      </c>
      <c r="W589" s="10" t="s">
        <v>3340</v>
      </c>
      <c r="X589" s="10" t="s">
        <v>1920</v>
      </c>
      <c r="Y589" s="10" t="s">
        <v>2521</v>
      </c>
      <c r="Z589" s="10" t="s">
        <v>1935</v>
      </c>
    </row>
    <row r="590" spans="1:26" s="10" customFormat="1" ht="30">
      <c r="A590" s="13" t="s">
        <v>91</v>
      </c>
      <c r="B590" s="14" t="s">
        <v>161</v>
      </c>
      <c r="C590" s="10" t="s">
        <v>224</v>
      </c>
      <c r="D590" s="14" t="s">
        <v>1144</v>
      </c>
      <c r="E590" s="14" t="s">
        <v>3341</v>
      </c>
      <c r="F590" s="12" t="s">
        <v>1936</v>
      </c>
      <c r="G590" s="12" t="s">
        <v>1926</v>
      </c>
      <c r="H590" s="10">
        <v>1</v>
      </c>
      <c r="I590" s="12">
        <v>1</v>
      </c>
      <c r="K590" s="12"/>
      <c r="L590" s="12" t="s">
        <v>4892</v>
      </c>
      <c r="M590" s="10" t="s">
        <v>1928</v>
      </c>
      <c r="N590" s="10" t="s">
        <v>1954</v>
      </c>
      <c r="O590" s="10" t="s">
        <v>1960</v>
      </c>
      <c r="P590" s="14" t="s">
        <v>2576</v>
      </c>
      <c r="Q590" s="12" t="s">
        <v>1924</v>
      </c>
      <c r="R590" s="12" t="s">
        <v>207</v>
      </c>
      <c r="S590" s="12" t="s">
        <v>1954</v>
      </c>
      <c r="T590" s="10" t="s">
        <v>207</v>
      </c>
      <c r="U590" s="10" t="s">
        <v>207</v>
      </c>
      <c r="V590" s="10" t="s">
        <v>207</v>
      </c>
      <c r="W590" s="10" t="s">
        <v>2107</v>
      </c>
      <c r="X590" s="10" t="s">
        <v>1920</v>
      </c>
      <c r="Y590" s="10" t="s">
        <v>2521</v>
      </c>
      <c r="Z590" s="10" t="s">
        <v>1935</v>
      </c>
    </row>
    <row r="591" spans="1:26" s="10" customFormat="1" ht="30">
      <c r="A591" s="13" t="s">
        <v>91</v>
      </c>
      <c r="B591" s="14" t="s">
        <v>161</v>
      </c>
      <c r="C591" s="10" t="s">
        <v>224</v>
      </c>
      <c r="D591" s="14" t="s">
        <v>1145</v>
      </c>
      <c r="E591" s="14" t="s">
        <v>3342</v>
      </c>
      <c r="F591" s="12" t="s">
        <v>1936</v>
      </c>
      <c r="G591" s="12" t="s">
        <v>1926</v>
      </c>
      <c r="H591" s="10">
        <v>1</v>
      </c>
      <c r="I591" s="12">
        <v>1</v>
      </c>
      <c r="K591" s="12"/>
      <c r="L591" s="12" t="s">
        <v>4892</v>
      </c>
      <c r="M591" s="10" t="s">
        <v>1928</v>
      </c>
      <c r="N591" s="10" t="s">
        <v>1954</v>
      </c>
      <c r="O591" s="10" t="s">
        <v>1960</v>
      </c>
      <c r="P591" s="14" t="s">
        <v>2576</v>
      </c>
      <c r="Q591" s="12" t="s">
        <v>1924</v>
      </c>
      <c r="R591" s="12" t="s">
        <v>207</v>
      </c>
      <c r="S591" s="12" t="s">
        <v>1954</v>
      </c>
      <c r="T591" s="10" t="s">
        <v>207</v>
      </c>
      <c r="U591" s="10" t="s">
        <v>207</v>
      </c>
      <c r="V591" s="10" t="s">
        <v>207</v>
      </c>
      <c r="W591" s="10" t="s">
        <v>1940</v>
      </c>
      <c r="X591" s="10" t="s">
        <v>1920</v>
      </c>
      <c r="Y591" s="10" t="s">
        <v>2521</v>
      </c>
      <c r="Z591" s="10" t="s">
        <v>1935</v>
      </c>
    </row>
    <row r="592" spans="1:26" s="10" customFormat="1" ht="30">
      <c r="A592" s="13" t="s">
        <v>91</v>
      </c>
      <c r="B592" s="14" t="s">
        <v>161</v>
      </c>
      <c r="C592" s="10" t="s">
        <v>224</v>
      </c>
      <c r="D592" s="14" t="s">
        <v>1146</v>
      </c>
      <c r="E592" s="14" t="s">
        <v>3343</v>
      </c>
      <c r="F592" s="12" t="s">
        <v>1936</v>
      </c>
      <c r="G592" s="12" t="s">
        <v>1926</v>
      </c>
      <c r="H592" s="10">
        <v>1</v>
      </c>
      <c r="I592" s="12">
        <v>1</v>
      </c>
      <c r="K592" s="12"/>
      <c r="L592" s="12" t="s">
        <v>4892</v>
      </c>
      <c r="M592" s="10" t="s">
        <v>1928</v>
      </c>
      <c r="N592" s="10" t="s">
        <v>1954</v>
      </c>
      <c r="O592" s="10" t="s">
        <v>1960</v>
      </c>
      <c r="P592" s="14" t="s">
        <v>2576</v>
      </c>
      <c r="Q592" s="12" t="s">
        <v>1924</v>
      </c>
      <c r="R592" s="12" t="s">
        <v>207</v>
      </c>
      <c r="S592" s="12" t="s">
        <v>1954</v>
      </c>
      <c r="T592" s="10" t="s">
        <v>207</v>
      </c>
      <c r="U592" s="10" t="s">
        <v>207</v>
      </c>
      <c r="V592" s="10" t="s">
        <v>207</v>
      </c>
      <c r="W592" s="10" t="s">
        <v>1920</v>
      </c>
      <c r="X592" s="10" t="s">
        <v>1920</v>
      </c>
      <c r="Y592" s="10" t="s">
        <v>2521</v>
      </c>
      <c r="Z592" s="10" t="s">
        <v>1935</v>
      </c>
    </row>
    <row r="593" spans="1:26" s="10" customFormat="1" ht="30">
      <c r="A593" s="13" t="s">
        <v>91</v>
      </c>
      <c r="B593" s="14" t="s">
        <v>161</v>
      </c>
      <c r="C593" s="10" t="s">
        <v>224</v>
      </c>
      <c r="D593" s="14" t="s">
        <v>1147</v>
      </c>
      <c r="E593" s="14" t="s">
        <v>3344</v>
      </c>
      <c r="F593" s="12" t="s">
        <v>1936</v>
      </c>
      <c r="G593" s="12" t="s">
        <v>1926</v>
      </c>
      <c r="H593" s="10">
        <v>1</v>
      </c>
      <c r="I593" s="12">
        <v>1</v>
      </c>
      <c r="K593" s="12"/>
      <c r="L593" s="12" t="s">
        <v>4892</v>
      </c>
      <c r="M593" s="10" t="s">
        <v>1928</v>
      </c>
      <c r="N593" s="10" t="s">
        <v>1954</v>
      </c>
      <c r="O593" s="10" t="s">
        <v>1960</v>
      </c>
      <c r="P593" s="14" t="s">
        <v>2576</v>
      </c>
      <c r="Q593" s="12" t="s">
        <v>1924</v>
      </c>
      <c r="R593" s="12" t="s">
        <v>207</v>
      </c>
      <c r="S593" s="12" t="s">
        <v>1954</v>
      </c>
      <c r="T593" s="10" t="s">
        <v>207</v>
      </c>
      <c r="U593" s="10" t="s">
        <v>207</v>
      </c>
      <c r="V593" s="10" t="s">
        <v>207</v>
      </c>
      <c r="W593" s="10" t="s">
        <v>1920</v>
      </c>
      <c r="X593" s="10" t="s">
        <v>1920</v>
      </c>
      <c r="Y593" s="10" t="s">
        <v>2521</v>
      </c>
      <c r="Z593" s="10" t="s">
        <v>1935</v>
      </c>
    </row>
    <row r="594" spans="1:26" s="10" customFormat="1" ht="45">
      <c r="A594" s="13" t="s">
        <v>91</v>
      </c>
      <c r="B594" s="14" t="s">
        <v>161</v>
      </c>
      <c r="C594" s="10" t="s">
        <v>224</v>
      </c>
      <c r="D594" s="14" t="s">
        <v>1148</v>
      </c>
      <c r="E594" s="14" t="s">
        <v>3345</v>
      </c>
      <c r="F594" s="12" t="s">
        <v>1936</v>
      </c>
      <c r="G594" s="12" t="s">
        <v>1926</v>
      </c>
      <c r="H594" s="10">
        <v>1</v>
      </c>
      <c r="I594" s="12">
        <v>1</v>
      </c>
      <c r="K594" s="12"/>
      <c r="L594" s="12" t="s">
        <v>4892</v>
      </c>
      <c r="M594" s="10" t="s">
        <v>1928</v>
      </c>
      <c r="N594" s="10" t="s">
        <v>1954</v>
      </c>
      <c r="O594" s="10" t="s">
        <v>1960</v>
      </c>
      <c r="P594" s="14" t="s">
        <v>2576</v>
      </c>
      <c r="Q594" s="12" t="s">
        <v>1924</v>
      </c>
      <c r="R594" s="12" t="s">
        <v>207</v>
      </c>
      <c r="S594" s="12" t="s">
        <v>1954</v>
      </c>
      <c r="T594" s="10" t="s">
        <v>207</v>
      </c>
      <c r="U594" s="10" t="s">
        <v>207</v>
      </c>
      <c r="V594" s="10" t="s">
        <v>207</v>
      </c>
      <c r="W594" s="10" t="s">
        <v>1920</v>
      </c>
      <c r="X594" s="10" t="s">
        <v>1920</v>
      </c>
      <c r="Y594" s="10" t="s">
        <v>2521</v>
      </c>
      <c r="Z594" s="10" t="s">
        <v>1935</v>
      </c>
    </row>
    <row r="595" spans="1:26" s="10" customFormat="1" ht="30">
      <c r="A595" s="13" t="s">
        <v>91</v>
      </c>
      <c r="B595" s="14" t="s">
        <v>161</v>
      </c>
      <c r="C595" s="10" t="s">
        <v>224</v>
      </c>
      <c r="D595" s="14" t="s">
        <v>1149</v>
      </c>
      <c r="E595" s="14" t="s">
        <v>3346</v>
      </c>
      <c r="F595" s="12" t="s">
        <v>1936</v>
      </c>
      <c r="G595" s="12" t="s">
        <v>1926</v>
      </c>
      <c r="H595" s="10">
        <v>1</v>
      </c>
      <c r="I595" s="12">
        <v>1</v>
      </c>
      <c r="K595" s="12"/>
      <c r="L595" s="12" t="s">
        <v>4892</v>
      </c>
      <c r="M595" s="10" t="s">
        <v>1928</v>
      </c>
      <c r="N595" s="10" t="s">
        <v>1954</v>
      </c>
      <c r="O595" s="10" t="s">
        <v>1960</v>
      </c>
      <c r="P595" s="14" t="s">
        <v>2576</v>
      </c>
      <c r="Q595" s="12" t="s">
        <v>1924</v>
      </c>
      <c r="R595" s="12" t="s">
        <v>207</v>
      </c>
      <c r="S595" s="12" t="s">
        <v>1954</v>
      </c>
      <c r="T595" s="10" t="s">
        <v>207</v>
      </c>
      <c r="U595" s="10" t="s">
        <v>207</v>
      </c>
      <c r="V595" s="10" t="s">
        <v>207</v>
      </c>
      <c r="W595" s="10" t="s">
        <v>1920</v>
      </c>
      <c r="X595" s="10" t="s">
        <v>1920</v>
      </c>
      <c r="Y595" s="10" t="s">
        <v>2521</v>
      </c>
      <c r="Z595" s="10" t="s">
        <v>1935</v>
      </c>
    </row>
    <row r="596" spans="1:26" s="10" customFormat="1" ht="30">
      <c r="A596" s="13" t="s">
        <v>91</v>
      </c>
      <c r="B596" s="14" t="s">
        <v>161</v>
      </c>
      <c r="C596" s="10" t="s">
        <v>224</v>
      </c>
      <c r="D596" s="14" t="s">
        <v>1150</v>
      </c>
      <c r="E596" s="14" t="s">
        <v>3347</v>
      </c>
      <c r="F596" s="12" t="s">
        <v>1936</v>
      </c>
      <c r="G596" s="12" t="s">
        <v>1926</v>
      </c>
      <c r="H596" s="10">
        <v>1</v>
      </c>
      <c r="I596" s="12">
        <v>1</v>
      </c>
      <c r="K596" s="12"/>
      <c r="L596" s="12" t="s">
        <v>4892</v>
      </c>
      <c r="M596" s="10" t="s">
        <v>1928</v>
      </c>
      <c r="N596" s="10" t="s">
        <v>1954</v>
      </c>
      <c r="O596" s="10" t="s">
        <v>1960</v>
      </c>
      <c r="P596" s="14" t="s">
        <v>2576</v>
      </c>
      <c r="Q596" s="12" t="s">
        <v>1924</v>
      </c>
      <c r="R596" s="12" t="s">
        <v>207</v>
      </c>
      <c r="S596" s="12" t="s">
        <v>1954</v>
      </c>
      <c r="T596" s="10" t="s">
        <v>207</v>
      </c>
      <c r="U596" s="10" t="s">
        <v>207</v>
      </c>
      <c r="V596" s="10" t="s">
        <v>207</v>
      </c>
      <c r="W596" s="10" t="s">
        <v>1920</v>
      </c>
      <c r="X596" s="10" t="s">
        <v>1920</v>
      </c>
      <c r="Y596" s="10" t="s">
        <v>2521</v>
      </c>
      <c r="Z596" s="10" t="s">
        <v>1935</v>
      </c>
    </row>
    <row r="597" spans="1:26" s="10" customFormat="1" ht="30">
      <c r="A597" s="13" t="s">
        <v>91</v>
      </c>
      <c r="B597" s="14" t="s">
        <v>161</v>
      </c>
      <c r="C597" s="10" t="s">
        <v>224</v>
      </c>
      <c r="D597" s="14" t="s">
        <v>1151</v>
      </c>
      <c r="E597" s="14" t="s">
        <v>3348</v>
      </c>
      <c r="F597" s="12" t="s">
        <v>1936</v>
      </c>
      <c r="G597" s="12" t="s">
        <v>1926</v>
      </c>
      <c r="H597" s="10">
        <v>1</v>
      </c>
      <c r="I597" s="12">
        <v>1</v>
      </c>
      <c r="K597" s="12"/>
      <c r="L597" s="12" t="s">
        <v>4892</v>
      </c>
      <c r="M597" s="10" t="s">
        <v>1928</v>
      </c>
      <c r="N597" s="10" t="s">
        <v>1954</v>
      </c>
      <c r="O597" s="10" t="s">
        <v>1960</v>
      </c>
      <c r="P597" s="14" t="s">
        <v>2576</v>
      </c>
      <c r="Q597" s="12" t="s">
        <v>1924</v>
      </c>
      <c r="R597" s="12" t="s">
        <v>207</v>
      </c>
      <c r="S597" s="12" t="s">
        <v>1954</v>
      </c>
      <c r="T597" s="10" t="s">
        <v>207</v>
      </c>
      <c r="U597" s="10" t="s">
        <v>207</v>
      </c>
      <c r="V597" s="10" t="s">
        <v>207</v>
      </c>
      <c r="W597" s="10" t="s">
        <v>1933</v>
      </c>
      <c r="X597" s="10" t="s">
        <v>1920</v>
      </c>
      <c r="Y597" s="10" t="s">
        <v>2521</v>
      </c>
      <c r="Z597" s="10" t="s">
        <v>1935</v>
      </c>
    </row>
    <row r="598" spans="1:26" s="10" customFormat="1" ht="30">
      <c r="A598" s="13" t="s">
        <v>91</v>
      </c>
      <c r="B598" s="14" t="s">
        <v>161</v>
      </c>
      <c r="C598" s="10" t="s">
        <v>224</v>
      </c>
      <c r="D598" s="14" t="s">
        <v>1152</v>
      </c>
      <c r="E598" s="14" t="s">
        <v>3349</v>
      </c>
      <c r="F598" s="12" t="s">
        <v>1936</v>
      </c>
      <c r="G598" s="12" t="s">
        <v>1926</v>
      </c>
      <c r="H598" s="10">
        <v>1</v>
      </c>
      <c r="I598" s="12">
        <v>1</v>
      </c>
      <c r="K598" s="12"/>
      <c r="L598" s="12" t="s">
        <v>4892</v>
      </c>
      <c r="M598" s="10" t="s">
        <v>1928</v>
      </c>
      <c r="N598" s="10" t="s">
        <v>1954</v>
      </c>
      <c r="O598" s="10" t="s">
        <v>1960</v>
      </c>
      <c r="P598" s="14" t="s">
        <v>2576</v>
      </c>
      <c r="Q598" s="12" t="s">
        <v>1924</v>
      </c>
      <c r="R598" s="12" t="s">
        <v>207</v>
      </c>
      <c r="S598" s="12" t="s">
        <v>1954</v>
      </c>
      <c r="T598" s="10" t="s">
        <v>207</v>
      </c>
      <c r="U598" s="10" t="s">
        <v>207</v>
      </c>
      <c r="V598" s="10" t="s">
        <v>207</v>
      </c>
      <c r="W598" s="10" t="s">
        <v>1993</v>
      </c>
      <c r="X598" s="10" t="s">
        <v>1920</v>
      </c>
      <c r="Y598" s="10" t="s">
        <v>2521</v>
      </c>
      <c r="Z598" s="10" t="s">
        <v>1935</v>
      </c>
    </row>
    <row r="599" spans="1:26" s="10" customFormat="1" ht="30">
      <c r="A599" s="13" t="s">
        <v>91</v>
      </c>
      <c r="B599" s="14" t="s">
        <v>161</v>
      </c>
      <c r="C599" s="10" t="s">
        <v>224</v>
      </c>
      <c r="D599" s="14" t="s">
        <v>1153</v>
      </c>
      <c r="E599" s="14" t="s">
        <v>3350</v>
      </c>
      <c r="F599" s="12" t="s">
        <v>1936</v>
      </c>
      <c r="G599" s="12" t="s">
        <v>1926</v>
      </c>
      <c r="H599" s="10">
        <v>1</v>
      </c>
      <c r="I599" s="12">
        <v>1</v>
      </c>
      <c r="K599" s="12"/>
      <c r="L599" s="12" t="s">
        <v>4892</v>
      </c>
      <c r="M599" s="10" t="s">
        <v>1928</v>
      </c>
      <c r="N599" s="10" t="s">
        <v>1954</v>
      </c>
      <c r="O599" s="10" t="s">
        <v>1960</v>
      </c>
      <c r="P599" s="14" t="s">
        <v>2576</v>
      </c>
      <c r="Q599" s="12" t="s">
        <v>1924</v>
      </c>
      <c r="R599" s="12" t="s">
        <v>207</v>
      </c>
      <c r="S599" s="12" t="s">
        <v>1954</v>
      </c>
      <c r="T599" s="10" t="s">
        <v>207</v>
      </c>
      <c r="U599" s="10" t="s">
        <v>207</v>
      </c>
      <c r="V599" s="10" t="s">
        <v>207</v>
      </c>
      <c r="W599" s="10" t="s">
        <v>3351</v>
      </c>
      <c r="X599" s="10" t="s">
        <v>1920</v>
      </c>
      <c r="Y599" s="10" t="s">
        <v>2521</v>
      </c>
      <c r="Z599" s="10" t="s">
        <v>1935</v>
      </c>
    </row>
    <row r="600" spans="1:26" s="10" customFormat="1" ht="30">
      <c r="A600" s="13" t="s">
        <v>91</v>
      </c>
      <c r="B600" s="14" t="s">
        <v>161</v>
      </c>
      <c r="C600" s="10" t="s">
        <v>224</v>
      </c>
      <c r="D600" s="14" t="s">
        <v>1154</v>
      </c>
      <c r="E600" s="14" t="s">
        <v>3352</v>
      </c>
      <c r="F600" s="12" t="s">
        <v>1936</v>
      </c>
      <c r="G600" s="12" t="s">
        <v>1926</v>
      </c>
      <c r="H600" s="10">
        <v>1</v>
      </c>
      <c r="I600" s="12">
        <v>1</v>
      </c>
      <c r="K600" s="12"/>
      <c r="L600" s="12" t="s">
        <v>4892</v>
      </c>
      <c r="M600" s="10" t="s">
        <v>1928</v>
      </c>
      <c r="N600" s="10" t="s">
        <v>1954</v>
      </c>
      <c r="O600" s="10" t="s">
        <v>1960</v>
      </c>
      <c r="P600" s="14" t="s">
        <v>2576</v>
      </c>
      <c r="Q600" s="12" t="s">
        <v>1924</v>
      </c>
      <c r="R600" s="12" t="s">
        <v>207</v>
      </c>
      <c r="S600" s="12" t="s">
        <v>1954</v>
      </c>
      <c r="T600" s="10" t="s">
        <v>207</v>
      </c>
      <c r="U600" s="10" t="s">
        <v>207</v>
      </c>
      <c r="V600" s="10" t="s">
        <v>207</v>
      </c>
      <c r="W600" s="10" t="s">
        <v>2001</v>
      </c>
      <c r="X600" s="10" t="s">
        <v>1920</v>
      </c>
      <c r="Y600" s="10" t="s">
        <v>2521</v>
      </c>
      <c r="Z600" s="10" t="s">
        <v>1935</v>
      </c>
    </row>
    <row r="601" spans="1:26" s="10" customFormat="1" ht="30">
      <c r="A601" s="13" t="s">
        <v>91</v>
      </c>
      <c r="B601" s="14" t="s">
        <v>161</v>
      </c>
      <c r="C601" s="10" t="s">
        <v>224</v>
      </c>
      <c r="D601" s="14" t="s">
        <v>1155</v>
      </c>
      <c r="E601" s="14" t="s">
        <v>3353</v>
      </c>
      <c r="F601" s="12" t="s">
        <v>1936</v>
      </c>
      <c r="G601" s="12" t="s">
        <v>1926</v>
      </c>
      <c r="I601" s="12">
        <v>1</v>
      </c>
      <c r="K601" s="12"/>
      <c r="L601" s="12" t="s">
        <v>4892</v>
      </c>
      <c r="M601" s="10" t="s">
        <v>1928</v>
      </c>
      <c r="N601" s="10" t="s">
        <v>1954</v>
      </c>
      <c r="O601" s="10" t="s">
        <v>1960</v>
      </c>
      <c r="P601" s="14" t="s">
        <v>3354</v>
      </c>
      <c r="Q601" s="12" t="s">
        <v>1924</v>
      </c>
      <c r="R601" s="12" t="s">
        <v>207</v>
      </c>
      <c r="S601" s="12" t="s">
        <v>1954</v>
      </c>
      <c r="T601" s="10" t="s">
        <v>207</v>
      </c>
      <c r="U601" s="10" t="s">
        <v>207</v>
      </c>
      <c r="V601" s="10" t="s">
        <v>207</v>
      </c>
      <c r="W601" s="10" t="s">
        <v>3355</v>
      </c>
      <c r="X601" s="10" t="s">
        <v>1920</v>
      </c>
      <c r="Y601" s="10" t="s">
        <v>2521</v>
      </c>
      <c r="Z601" s="10" t="s">
        <v>1935</v>
      </c>
    </row>
    <row r="602" spans="1:26" s="10" customFormat="1" ht="30">
      <c r="A602" s="13" t="s">
        <v>91</v>
      </c>
      <c r="B602" s="14" t="s">
        <v>161</v>
      </c>
      <c r="C602" s="10" t="s">
        <v>224</v>
      </c>
      <c r="D602" s="14" t="s">
        <v>1156</v>
      </c>
      <c r="E602" s="14" t="s">
        <v>3356</v>
      </c>
      <c r="F602" s="12" t="s">
        <v>1936</v>
      </c>
      <c r="G602" s="12" t="s">
        <v>1926</v>
      </c>
      <c r="I602" s="12"/>
      <c r="K602" s="12"/>
      <c r="L602" s="12" t="s">
        <v>4892</v>
      </c>
      <c r="M602" s="10" t="s">
        <v>1928</v>
      </c>
      <c r="N602" s="10" t="s">
        <v>1954</v>
      </c>
      <c r="O602" s="10" t="s">
        <v>1960</v>
      </c>
      <c r="P602" s="14" t="s">
        <v>2576</v>
      </c>
      <c r="Q602" s="12" t="s">
        <v>1924</v>
      </c>
      <c r="R602" s="12" t="s">
        <v>207</v>
      </c>
      <c r="S602" s="12" t="s">
        <v>1954</v>
      </c>
      <c r="T602" s="10" t="s">
        <v>207</v>
      </c>
      <c r="U602" s="10" t="s">
        <v>207</v>
      </c>
      <c r="V602" s="10" t="s">
        <v>207</v>
      </c>
      <c r="W602" s="10" t="s">
        <v>1920</v>
      </c>
      <c r="X602" s="10" t="s">
        <v>1920</v>
      </c>
      <c r="Y602" s="10" t="s">
        <v>2521</v>
      </c>
      <c r="Z602" s="10" t="s">
        <v>1935</v>
      </c>
    </row>
    <row r="603" spans="1:26" s="10" customFormat="1" ht="30">
      <c r="A603" s="13" t="s">
        <v>91</v>
      </c>
      <c r="B603" s="14" t="s">
        <v>161</v>
      </c>
      <c r="C603" s="10" t="s">
        <v>224</v>
      </c>
      <c r="D603" s="14" t="s">
        <v>1157</v>
      </c>
      <c r="E603" s="14" t="s">
        <v>3357</v>
      </c>
      <c r="F603" s="12" t="s">
        <v>1936</v>
      </c>
      <c r="G603" s="12" t="s">
        <v>1926</v>
      </c>
      <c r="I603" s="12">
        <v>1</v>
      </c>
      <c r="K603" s="12"/>
      <c r="L603" s="12" t="s">
        <v>4892</v>
      </c>
      <c r="M603" s="10" t="s">
        <v>1928</v>
      </c>
      <c r="N603" s="10" t="s">
        <v>1954</v>
      </c>
      <c r="O603" s="10" t="s">
        <v>1960</v>
      </c>
      <c r="P603" s="14" t="s">
        <v>2576</v>
      </c>
      <c r="Q603" s="12" t="s">
        <v>1924</v>
      </c>
      <c r="R603" s="12" t="s">
        <v>207</v>
      </c>
      <c r="S603" s="12" t="s">
        <v>1954</v>
      </c>
      <c r="T603" s="10" t="s">
        <v>207</v>
      </c>
      <c r="U603" s="10" t="s">
        <v>207</v>
      </c>
      <c r="V603" s="10" t="s">
        <v>207</v>
      </c>
      <c r="W603" s="10" t="s">
        <v>1920</v>
      </c>
      <c r="X603" s="10" t="s">
        <v>1920</v>
      </c>
      <c r="Y603" s="10" t="s">
        <v>2521</v>
      </c>
      <c r="Z603" s="10" t="s">
        <v>1935</v>
      </c>
    </row>
    <row r="604" spans="1:26" s="10" customFormat="1" ht="30">
      <c r="A604" s="13" t="s">
        <v>91</v>
      </c>
      <c r="B604" s="14" t="s">
        <v>161</v>
      </c>
      <c r="C604" s="10" t="s">
        <v>224</v>
      </c>
      <c r="D604" s="14" t="s">
        <v>1158</v>
      </c>
      <c r="E604" s="14" t="s">
        <v>3358</v>
      </c>
      <c r="F604" s="12" t="s">
        <v>1936</v>
      </c>
      <c r="G604" s="12" t="s">
        <v>1926</v>
      </c>
      <c r="H604" s="10">
        <v>1</v>
      </c>
      <c r="I604" s="12">
        <v>1</v>
      </c>
      <c r="K604" s="12"/>
      <c r="L604" s="12" t="s">
        <v>4892</v>
      </c>
      <c r="M604" s="10" t="s">
        <v>1928</v>
      </c>
      <c r="N604" s="10" t="s">
        <v>1954</v>
      </c>
      <c r="O604" s="10" t="s">
        <v>1960</v>
      </c>
      <c r="P604" s="14" t="s">
        <v>2576</v>
      </c>
      <c r="Q604" s="12" t="s">
        <v>1924</v>
      </c>
      <c r="R604" s="12" t="s">
        <v>207</v>
      </c>
      <c r="S604" s="12" t="s">
        <v>1954</v>
      </c>
      <c r="T604" s="10" t="s">
        <v>207</v>
      </c>
      <c r="U604" s="10" t="s">
        <v>207</v>
      </c>
      <c r="V604" s="10" t="s">
        <v>207</v>
      </c>
      <c r="W604" s="10" t="s">
        <v>3359</v>
      </c>
      <c r="X604" s="10" t="s">
        <v>1920</v>
      </c>
      <c r="Y604" s="10" t="s">
        <v>2521</v>
      </c>
      <c r="Z604" s="10" t="s">
        <v>1935</v>
      </c>
    </row>
    <row r="605" spans="1:26" s="10" customFormat="1" ht="30">
      <c r="A605" s="13" t="s">
        <v>91</v>
      </c>
      <c r="B605" s="14" t="s">
        <v>161</v>
      </c>
      <c r="C605" s="10" t="s">
        <v>224</v>
      </c>
      <c r="D605" s="14" t="s">
        <v>1159</v>
      </c>
      <c r="E605" s="14" t="s">
        <v>3360</v>
      </c>
      <c r="F605" s="12" t="s">
        <v>1936</v>
      </c>
      <c r="G605" s="12" t="s">
        <v>1926</v>
      </c>
      <c r="H605" s="10">
        <v>1</v>
      </c>
      <c r="I605" s="12">
        <v>1</v>
      </c>
      <c r="K605" s="12"/>
      <c r="L605" s="12" t="s">
        <v>4892</v>
      </c>
      <c r="M605" s="10" t="s">
        <v>1928</v>
      </c>
      <c r="N605" s="10" t="s">
        <v>1954</v>
      </c>
      <c r="O605" s="10" t="s">
        <v>1960</v>
      </c>
      <c r="P605" s="14" t="s">
        <v>3361</v>
      </c>
      <c r="Q605" s="12" t="s">
        <v>1924</v>
      </c>
      <c r="R605" s="12" t="s">
        <v>207</v>
      </c>
      <c r="S605" s="12" t="s">
        <v>1954</v>
      </c>
      <c r="T605" s="10" t="s">
        <v>207</v>
      </c>
      <c r="U605" s="10" t="s">
        <v>207</v>
      </c>
      <c r="V605" s="10" t="s">
        <v>207</v>
      </c>
      <c r="W605" s="10" t="s">
        <v>3362</v>
      </c>
      <c r="X605" s="10" t="s">
        <v>1920</v>
      </c>
      <c r="Y605" s="10" t="s">
        <v>2521</v>
      </c>
      <c r="Z605" s="10" t="s">
        <v>1935</v>
      </c>
    </row>
    <row r="606" spans="1:26" s="10" customFormat="1" ht="30">
      <c r="A606" s="13" t="s">
        <v>91</v>
      </c>
      <c r="B606" s="14" t="s">
        <v>161</v>
      </c>
      <c r="C606" s="10" t="s">
        <v>224</v>
      </c>
      <c r="D606" s="14" t="s">
        <v>1160</v>
      </c>
      <c r="E606" s="14" t="s">
        <v>3363</v>
      </c>
      <c r="F606" s="12" t="s">
        <v>1936</v>
      </c>
      <c r="G606" s="12" t="s">
        <v>1926</v>
      </c>
      <c r="H606" s="10">
        <v>1</v>
      </c>
      <c r="I606" s="12">
        <v>1</v>
      </c>
      <c r="K606" s="12"/>
      <c r="L606" s="12" t="s">
        <v>4892</v>
      </c>
      <c r="M606" s="10" t="s">
        <v>1928</v>
      </c>
      <c r="N606" s="10" t="s">
        <v>1954</v>
      </c>
      <c r="O606" s="10" t="s">
        <v>1960</v>
      </c>
      <c r="P606" s="14" t="s">
        <v>2520</v>
      </c>
      <c r="Q606" s="12" t="s">
        <v>1924</v>
      </c>
      <c r="R606" s="12" t="s">
        <v>207</v>
      </c>
      <c r="S606" s="12" t="s">
        <v>1954</v>
      </c>
      <c r="T606" s="10" t="s">
        <v>207</v>
      </c>
      <c r="U606" s="10" t="s">
        <v>207</v>
      </c>
      <c r="V606" s="10" t="s">
        <v>207</v>
      </c>
      <c r="W606" s="10" t="s">
        <v>2001</v>
      </c>
      <c r="X606" s="10" t="s">
        <v>1920</v>
      </c>
      <c r="Y606" s="10" t="s">
        <v>2521</v>
      </c>
      <c r="Z606" s="10" t="s">
        <v>1935</v>
      </c>
    </row>
    <row r="607" spans="1:26" s="10" customFormat="1" ht="30">
      <c r="A607" s="13" t="s">
        <v>91</v>
      </c>
      <c r="B607" s="14" t="s">
        <v>161</v>
      </c>
      <c r="C607" s="10" t="s">
        <v>224</v>
      </c>
      <c r="D607" s="14" t="s">
        <v>1161</v>
      </c>
      <c r="E607" s="14" t="s">
        <v>3364</v>
      </c>
      <c r="F607" s="12" t="s">
        <v>1936</v>
      </c>
      <c r="G607" s="12" t="s">
        <v>1926</v>
      </c>
      <c r="I607" s="12"/>
      <c r="K607" s="12"/>
      <c r="L607" s="12" t="s">
        <v>4892</v>
      </c>
      <c r="M607" s="10" t="s">
        <v>1928</v>
      </c>
      <c r="N607" s="10" t="s">
        <v>1954</v>
      </c>
      <c r="O607" s="10" t="s">
        <v>1960</v>
      </c>
      <c r="P607" s="14" t="s">
        <v>3365</v>
      </c>
      <c r="Q607" s="12" t="s">
        <v>1924</v>
      </c>
      <c r="R607" s="12" t="s">
        <v>207</v>
      </c>
      <c r="S607" s="12" t="s">
        <v>1954</v>
      </c>
      <c r="T607" s="10" t="s">
        <v>207</v>
      </c>
      <c r="U607" s="10" t="s">
        <v>207</v>
      </c>
      <c r="V607" s="10" t="s">
        <v>207</v>
      </c>
      <c r="W607" s="10" t="s">
        <v>2170</v>
      </c>
      <c r="X607" s="10" t="s">
        <v>1920</v>
      </c>
      <c r="Y607" s="10" t="s">
        <v>2521</v>
      </c>
      <c r="Z607" s="10" t="s">
        <v>1935</v>
      </c>
    </row>
    <row r="608" spans="1:26" s="10" customFormat="1" ht="30">
      <c r="A608" s="13" t="s">
        <v>91</v>
      </c>
      <c r="B608" s="14" t="s">
        <v>161</v>
      </c>
      <c r="C608" s="10" t="s">
        <v>224</v>
      </c>
      <c r="D608" s="14" t="s">
        <v>1162</v>
      </c>
      <c r="E608" s="14" t="s">
        <v>3366</v>
      </c>
      <c r="F608" s="12" t="s">
        <v>1936</v>
      </c>
      <c r="G608" s="12" t="s">
        <v>1926</v>
      </c>
      <c r="H608" s="10">
        <v>1</v>
      </c>
      <c r="I608" s="12">
        <v>1</v>
      </c>
      <c r="K608" s="12"/>
      <c r="L608" s="12" t="s">
        <v>4892</v>
      </c>
      <c r="M608" s="10" t="s">
        <v>1928</v>
      </c>
      <c r="N608" s="10" t="s">
        <v>1954</v>
      </c>
      <c r="O608" s="10" t="s">
        <v>1960</v>
      </c>
      <c r="P608" s="14" t="s">
        <v>2520</v>
      </c>
      <c r="Q608" s="12" t="s">
        <v>1924</v>
      </c>
      <c r="R608" s="12" t="s">
        <v>207</v>
      </c>
      <c r="S608" s="12" t="s">
        <v>1954</v>
      </c>
      <c r="T608" s="10" t="s">
        <v>207</v>
      </c>
      <c r="U608" s="10" t="s">
        <v>207</v>
      </c>
      <c r="V608" s="10" t="s">
        <v>207</v>
      </c>
      <c r="W608" s="10" t="s">
        <v>3367</v>
      </c>
      <c r="X608" s="10" t="s">
        <v>1920</v>
      </c>
      <c r="Y608" s="10" t="s">
        <v>2521</v>
      </c>
      <c r="Z608" s="10" t="s">
        <v>1935</v>
      </c>
    </row>
    <row r="609" spans="1:26" s="10" customFormat="1" ht="30">
      <c r="A609" s="13" t="s">
        <v>91</v>
      </c>
      <c r="B609" s="14" t="s">
        <v>161</v>
      </c>
      <c r="C609" s="10" t="s">
        <v>224</v>
      </c>
      <c r="D609" s="14" t="s">
        <v>1163</v>
      </c>
      <c r="E609" s="14" t="s">
        <v>3368</v>
      </c>
      <c r="F609" s="12" t="s">
        <v>1936</v>
      </c>
      <c r="G609" s="12" t="s">
        <v>1926</v>
      </c>
      <c r="H609" s="10">
        <v>1</v>
      </c>
      <c r="I609" s="12">
        <v>1</v>
      </c>
      <c r="K609" s="12"/>
      <c r="L609" s="12" t="s">
        <v>4892</v>
      </c>
      <c r="M609" s="10" t="s">
        <v>1928</v>
      </c>
      <c r="N609" s="10" t="s">
        <v>1954</v>
      </c>
      <c r="O609" s="10" t="s">
        <v>1960</v>
      </c>
      <c r="P609" s="14" t="s">
        <v>2520</v>
      </c>
      <c r="Q609" s="12" t="s">
        <v>1924</v>
      </c>
      <c r="R609" s="12" t="s">
        <v>207</v>
      </c>
      <c r="S609" s="12" t="s">
        <v>1954</v>
      </c>
      <c r="T609" s="10" t="s">
        <v>207</v>
      </c>
      <c r="U609" s="10" t="s">
        <v>207</v>
      </c>
      <c r="V609" s="10" t="s">
        <v>207</v>
      </c>
      <c r="W609" s="10" t="s">
        <v>1920</v>
      </c>
      <c r="X609" s="10" t="s">
        <v>1920</v>
      </c>
      <c r="Y609" s="10" t="s">
        <v>2521</v>
      </c>
      <c r="Z609" s="10" t="s">
        <v>1935</v>
      </c>
    </row>
    <row r="610" spans="1:26" s="10" customFormat="1" ht="30">
      <c r="A610" s="13" t="s">
        <v>91</v>
      </c>
      <c r="B610" s="14" t="s">
        <v>161</v>
      </c>
      <c r="C610" s="10" t="s">
        <v>224</v>
      </c>
      <c r="D610" s="14" t="s">
        <v>1164</v>
      </c>
      <c r="E610" s="14" t="s">
        <v>3369</v>
      </c>
      <c r="F610" s="12" t="s">
        <v>1936</v>
      </c>
      <c r="G610" s="12" t="s">
        <v>1926</v>
      </c>
      <c r="H610" s="10">
        <v>1</v>
      </c>
      <c r="I610" s="12">
        <v>1</v>
      </c>
      <c r="K610" s="12"/>
      <c r="L610" s="12" t="s">
        <v>4892</v>
      </c>
      <c r="M610" s="10" t="s">
        <v>1928</v>
      </c>
      <c r="N610" s="10" t="s">
        <v>1954</v>
      </c>
      <c r="O610" s="10" t="s">
        <v>1960</v>
      </c>
      <c r="P610" s="14" t="s">
        <v>2576</v>
      </c>
      <c r="Q610" s="12" t="s">
        <v>1924</v>
      </c>
      <c r="R610" s="12" t="s">
        <v>207</v>
      </c>
      <c r="S610" s="12" t="s">
        <v>1954</v>
      </c>
      <c r="T610" s="10" t="s">
        <v>207</v>
      </c>
      <c r="U610" s="10" t="s">
        <v>207</v>
      </c>
      <c r="V610" s="10" t="s">
        <v>207</v>
      </c>
      <c r="W610" s="10" t="s">
        <v>1920</v>
      </c>
      <c r="X610" s="10" t="s">
        <v>1920</v>
      </c>
      <c r="Y610" s="10" t="s">
        <v>2521</v>
      </c>
      <c r="Z610" s="10" t="s">
        <v>1935</v>
      </c>
    </row>
    <row r="611" spans="1:26" s="10" customFormat="1" ht="30">
      <c r="A611" s="13" t="s">
        <v>91</v>
      </c>
      <c r="B611" s="14" t="s">
        <v>161</v>
      </c>
      <c r="C611" s="10" t="s">
        <v>224</v>
      </c>
      <c r="D611" s="14" t="s">
        <v>1165</v>
      </c>
      <c r="E611" s="14" t="s">
        <v>3370</v>
      </c>
      <c r="F611" s="12" t="s">
        <v>1936</v>
      </c>
      <c r="G611" s="12" t="s">
        <v>1926</v>
      </c>
      <c r="H611" s="10">
        <v>1</v>
      </c>
      <c r="I611" s="12">
        <v>1</v>
      </c>
      <c r="K611" s="12"/>
      <c r="L611" s="12" t="s">
        <v>4892</v>
      </c>
      <c r="M611" s="10" t="s">
        <v>1928</v>
      </c>
      <c r="N611" s="10" t="s">
        <v>1954</v>
      </c>
      <c r="O611" s="10" t="s">
        <v>1960</v>
      </c>
      <c r="P611" s="14" t="s">
        <v>2576</v>
      </c>
      <c r="Q611" s="12" t="s">
        <v>1924</v>
      </c>
      <c r="R611" s="12" t="s">
        <v>207</v>
      </c>
      <c r="S611" s="12" t="s">
        <v>1954</v>
      </c>
      <c r="T611" s="10" t="s">
        <v>207</v>
      </c>
      <c r="U611" s="10" t="s">
        <v>207</v>
      </c>
      <c r="V611" s="10" t="s">
        <v>207</v>
      </c>
      <c r="W611" s="10" t="s">
        <v>1920</v>
      </c>
      <c r="X611" s="10" t="s">
        <v>1920</v>
      </c>
      <c r="Y611" s="10" t="s">
        <v>2521</v>
      </c>
      <c r="Z611" s="10" t="s">
        <v>1935</v>
      </c>
    </row>
    <row r="612" spans="1:26" s="10" customFormat="1" ht="30">
      <c r="A612" s="13" t="s">
        <v>91</v>
      </c>
      <c r="B612" s="14" t="s">
        <v>161</v>
      </c>
      <c r="C612" s="10" t="s">
        <v>224</v>
      </c>
      <c r="D612" s="14" t="s">
        <v>1166</v>
      </c>
      <c r="E612" s="14" t="s">
        <v>3371</v>
      </c>
      <c r="F612" s="12" t="s">
        <v>1936</v>
      </c>
      <c r="G612" s="12" t="s">
        <v>1926</v>
      </c>
      <c r="H612" s="10">
        <v>1</v>
      </c>
      <c r="I612" s="12">
        <v>1</v>
      </c>
      <c r="K612" s="12"/>
      <c r="L612" s="12" t="s">
        <v>4892</v>
      </c>
      <c r="M612" s="10" t="s">
        <v>1928</v>
      </c>
      <c r="N612" s="10" t="s">
        <v>1954</v>
      </c>
      <c r="O612" s="10" t="s">
        <v>1960</v>
      </c>
      <c r="P612" s="14" t="s">
        <v>2576</v>
      </c>
      <c r="Q612" s="12" t="s">
        <v>1924</v>
      </c>
      <c r="R612" s="12" t="s">
        <v>207</v>
      </c>
      <c r="S612" s="12" t="s">
        <v>1954</v>
      </c>
      <c r="T612" s="10" t="s">
        <v>207</v>
      </c>
      <c r="U612" s="10" t="s">
        <v>207</v>
      </c>
      <c r="V612" s="10" t="s">
        <v>207</v>
      </c>
      <c r="W612" s="10" t="s">
        <v>3141</v>
      </c>
      <c r="X612" s="10" t="s">
        <v>1920</v>
      </c>
      <c r="Y612" s="10" t="s">
        <v>2521</v>
      </c>
      <c r="Z612" s="10" t="s">
        <v>1935</v>
      </c>
    </row>
    <row r="613" spans="1:26" s="10" customFormat="1" ht="30">
      <c r="A613" s="13" t="s">
        <v>91</v>
      </c>
      <c r="B613" s="14" t="s">
        <v>161</v>
      </c>
      <c r="C613" s="10" t="s">
        <v>224</v>
      </c>
      <c r="D613" s="14" t="s">
        <v>1167</v>
      </c>
      <c r="E613" s="14" t="s">
        <v>3372</v>
      </c>
      <c r="F613" s="12" t="s">
        <v>1936</v>
      </c>
      <c r="G613" s="12" t="s">
        <v>1926</v>
      </c>
      <c r="H613" s="10">
        <v>1</v>
      </c>
      <c r="I613" s="12">
        <v>1</v>
      </c>
      <c r="K613" s="12"/>
      <c r="L613" s="12" t="s">
        <v>4892</v>
      </c>
      <c r="M613" s="10" t="s">
        <v>1928</v>
      </c>
      <c r="N613" s="10" t="s">
        <v>1954</v>
      </c>
      <c r="O613" s="10" t="s">
        <v>1960</v>
      </c>
      <c r="P613" s="14" t="s">
        <v>3373</v>
      </c>
      <c r="Q613" s="12" t="s">
        <v>1924</v>
      </c>
      <c r="R613" s="12" t="s">
        <v>207</v>
      </c>
      <c r="S613" s="12" t="s">
        <v>1954</v>
      </c>
      <c r="T613" s="10" t="s">
        <v>207</v>
      </c>
      <c r="U613" s="10" t="s">
        <v>207</v>
      </c>
      <c r="V613" s="10" t="s">
        <v>207</v>
      </c>
      <c r="W613" s="10" t="s">
        <v>1920</v>
      </c>
      <c r="X613" s="10" t="s">
        <v>1920</v>
      </c>
      <c r="Y613" s="10" t="s">
        <v>2521</v>
      </c>
      <c r="Z613" s="10" t="s">
        <v>1935</v>
      </c>
    </row>
    <row r="614" spans="1:26" s="10" customFormat="1" ht="30">
      <c r="A614" s="13" t="s">
        <v>91</v>
      </c>
      <c r="B614" s="14" t="s">
        <v>161</v>
      </c>
      <c r="C614" s="10" t="s">
        <v>224</v>
      </c>
      <c r="D614" s="14" t="s">
        <v>1168</v>
      </c>
      <c r="E614" s="14" t="s">
        <v>3374</v>
      </c>
      <c r="F614" s="12" t="s">
        <v>1936</v>
      </c>
      <c r="G614" s="12" t="s">
        <v>1926</v>
      </c>
      <c r="H614" s="10">
        <v>1</v>
      </c>
      <c r="I614" s="12">
        <v>1</v>
      </c>
      <c r="K614" s="12"/>
      <c r="L614" s="12" t="s">
        <v>4892</v>
      </c>
      <c r="M614" s="10" t="s">
        <v>1928</v>
      </c>
      <c r="N614" s="10" t="s">
        <v>1954</v>
      </c>
      <c r="O614" s="10" t="s">
        <v>1960</v>
      </c>
      <c r="P614" s="14" t="s">
        <v>2576</v>
      </c>
      <c r="Q614" s="12" t="s">
        <v>1924</v>
      </c>
      <c r="R614" s="12" t="s">
        <v>207</v>
      </c>
      <c r="S614" s="12" t="s">
        <v>1954</v>
      </c>
      <c r="T614" s="10" t="s">
        <v>207</v>
      </c>
      <c r="U614" s="10" t="s">
        <v>207</v>
      </c>
      <c r="V614" s="10" t="s">
        <v>207</v>
      </c>
      <c r="W614" s="10" t="s">
        <v>1968</v>
      </c>
      <c r="X614" s="10" t="s">
        <v>1920</v>
      </c>
      <c r="Y614" s="10" t="s">
        <v>2521</v>
      </c>
      <c r="Z614" s="10" t="s">
        <v>1935</v>
      </c>
    </row>
    <row r="615" spans="1:26" s="10" customFormat="1" ht="30">
      <c r="A615" s="13" t="s">
        <v>91</v>
      </c>
      <c r="B615" s="14" t="s">
        <v>161</v>
      </c>
      <c r="C615" s="10" t="s">
        <v>224</v>
      </c>
      <c r="D615" s="14" t="s">
        <v>1169</v>
      </c>
      <c r="E615" s="14" t="s">
        <v>3375</v>
      </c>
      <c r="F615" s="12" t="s">
        <v>1936</v>
      </c>
      <c r="G615" s="12" t="s">
        <v>1926</v>
      </c>
      <c r="H615" s="10">
        <v>1</v>
      </c>
      <c r="I615" s="12">
        <v>1</v>
      </c>
      <c r="K615" s="12"/>
      <c r="L615" s="12" t="s">
        <v>4892</v>
      </c>
      <c r="M615" s="10" t="s">
        <v>1928</v>
      </c>
      <c r="N615" s="10" t="s">
        <v>1954</v>
      </c>
      <c r="O615" s="10" t="s">
        <v>1960</v>
      </c>
      <c r="P615" s="14" t="s">
        <v>3376</v>
      </c>
      <c r="Q615" s="12" t="s">
        <v>1924</v>
      </c>
      <c r="R615" s="12" t="s">
        <v>207</v>
      </c>
      <c r="S615" s="12" t="s">
        <v>1954</v>
      </c>
      <c r="T615" s="10" t="s">
        <v>207</v>
      </c>
      <c r="U615" s="10" t="s">
        <v>207</v>
      </c>
      <c r="V615" s="10" t="s">
        <v>207</v>
      </c>
      <c r="W615" s="10" t="s">
        <v>1933</v>
      </c>
      <c r="X615" s="10" t="s">
        <v>1920</v>
      </c>
      <c r="Y615" s="10" t="s">
        <v>2521</v>
      </c>
      <c r="Z615" s="10" t="s">
        <v>1935</v>
      </c>
    </row>
    <row r="616" spans="1:26" s="10" customFormat="1" ht="30">
      <c r="A616" s="13" t="s">
        <v>91</v>
      </c>
      <c r="B616" s="14" t="s">
        <v>161</v>
      </c>
      <c r="C616" s="10" t="s">
        <v>224</v>
      </c>
      <c r="D616" s="14" t="s">
        <v>1170</v>
      </c>
      <c r="E616" s="14" t="s">
        <v>3377</v>
      </c>
      <c r="F616" s="12" t="s">
        <v>1936</v>
      </c>
      <c r="G616" s="12" t="s">
        <v>1926</v>
      </c>
      <c r="H616" s="10">
        <v>1</v>
      </c>
      <c r="I616" s="12">
        <v>1</v>
      </c>
      <c r="K616" s="12"/>
      <c r="L616" s="12" t="s">
        <v>4892</v>
      </c>
      <c r="M616" s="10" t="s">
        <v>1928</v>
      </c>
      <c r="N616" s="10" t="s">
        <v>1954</v>
      </c>
      <c r="O616" s="10" t="s">
        <v>1960</v>
      </c>
      <c r="P616" s="14" t="s">
        <v>3373</v>
      </c>
      <c r="Q616" s="12" t="s">
        <v>1924</v>
      </c>
      <c r="R616" s="12" t="s">
        <v>207</v>
      </c>
      <c r="S616" s="12" t="s">
        <v>1954</v>
      </c>
      <c r="T616" s="10" t="s">
        <v>207</v>
      </c>
      <c r="U616" s="10" t="s">
        <v>207</v>
      </c>
      <c r="V616" s="10" t="s">
        <v>207</v>
      </c>
      <c r="W616" s="10" t="s">
        <v>1920</v>
      </c>
      <c r="X616" s="10" t="s">
        <v>1920</v>
      </c>
      <c r="Y616" s="10" t="s">
        <v>2521</v>
      </c>
      <c r="Z616" s="10" t="s">
        <v>1935</v>
      </c>
    </row>
    <row r="617" spans="1:26" s="10" customFormat="1" ht="30">
      <c r="A617" s="13" t="s">
        <v>91</v>
      </c>
      <c r="B617" s="14" t="s">
        <v>161</v>
      </c>
      <c r="C617" s="10" t="s">
        <v>224</v>
      </c>
      <c r="D617" s="14" t="s">
        <v>1171</v>
      </c>
      <c r="E617" s="14" t="s">
        <v>3378</v>
      </c>
      <c r="F617" s="12" t="s">
        <v>1936</v>
      </c>
      <c r="G617" s="12" t="s">
        <v>1926</v>
      </c>
      <c r="H617" s="10">
        <v>1</v>
      </c>
      <c r="I617" s="12">
        <v>1</v>
      </c>
      <c r="K617" s="12"/>
      <c r="L617" s="12" t="s">
        <v>4892</v>
      </c>
      <c r="M617" s="10" t="s">
        <v>1928</v>
      </c>
      <c r="N617" s="10" t="s">
        <v>1954</v>
      </c>
      <c r="O617" s="10" t="s">
        <v>1960</v>
      </c>
      <c r="P617" s="14" t="s">
        <v>3379</v>
      </c>
      <c r="Q617" s="12" t="s">
        <v>1924</v>
      </c>
      <c r="R617" s="12" t="s">
        <v>207</v>
      </c>
      <c r="S617" s="12" t="s">
        <v>1954</v>
      </c>
      <c r="T617" s="10" t="s">
        <v>207</v>
      </c>
      <c r="U617" s="10" t="s">
        <v>207</v>
      </c>
      <c r="V617" s="10" t="s">
        <v>207</v>
      </c>
      <c r="W617" s="10" t="s">
        <v>3380</v>
      </c>
      <c r="X617" s="10" t="s">
        <v>1920</v>
      </c>
      <c r="Y617" s="10" t="s">
        <v>2521</v>
      </c>
      <c r="Z617" s="10" t="s">
        <v>1935</v>
      </c>
    </row>
    <row r="618" spans="1:26" s="10" customFormat="1" ht="30">
      <c r="A618" s="13" t="s">
        <v>91</v>
      </c>
      <c r="B618" s="14" t="s">
        <v>161</v>
      </c>
      <c r="C618" s="10" t="s">
        <v>224</v>
      </c>
      <c r="D618" s="14" t="s">
        <v>1172</v>
      </c>
      <c r="E618" s="14" t="s">
        <v>3381</v>
      </c>
      <c r="F618" s="12" t="s">
        <v>1936</v>
      </c>
      <c r="G618" s="12" t="s">
        <v>1926</v>
      </c>
      <c r="I618" s="12">
        <v>1</v>
      </c>
      <c r="K618" s="12"/>
      <c r="L618" s="12" t="s">
        <v>4892</v>
      </c>
      <c r="M618" s="10" t="s">
        <v>1928</v>
      </c>
      <c r="N618" s="10" t="s">
        <v>1954</v>
      </c>
      <c r="O618" s="10" t="s">
        <v>1960</v>
      </c>
      <c r="P618" s="14" t="s">
        <v>3361</v>
      </c>
      <c r="Q618" s="12" t="s">
        <v>1924</v>
      </c>
      <c r="R618" s="12" t="s">
        <v>207</v>
      </c>
      <c r="S618" s="12" t="s">
        <v>1954</v>
      </c>
      <c r="T618" s="10" t="s">
        <v>207</v>
      </c>
      <c r="U618" s="10" t="s">
        <v>207</v>
      </c>
      <c r="V618" s="10" t="s">
        <v>207</v>
      </c>
      <c r="W618" s="10" t="s">
        <v>3382</v>
      </c>
      <c r="X618" s="10" t="s">
        <v>1920</v>
      </c>
      <c r="Y618" s="10" t="s">
        <v>2521</v>
      </c>
      <c r="Z618" s="10" t="s">
        <v>1935</v>
      </c>
    </row>
    <row r="619" spans="1:26" s="10" customFormat="1" ht="30">
      <c r="A619" s="13" t="s">
        <v>91</v>
      </c>
      <c r="B619" s="14" t="s">
        <v>161</v>
      </c>
      <c r="C619" s="10" t="s">
        <v>224</v>
      </c>
      <c r="D619" s="14" t="s">
        <v>1173</v>
      </c>
      <c r="E619" s="14" t="s">
        <v>3383</v>
      </c>
      <c r="F619" s="12" t="s">
        <v>1936</v>
      </c>
      <c r="G619" s="12" t="s">
        <v>1926</v>
      </c>
      <c r="H619" s="10">
        <v>1</v>
      </c>
      <c r="I619" s="12">
        <v>1</v>
      </c>
      <c r="K619" s="12"/>
      <c r="L619" s="12" t="s">
        <v>4892</v>
      </c>
      <c r="M619" s="10" t="s">
        <v>1928</v>
      </c>
      <c r="N619" s="10" t="s">
        <v>1954</v>
      </c>
      <c r="O619" s="10" t="s">
        <v>1960</v>
      </c>
      <c r="P619" s="14" t="s">
        <v>3361</v>
      </c>
      <c r="Q619" s="12" t="s">
        <v>1924</v>
      </c>
      <c r="R619" s="12" t="s">
        <v>207</v>
      </c>
      <c r="S619" s="12" t="s">
        <v>1954</v>
      </c>
      <c r="T619" s="10" t="s">
        <v>207</v>
      </c>
      <c r="U619" s="10" t="s">
        <v>207</v>
      </c>
      <c r="V619" s="10" t="s">
        <v>207</v>
      </c>
      <c r="W619" s="10" t="s">
        <v>3384</v>
      </c>
      <c r="X619" s="10" t="s">
        <v>1920</v>
      </c>
      <c r="Y619" s="10" t="s">
        <v>2521</v>
      </c>
      <c r="Z619" s="10" t="s">
        <v>1935</v>
      </c>
    </row>
    <row r="620" spans="1:26" s="10" customFormat="1" ht="30">
      <c r="A620" s="13" t="s">
        <v>91</v>
      </c>
      <c r="B620" s="14" t="s">
        <v>161</v>
      </c>
      <c r="C620" s="10" t="s">
        <v>224</v>
      </c>
      <c r="D620" s="14" t="s">
        <v>1174</v>
      </c>
      <c r="E620" s="14" t="s">
        <v>3385</v>
      </c>
      <c r="F620" s="12" t="s">
        <v>1936</v>
      </c>
      <c r="G620" s="12" t="s">
        <v>1926</v>
      </c>
      <c r="I620" s="12"/>
      <c r="K620" s="12"/>
      <c r="L620" s="12" t="s">
        <v>4892</v>
      </c>
      <c r="M620" s="10" t="s">
        <v>1928</v>
      </c>
      <c r="N620" s="10" t="s">
        <v>1954</v>
      </c>
      <c r="O620" s="10" t="s">
        <v>1960</v>
      </c>
      <c r="P620" s="14" t="s">
        <v>3173</v>
      </c>
      <c r="Q620" s="12" t="s">
        <v>1924</v>
      </c>
      <c r="R620" s="12" t="s">
        <v>207</v>
      </c>
      <c r="S620" s="12" t="s">
        <v>1954</v>
      </c>
      <c r="T620" s="10" t="s">
        <v>207</v>
      </c>
      <c r="U620" s="10" t="s">
        <v>207</v>
      </c>
      <c r="V620" s="10" t="s">
        <v>207</v>
      </c>
      <c r="W620" s="10" t="s">
        <v>3386</v>
      </c>
      <c r="X620" s="10" t="s">
        <v>1920</v>
      </c>
      <c r="Y620" s="10" t="s">
        <v>2521</v>
      </c>
      <c r="Z620" s="10" t="s">
        <v>1935</v>
      </c>
    </row>
    <row r="621" spans="1:26" s="10" customFormat="1" ht="30">
      <c r="A621" s="13" t="s">
        <v>91</v>
      </c>
      <c r="B621" s="14" t="s">
        <v>161</v>
      </c>
      <c r="C621" s="10" t="s">
        <v>224</v>
      </c>
      <c r="D621" s="14" t="s">
        <v>1175</v>
      </c>
      <c r="E621" s="14" t="s">
        <v>3387</v>
      </c>
      <c r="F621" s="12" t="s">
        <v>1936</v>
      </c>
      <c r="G621" s="12" t="s">
        <v>1926</v>
      </c>
      <c r="H621" s="10">
        <v>1</v>
      </c>
      <c r="I621" s="12">
        <v>1</v>
      </c>
      <c r="K621" s="12"/>
      <c r="L621" s="12" t="s">
        <v>4892</v>
      </c>
      <c r="M621" s="10" t="s">
        <v>1928</v>
      </c>
      <c r="N621" s="10" t="s">
        <v>1954</v>
      </c>
      <c r="O621" s="10" t="s">
        <v>1960</v>
      </c>
      <c r="P621" s="14" t="s">
        <v>2576</v>
      </c>
      <c r="Q621" s="12" t="s">
        <v>1924</v>
      </c>
      <c r="R621" s="12" t="s">
        <v>207</v>
      </c>
      <c r="S621" s="12" t="s">
        <v>1954</v>
      </c>
      <c r="T621" s="10" t="s">
        <v>207</v>
      </c>
      <c r="U621" s="10" t="s">
        <v>207</v>
      </c>
      <c r="V621" s="10" t="s">
        <v>207</v>
      </c>
      <c r="W621" s="10" t="s">
        <v>3388</v>
      </c>
      <c r="X621" s="10" t="s">
        <v>1920</v>
      </c>
      <c r="Y621" s="10" t="s">
        <v>2521</v>
      </c>
      <c r="Z621" s="10" t="s">
        <v>1935</v>
      </c>
    </row>
    <row r="622" spans="1:26" s="10" customFormat="1" ht="30">
      <c r="A622" s="13" t="s">
        <v>91</v>
      </c>
      <c r="B622" s="14" t="s">
        <v>161</v>
      </c>
      <c r="C622" s="10" t="s">
        <v>224</v>
      </c>
      <c r="D622" s="14" t="s">
        <v>1176</v>
      </c>
      <c r="E622" s="14" t="s">
        <v>3389</v>
      </c>
      <c r="F622" s="12" t="s">
        <v>1936</v>
      </c>
      <c r="G622" s="12" t="s">
        <v>1926</v>
      </c>
      <c r="I622" s="12"/>
      <c r="K622" s="12"/>
      <c r="L622" s="12" t="s">
        <v>4892</v>
      </c>
      <c r="M622" s="10" t="s">
        <v>1928</v>
      </c>
      <c r="N622" s="10" t="s">
        <v>1954</v>
      </c>
      <c r="O622" s="10" t="s">
        <v>1960</v>
      </c>
      <c r="P622" s="14" t="s">
        <v>2576</v>
      </c>
      <c r="Q622" s="12" t="s">
        <v>1924</v>
      </c>
      <c r="R622" s="12" t="s">
        <v>207</v>
      </c>
      <c r="S622" s="12" t="s">
        <v>1954</v>
      </c>
      <c r="T622" s="10" t="s">
        <v>207</v>
      </c>
      <c r="U622" s="10" t="s">
        <v>207</v>
      </c>
      <c r="V622" s="10" t="s">
        <v>207</v>
      </c>
      <c r="W622" s="10" t="s">
        <v>3390</v>
      </c>
      <c r="X622" s="10" t="s">
        <v>1920</v>
      </c>
      <c r="Y622" s="10" t="s">
        <v>2521</v>
      </c>
      <c r="Z622" s="10" t="s">
        <v>1935</v>
      </c>
    </row>
    <row r="623" spans="1:26" s="10" customFormat="1" ht="30">
      <c r="A623" s="13" t="s">
        <v>91</v>
      </c>
      <c r="B623" s="14" t="s">
        <v>161</v>
      </c>
      <c r="C623" s="10" t="s">
        <v>224</v>
      </c>
      <c r="D623" s="14" t="s">
        <v>1177</v>
      </c>
      <c r="E623" s="14" t="s">
        <v>3391</v>
      </c>
      <c r="F623" s="12" t="s">
        <v>1936</v>
      </c>
      <c r="G623" s="12" t="s">
        <v>1926</v>
      </c>
      <c r="I623" s="12"/>
      <c r="K623" s="12"/>
      <c r="L623" s="12" t="s">
        <v>4892</v>
      </c>
      <c r="M623" s="10" t="s">
        <v>1928</v>
      </c>
      <c r="N623" s="10" t="s">
        <v>1954</v>
      </c>
      <c r="O623" s="10" t="s">
        <v>1960</v>
      </c>
      <c r="P623" s="14" t="s">
        <v>2576</v>
      </c>
      <c r="Q623" s="12" t="s">
        <v>1924</v>
      </c>
      <c r="R623" s="12" t="s">
        <v>207</v>
      </c>
      <c r="S623" s="12" t="s">
        <v>1954</v>
      </c>
      <c r="T623" s="10" t="s">
        <v>207</v>
      </c>
      <c r="U623" s="10" t="s">
        <v>207</v>
      </c>
      <c r="V623" s="10" t="s">
        <v>207</v>
      </c>
      <c r="W623" s="10" t="s">
        <v>3392</v>
      </c>
      <c r="X623" s="10" t="s">
        <v>1920</v>
      </c>
      <c r="Y623" s="10" t="s">
        <v>2521</v>
      </c>
      <c r="Z623" s="10" t="s">
        <v>1935</v>
      </c>
    </row>
    <row r="624" spans="1:26" s="10" customFormat="1" ht="30">
      <c r="A624" s="13" t="s">
        <v>91</v>
      </c>
      <c r="B624" s="14" t="s">
        <v>161</v>
      </c>
      <c r="C624" s="10" t="s">
        <v>224</v>
      </c>
      <c r="D624" s="14" t="s">
        <v>1178</v>
      </c>
      <c r="E624" s="14" t="s">
        <v>3393</v>
      </c>
      <c r="F624" s="12" t="s">
        <v>1936</v>
      </c>
      <c r="G624" s="12" t="s">
        <v>1926</v>
      </c>
      <c r="I624" s="12">
        <v>1</v>
      </c>
      <c r="K624" s="12"/>
      <c r="L624" s="12" t="s">
        <v>4892</v>
      </c>
      <c r="M624" s="10" t="s">
        <v>1928</v>
      </c>
      <c r="N624" s="10" t="s">
        <v>1954</v>
      </c>
      <c r="O624" s="10" t="s">
        <v>1960</v>
      </c>
      <c r="P624" s="14" t="s">
        <v>3394</v>
      </c>
      <c r="Q624" s="12" t="s">
        <v>1924</v>
      </c>
      <c r="R624" s="12" t="s">
        <v>207</v>
      </c>
      <c r="S624" s="12" t="s">
        <v>1954</v>
      </c>
      <c r="T624" s="10" t="s">
        <v>207</v>
      </c>
      <c r="U624" s="10" t="s">
        <v>207</v>
      </c>
      <c r="V624" s="10" t="s">
        <v>207</v>
      </c>
      <c r="W624" s="10" t="s">
        <v>3395</v>
      </c>
      <c r="X624" s="10" t="s">
        <v>1920</v>
      </c>
      <c r="Y624" s="10" t="s">
        <v>2521</v>
      </c>
      <c r="Z624" s="10" t="s">
        <v>1935</v>
      </c>
    </row>
    <row r="625" spans="1:26" s="10" customFormat="1" ht="30">
      <c r="A625" s="13" t="s">
        <v>91</v>
      </c>
      <c r="B625" s="14" t="s">
        <v>161</v>
      </c>
      <c r="C625" s="10" t="s">
        <v>224</v>
      </c>
      <c r="D625" s="14" t="s">
        <v>1179</v>
      </c>
      <c r="E625" s="14" t="s">
        <v>3396</v>
      </c>
      <c r="F625" s="12" t="s">
        <v>1936</v>
      </c>
      <c r="G625" s="12" t="s">
        <v>1926</v>
      </c>
      <c r="I625" s="12"/>
      <c r="K625" s="12"/>
      <c r="L625" s="12" t="s">
        <v>4892</v>
      </c>
      <c r="M625" s="10" t="s">
        <v>1928</v>
      </c>
      <c r="N625" s="10" t="s">
        <v>1954</v>
      </c>
      <c r="O625" s="10" t="s">
        <v>1960</v>
      </c>
      <c r="P625" s="14" t="s">
        <v>3361</v>
      </c>
      <c r="Q625" s="12" t="s">
        <v>1924</v>
      </c>
      <c r="R625" s="12" t="s">
        <v>207</v>
      </c>
      <c r="S625" s="12" t="s">
        <v>1954</v>
      </c>
      <c r="T625" s="10" t="s">
        <v>207</v>
      </c>
      <c r="U625" s="10" t="s">
        <v>207</v>
      </c>
      <c r="V625" s="10" t="s">
        <v>207</v>
      </c>
      <c r="W625" s="10" t="s">
        <v>3397</v>
      </c>
      <c r="X625" s="10" t="s">
        <v>1920</v>
      </c>
      <c r="Y625" s="10" t="s">
        <v>2521</v>
      </c>
      <c r="Z625" s="10" t="s">
        <v>1935</v>
      </c>
    </row>
    <row r="626" spans="1:26" s="10" customFormat="1" ht="30">
      <c r="A626" s="13" t="s">
        <v>91</v>
      </c>
      <c r="B626" s="14" t="s">
        <v>161</v>
      </c>
      <c r="C626" s="10" t="s">
        <v>224</v>
      </c>
      <c r="D626" s="14" t="s">
        <v>1180</v>
      </c>
      <c r="E626" s="14" t="s">
        <v>3398</v>
      </c>
      <c r="F626" s="12" t="s">
        <v>1936</v>
      </c>
      <c r="G626" s="12" t="s">
        <v>1926</v>
      </c>
      <c r="H626" s="10">
        <v>1</v>
      </c>
      <c r="I626" s="12">
        <v>1</v>
      </c>
      <c r="K626" s="12"/>
      <c r="L626" s="12" t="s">
        <v>4892</v>
      </c>
      <c r="M626" s="10" t="s">
        <v>1928</v>
      </c>
      <c r="N626" s="10" t="s">
        <v>1954</v>
      </c>
      <c r="O626" s="10" t="s">
        <v>1960</v>
      </c>
      <c r="P626" s="14" t="s">
        <v>2576</v>
      </c>
      <c r="Q626" s="12" t="s">
        <v>1924</v>
      </c>
      <c r="R626" s="12" t="s">
        <v>207</v>
      </c>
      <c r="S626" s="12" t="s">
        <v>1954</v>
      </c>
      <c r="T626" s="10" t="s">
        <v>207</v>
      </c>
      <c r="U626" s="10" t="s">
        <v>207</v>
      </c>
      <c r="V626" s="10" t="s">
        <v>207</v>
      </c>
      <c r="W626" s="10" t="s">
        <v>1993</v>
      </c>
      <c r="X626" s="10" t="s">
        <v>1920</v>
      </c>
      <c r="Y626" s="10" t="s">
        <v>2521</v>
      </c>
      <c r="Z626" s="10" t="s">
        <v>1935</v>
      </c>
    </row>
    <row r="627" spans="1:26" s="10" customFormat="1" ht="30">
      <c r="A627" s="13" t="s">
        <v>91</v>
      </c>
      <c r="B627" s="14" t="s">
        <v>161</v>
      </c>
      <c r="C627" s="10" t="s">
        <v>224</v>
      </c>
      <c r="D627" s="14" t="s">
        <v>1181</v>
      </c>
      <c r="E627" s="14" t="s">
        <v>3399</v>
      </c>
      <c r="F627" s="12" t="s">
        <v>1936</v>
      </c>
      <c r="G627" s="12" t="s">
        <v>1926</v>
      </c>
      <c r="H627" s="10">
        <v>1</v>
      </c>
      <c r="I627" s="12">
        <v>1</v>
      </c>
      <c r="K627" s="12"/>
      <c r="L627" s="12" t="s">
        <v>4892</v>
      </c>
      <c r="M627" s="10" t="s">
        <v>1928</v>
      </c>
      <c r="N627" s="10" t="s">
        <v>1954</v>
      </c>
      <c r="O627" s="10" t="s">
        <v>1960</v>
      </c>
      <c r="P627" s="14" t="s">
        <v>3400</v>
      </c>
      <c r="Q627" s="12" t="s">
        <v>1924</v>
      </c>
      <c r="R627" s="12" t="s">
        <v>207</v>
      </c>
      <c r="S627" s="12" t="s">
        <v>1954</v>
      </c>
      <c r="T627" s="10" t="s">
        <v>207</v>
      </c>
      <c r="U627" s="10" t="s">
        <v>207</v>
      </c>
      <c r="V627" s="10" t="s">
        <v>207</v>
      </c>
      <c r="W627" s="10" t="s">
        <v>1993</v>
      </c>
      <c r="X627" s="10" t="s">
        <v>1920</v>
      </c>
      <c r="Y627" s="10" t="s">
        <v>2521</v>
      </c>
      <c r="Z627" s="10" t="s">
        <v>1935</v>
      </c>
    </row>
    <row r="628" spans="1:26" s="10" customFormat="1" ht="45">
      <c r="A628" s="13" t="s">
        <v>91</v>
      </c>
      <c r="B628" s="14" t="s">
        <v>161</v>
      </c>
      <c r="C628" s="10" t="s">
        <v>224</v>
      </c>
      <c r="D628" s="14" t="s">
        <v>1182</v>
      </c>
      <c r="E628" s="14" t="s">
        <v>3401</v>
      </c>
      <c r="F628" s="12" t="s">
        <v>1936</v>
      </c>
      <c r="G628" s="12" t="s">
        <v>1926</v>
      </c>
      <c r="H628" s="10">
        <v>1</v>
      </c>
      <c r="I628" s="12">
        <v>1</v>
      </c>
      <c r="K628" s="12"/>
      <c r="L628" s="12" t="s">
        <v>4892</v>
      </c>
      <c r="M628" s="10" t="s">
        <v>1928</v>
      </c>
      <c r="N628" s="10" t="s">
        <v>1954</v>
      </c>
      <c r="O628" s="10" t="s">
        <v>1960</v>
      </c>
      <c r="P628" s="14" t="s">
        <v>3376</v>
      </c>
      <c r="Q628" s="12" t="s">
        <v>1924</v>
      </c>
      <c r="R628" s="12" t="s">
        <v>207</v>
      </c>
      <c r="S628" s="12" t="s">
        <v>1954</v>
      </c>
      <c r="T628" s="10" t="s">
        <v>207</v>
      </c>
      <c r="U628" s="10" t="s">
        <v>207</v>
      </c>
      <c r="V628" s="10" t="s">
        <v>207</v>
      </c>
      <c r="W628" s="10" t="s">
        <v>1920</v>
      </c>
      <c r="X628" s="10" t="s">
        <v>1920</v>
      </c>
      <c r="Y628" s="10" t="s">
        <v>2521</v>
      </c>
      <c r="Z628" s="10" t="s">
        <v>1935</v>
      </c>
    </row>
    <row r="629" spans="1:26" s="10" customFormat="1" ht="30">
      <c r="A629" s="13" t="s">
        <v>91</v>
      </c>
      <c r="B629" s="14" t="s">
        <v>161</v>
      </c>
      <c r="C629" s="10" t="s">
        <v>224</v>
      </c>
      <c r="D629" s="14" t="s">
        <v>1183</v>
      </c>
      <c r="E629" s="14" t="s">
        <v>3402</v>
      </c>
      <c r="F629" s="12" t="s">
        <v>1936</v>
      </c>
      <c r="G629" s="12" t="s">
        <v>1926</v>
      </c>
      <c r="H629" s="10">
        <v>1</v>
      </c>
      <c r="I629" s="12">
        <v>1</v>
      </c>
      <c r="K629" s="12"/>
      <c r="L629" s="12" t="s">
        <v>4892</v>
      </c>
      <c r="M629" s="10" t="s">
        <v>1928</v>
      </c>
      <c r="N629" s="10" t="s">
        <v>1954</v>
      </c>
      <c r="O629" s="10" t="s">
        <v>1960</v>
      </c>
      <c r="P629" s="14" t="s">
        <v>3376</v>
      </c>
      <c r="Q629" s="12" t="s">
        <v>1924</v>
      </c>
      <c r="R629" s="12" t="s">
        <v>207</v>
      </c>
      <c r="S629" s="12" t="s">
        <v>1954</v>
      </c>
      <c r="T629" s="10" t="s">
        <v>207</v>
      </c>
      <c r="U629" s="10" t="s">
        <v>207</v>
      </c>
      <c r="V629" s="10" t="s">
        <v>207</v>
      </c>
      <c r="W629" s="10" t="s">
        <v>1933</v>
      </c>
      <c r="X629" s="10" t="s">
        <v>1920</v>
      </c>
      <c r="Y629" s="10" t="s">
        <v>2521</v>
      </c>
      <c r="Z629" s="10" t="s">
        <v>1935</v>
      </c>
    </row>
    <row r="630" spans="1:26" s="10" customFormat="1" ht="30">
      <c r="A630" s="13" t="s">
        <v>91</v>
      </c>
      <c r="B630" s="14" t="s">
        <v>161</v>
      </c>
      <c r="C630" s="10" t="s">
        <v>224</v>
      </c>
      <c r="D630" s="14" t="s">
        <v>1184</v>
      </c>
      <c r="E630" s="14" t="s">
        <v>3403</v>
      </c>
      <c r="F630" s="12" t="s">
        <v>1936</v>
      </c>
      <c r="G630" s="12" t="s">
        <v>1926</v>
      </c>
      <c r="H630" s="10">
        <v>1</v>
      </c>
      <c r="I630" s="12">
        <v>1</v>
      </c>
      <c r="K630" s="12"/>
      <c r="L630" s="12" t="s">
        <v>4892</v>
      </c>
      <c r="M630" s="10" t="s">
        <v>1928</v>
      </c>
      <c r="N630" s="10" t="s">
        <v>1954</v>
      </c>
      <c r="O630" s="10" t="s">
        <v>1960</v>
      </c>
      <c r="P630" s="14" t="s">
        <v>2576</v>
      </c>
      <c r="Q630" s="12" t="s">
        <v>1924</v>
      </c>
      <c r="R630" s="12" t="s">
        <v>207</v>
      </c>
      <c r="S630" s="12" t="s">
        <v>1954</v>
      </c>
      <c r="T630" s="10" t="s">
        <v>207</v>
      </c>
      <c r="U630" s="10" t="s">
        <v>207</v>
      </c>
      <c r="V630" s="10" t="s">
        <v>207</v>
      </c>
      <c r="W630" s="10" t="s">
        <v>1920</v>
      </c>
      <c r="X630" s="10" t="s">
        <v>1920</v>
      </c>
      <c r="Y630" s="10" t="s">
        <v>2521</v>
      </c>
      <c r="Z630" s="10" t="s">
        <v>1935</v>
      </c>
    </row>
    <row r="631" spans="1:26" s="10" customFormat="1" ht="30">
      <c r="A631" s="13" t="s">
        <v>91</v>
      </c>
      <c r="B631" s="14" t="s">
        <v>161</v>
      </c>
      <c r="C631" s="10" t="s">
        <v>224</v>
      </c>
      <c r="D631" s="14" t="s">
        <v>1185</v>
      </c>
      <c r="E631" s="14" t="s">
        <v>3404</v>
      </c>
      <c r="F631" s="12" t="s">
        <v>1936</v>
      </c>
      <c r="G631" s="12" t="s">
        <v>1926</v>
      </c>
      <c r="I631" s="12">
        <v>1</v>
      </c>
      <c r="K631" s="12"/>
      <c r="L631" s="12" t="s">
        <v>4892</v>
      </c>
      <c r="M631" s="10" t="s">
        <v>1928</v>
      </c>
      <c r="N631" s="10" t="s">
        <v>1954</v>
      </c>
      <c r="O631" s="10" t="s">
        <v>1960</v>
      </c>
      <c r="P631" s="14" t="s">
        <v>2729</v>
      </c>
      <c r="Q631" s="12" t="s">
        <v>1924</v>
      </c>
      <c r="R631" s="12" t="s">
        <v>207</v>
      </c>
      <c r="S631" s="12" t="s">
        <v>1954</v>
      </c>
      <c r="T631" s="10" t="s">
        <v>207</v>
      </c>
      <c r="U631" s="10" t="s">
        <v>207</v>
      </c>
      <c r="V631" s="10" t="s">
        <v>207</v>
      </c>
      <c r="W631" s="10" t="s">
        <v>3405</v>
      </c>
      <c r="X631" s="10" t="s">
        <v>1920</v>
      </c>
      <c r="Y631" s="10" t="s">
        <v>2521</v>
      </c>
      <c r="Z631" s="10" t="s">
        <v>1935</v>
      </c>
    </row>
    <row r="632" spans="1:26" s="10" customFormat="1" ht="30">
      <c r="A632" s="13" t="s">
        <v>91</v>
      </c>
      <c r="B632" s="14" t="s">
        <v>161</v>
      </c>
      <c r="C632" s="10" t="s">
        <v>224</v>
      </c>
      <c r="D632" s="14" t="s">
        <v>1186</v>
      </c>
      <c r="E632" s="14" t="s">
        <v>3406</v>
      </c>
      <c r="F632" s="12" t="s">
        <v>1936</v>
      </c>
      <c r="G632" s="12" t="s">
        <v>1926</v>
      </c>
      <c r="I632" s="12"/>
      <c r="K632" s="12"/>
      <c r="L632" s="12" t="s">
        <v>1922</v>
      </c>
      <c r="M632" s="10" t="s">
        <v>1928</v>
      </c>
      <c r="N632" s="10" t="s">
        <v>1954</v>
      </c>
      <c r="O632" s="10" t="s">
        <v>1960</v>
      </c>
      <c r="P632" s="14" t="s">
        <v>1931</v>
      </c>
      <c r="Q632" s="12" t="s">
        <v>1946</v>
      </c>
      <c r="R632" s="12" t="s">
        <v>2023</v>
      </c>
      <c r="S632" s="12" t="s">
        <v>1954</v>
      </c>
      <c r="T632" s="10" t="s">
        <v>3407</v>
      </c>
      <c r="U632" s="10" t="s">
        <v>3408</v>
      </c>
      <c r="V632" s="10" t="s">
        <v>207</v>
      </c>
      <c r="W632" s="10" t="s">
        <v>2050</v>
      </c>
      <c r="X632" s="10" t="s">
        <v>1920</v>
      </c>
      <c r="Y632" s="10" t="s">
        <v>2521</v>
      </c>
      <c r="Z632" s="10" t="s">
        <v>2121</v>
      </c>
    </row>
    <row r="633" spans="1:26" s="10" customFormat="1" ht="30">
      <c r="A633" s="13" t="s">
        <v>91</v>
      </c>
      <c r="B633" s="14" t="s">
        <v>161</v>
      </c>
      <c r="C633" s="10" t="s">
        <v>224</v>
      </c>
      <c r="D633" s="14" t="s">
        <v>1187</v>
      </c>
      <c r="E633" s="14" t="s">
        <v>3409</v>
      </c>
      <c r="F633" s="12" t="s">
        <v>1936</v>
      </c>
      <c r="G633" s="12" t="s">
        <v>1926</v>
      </c>
      <c r="H633" s="10">
        <v>1</v>
      </c>
      <c r="I633" s="12">
        <v>1</v>
      </c>
      <c r="K633" s="12"/>
      <c r="L633" s="12" t="s">
        <v>4892</v>
      </c>
      <c r="M633" s="10" t="s">
        <v>1928</v>
      </c>
      <c r="N633" s="10" t="s">
        <v>1954</v>
      </c>
      <c r="O633" s="10" t="s">
        <v>1960</v>
      </c>
      <c r="P633" s="14" t="s">
        <v>2520</v>
      </c>
      <c r="Q633" s="12" t="s">
        <v>1924</v>
      </c>
      <c r="R633" s="12" t="s">
        <v>207</v>
      </c>
      <c r="S633" s="12" t="s">
        <v>1954</v>
      </c>
      <c r="T633" s="10" t="s">
        <v>207</v>
      </c>
      <c r="U633" s="10" t="s">
        <v>207</v>
      </c>
      <c r="V633" s="10" t="s">
        <v>207</v>
      </c>
      <c r="W633" s="10" t="s">
        <v>1920</v>
      </c>
      <c r="X633" s="10" t="s">
        <v>1920</v>
      </c>
      <c r="Y633" s="10" t="s">
        <v>2521</v>
      </c>
      <c r="Z633" s="10" t="s">
        <v>1935</v>
      </c>
    </row>
    <row r="634" spans="1:26" s="10" customFormat="1" ht="30">
      <c r="A634" s="13" t="s">
        <v>91</v>
      </c>
      <c r="B634" s="14" t="s">
        <v>161</v>
      </c>
      <c r="C634" s="10" t="s">
        <v>224</v>
      </c>
      <c r="D634" s="14" t="s">
        <v>1188</v>
      </c>
      <c r="E634" s="14" t="s">
        <v>3406</v>
      </c>
      <c r="F634" s="12" t="s">
        <v>1936</v>
      </c>
      <c r="G634" s="12" t="s">
        <v>1926</v>
      </c>
      <c r="I634" s="12"/>
      <c r="K634" s="12"/>
      <c r="L634" s="12" t="s">
        <v>1922</v>
      </c>
      <c r="M634" s="10" t="s">
        <v>1928</v>
      </c>
      <c r="N634" s="10" t="s">
        <v>1954</v>
      </c>
      <c r="O634" s="10" t="s">
        <v>1960</v>
      </c>
      <c r="P634" s="14" t="s">
        <v>1931</v>
      </c>
      <c r="Q634" s="12" t="s">
        <v>1946</v>
      </c>
      <c r="R634" s="12" t="s">
        <v>2023</v>
      </c>
      <c r="S634" s="12" t="s">
        <v>1954</v>
      </c>
      <c r="T634" s="10" t="s">
        <v>3410</v>
      </c>
      <c r="U634" s="10" t="s">
        <v>3411</v>
      </c>
      <c r="V634" s="10" t="s">
        <v>207</v>
      </c>
      <c r="W634" s="10" t="s">
        <v>1920</v>
      </c>
      <c r="X634" s="10" t="s">
        <v>1920</v>
      </c>
      <c r="Y634" s="10" t="s">
        <v>2521</v>
      </c>
      <c r="Z634" s="10" t="s">
        <v>1935</v>
      </c>
    </row>
    <row r="635" spans="1:26" s="10" customFormat="1" ht="30">
      <c r="A635" s="13" t="s">
        <v>91</v>
      </c>
      <c r="B635" s="14" t="s">
        <v>161</v>
      </c>
      <c r="C635" s="10" t="s">
        <v>224</v>
      </c>
      <c r="D635" s="14" t="s">
        <v>1189</v>
      </c>
      <c r="E635" s="14" t="s">
        <v>3412</v>
      </c>
      <c r="F635" s="12" t="s">
        <v>1936</v>
      </c>
      <c r="G635" s="12" t="s">
        <v>1926</v>
      </c>
      <c r="H635" s="10">
        <v>1</v>
      </c>
      <c r="I635" s="12">
        <v>1</v>
      </c>
      <c r="K635" s="12"/>
      <c r="L635" s="12" t="s">
        <v>4892</v>
      </c>
      <c r="M635" s="10" t="s">
        <v>1928</v>
      </c>
      <c r="N635" s="10" t="s">
        <v>1954</v>
      </c>
      <c r="O635" s="10" t="s">
        <v>1960</v>
      </c>
      <c r="P635" s="14" t="s">
        <v>2740</v>
      </c>
      <c r="Q635" s="12" t="s">
        <v>1924</v>
      </c>
      <c r="R635" s="12" t="s">
        <v>207</v>
      </c>
      <c r="S635" s="12" t="s">
        <v>1954</v>
      </c>
      <c r="T635" s="10" t="s">
        <v>207</v>
      </c>
      <c r="U635" s="10" t="s">
        <v>207</v>
      </c>
      <c r="V635" s="10" t="s">
        <v>207</v>
      </c>
      <c r="W635" s="10" t="s">
        <v>3413</v>
      </c>
      <c r="X635" s="10" t="s">
        <v>1920</v>
      </c>
      <c r="Y635" s="10" t="s">
        <v>2521</v>
      </c>
      <c r="Z635" s="10" t="s">
        <v>1935</v>
      </c>
    </row>
    <row r="636" spans="1:26" s="10" customFormat="1" ht="45">
      <c r="A636" s="13" t="s">
        <v>91</v>
      </c>
      <c r="B636" s="14" t="s">
        <v>161</v>
      </c>
      <c r="C636" s="10" t="s">
        <v>224</v>
      </c>
      <c r="D636" s="14" t="s">
        <v>1190</v>
      </c>
      <c r="E636" s="14" t="s">
        <v>2899</v>
      </c>
      <c r="F636" s="12" t="s">
        <v>1936</v>
      </c>
      <c r="G636" s="12" t="s">
        <v>1926</v>
      </c>
      <c r="I636" s="12"/>
      <c r="K636" s="12"/>
      <c r="L636" s="12" t="s">
        <v>1922</v>
      </c>
      <c r="M636" s="10" t="s">
        <v>1928</v>
      </c>
      <c r="N636" s="10" t="s">
        <v>1954</v>
      </c>
      <c r="O636" s="10" t="s">
        <v>1960</v>
      </c>
      <c r="P636" s="14" t="s">
        <v>1931</v>
      </c>
      <c r="Q636" s="12" t="s">
        <v>1946</v>
      </c>
      <c r="R636" s="12" t="s">
        <v>2023</v>
      </c>
      <c r="S636" s="12" t="s">
        <v>1954</v>
      </c>
      <c r="T636" s="10" t="s">
        <v>3414</v>
      </c>
      <c r="U636" s="10" t="s">
        <v>3415</v>
      </c>
      <c r="V636" s="10" t="s">
        <v>207</v>
      </c>
      <c r="W636" s="10" t="s">
        <v>1920</v>
      </c>
      <c r="X636" s="10" t="s">
        <v>1920</v>
      </c>
      <c r="Y636" s="10" t="s">
        <v>2521</v>
      </c>
      <c r="Z636" s="10" t="s">
        <v>1935</v>
      </c>
    </row>
    <row r="637" spans="1:26" s="10" customFormat="1" ht="45">
      <c r="A637" s="13" t="s">
        <v>91</v>
      </c>
      <c r="B637" s="14" t="s">
        <v>161</v>
      </c>
      <c r="C637" s="10" t="s">
        <v>224</v>
      </c>
      <c r="D637" s="14" t="s">
        <v>1191</v>
      </c>
      <c r="E637" s="14" t="s">
        <v>2899</v>
      </c>
      <c r="F637" s="12" t="s">
        <v>1936</v>
      </c>
      <c r="G637" s="12" t="s">
        <v>1926</v>
      </c>
      <c r="I637" s="12"/>
      <c r="K637" s="12"/>
      <c r="L637" s="12" t="s">
        <v>1922</v>
      </c>
      <c r="M637" s="10" t="s">
        <v>1928</v>
      </c>
      <c r="N637" s="10" t="s">
        <v>1954</v>
      </c>
      <c r="O637" s="10" t="s">
        <v>1960</v>
      </c>
      <c r="P637" s="14" t="s">
        <v>1931</v>
      </c>
      <c r="Q637" s="12" t="s">
        <v>1946</v>
      </c>
      <c r="R637" s="12" t="s">
        <v>2023</v>
      </c>
      <c r="S637" s="12" t="s">
        <v>1954</v>
      </c>
      <c r="T637" s="10" t="s">
        <v>3416</v>
      </c>
      <c r="U637" s="10" t="s">
        <v>3417</v>
      </c>
      <c r="V637" s="10" t="s">
        <v>207</v>
      </c>
      <c r="W637" s="10" t="s">
        <v>2050</v>
      </c>
      <c r="X637" s="10" t="s">
        <v>1920</v>
      </c>
      <c r="Y637" s="10" t="s">
        <v>2521</v>
      </c>
      <c r="Z637" s="10" t="s">
        <v>2121</v>
      </c>
    </row>
    <row r="638" spans="1:26" s="10" customFormat="1" ht="30">
      <c r="A638" s="13" t="s">
        <v>91</v>
      </c>
      <c r="B638" s="14" t="s">
        <v>161</v>
      </c>
      <c r="C638" s="10" t="s">
        <v>224</v>
      </c>
      <c r="D638" s="14" t="s">
        <v>1192</v>
      </c>
      <c r="E638" s="14" t="s">
        <v>207</v>
      </c>
      <c r="F638" s="12" t="s">
        <v>1936</v>
      </c>
      <c r="G638" s="12" t="s">
        <v>1926</v>
      </c>
      <c r="I638" s="12"/>
      <c r="K638" s="12"/>
      <c r="L638" s="12" t="s">
        <v>1922</v>
      </c>
      <c r="M638" s="10" t="s">
        <v>1928</v>
      </c>
      <c r="N638" s="10" t="s">
        <v>1954</v>
      </c>
      <c r="O638" s="10" t="s">
        <v>1960</v>
      </c>
      <c r="P638" s="14" t="s">
        <v>1931</v>
      </c>
      <c r="Q638" s="12" t="s">
        <v>1946</v>
      </c>
      <c r="R638" s="12" t="s">
        <v>2023</v>
      </c>
      <c r="S638" s="12" t="s">
        <v>1954</v>
      </c>
      <c r="T638" s="10" t="s">
        <v>3418</v>
      </c>
      <c r="U638" s="10" t="s">
        <v>3419</v>
      </c>
      <c r="V638" s="10" t="s">
        <v>207</v>
      </c>
      <c r="W638" s="10" t="s">
        <v>2050</v>
      </c>
      <c r="X638" s="10" t="s">
        <v>1920</v>
      </c>
      <c r="Y638" s="10" t="s">
        <v>2521</v>
      </c>
      <c r="Z638" s="10" t="s">
        <v>2121</v>
      </c>
    </row>
    <row r="639" spans="1:26" s="10" customFormat="1" ht="30">
      <c r="A639" s="13" t="s">
        <v>91</v>
      </c>
      <c r="B639" s="14" t="s">
        <v>161</v>
      </c>
      <c r="C639" s="10" t="s">
        <v>224</v>
      </c>
      <c r="D639" s="14" t="s">
        <v>1193</v>
      </c>
      <c r="E639" s="14" t="s">
        <v>3420</v>
      </c>
      <c r="F639" s="12" t="s">
        <v>1936</v>
      </c>
      <c r="G639" s="12" t="s">
        <v>1926</v>
      </c>
      <c r="I639" s="12"/>
      <c r="K639" s="12"/>
      <c r="L639" s="12" t="s">
        <v>1922</v>
      </c>
      <c r="M639" s="10" t="s">
        <v>1928</v>
      </c>
      <c r="N639" s="10" t="s">
        <v>1954</v>
      </c>
      <c r="O639" s="10" t="s">
        <v>1960</v>
      </c>
      <c r="P639" s="14" t="s">
        <v>1931</v>
      </c>
      <c r="Q639" s="12" t="s">
        <v>1946</v>
      </c>
      <c r="R639" s="12" t="s">
        <v>1962</v>
      </c>
      <c r="S639" s="12" t="s">
        <v>1954</v>
      </c>
      <c r="T639" s="10" t="s">
        <v>3421</v>
      </c>
      <c r="U639" s="10" t="s">
        <v>3422</v>
      </c>
      <c r="V639" s="10" t="s">
        <v>207</v>
      </c>
      <c r="W639" s="10" t="s">
        <v>2050</v>
      </c>
      <c r="X639" s="10" t="s">
        <v>1920</v>
      </c>
      <c r="Y639" s="10" t="s">
        <v>2521</v>
      </c>
      <c r="Z639" s="10" t="s">
        <v>2121</v>
      </c>
    </row>
    <row r="640" spans="1:26" s="10" customFormat="1" ht="45">
      <c r="A640" s="13" t="s">
        <v>91</v>
      </c>
      <c r="B640" s="14" t="s">
        <v>161</v>
      </c>
      <c r="C640" s="10" t="s">
        <v>224</v>
      </c>
      <c r="D640" s="14" t="s">
        <v>1194</v>
      </c>
      <c r="E640" s="14" t="s">
        <v>3423</v>
      </c>
      <c r="F640" s="12" t="s">
        <v>1936</v>
      </c>
      <c r="G640" s="12" t="s">
        <v>1926</v>
      </c>
      <c r="I640" s="12"/>
      <c r="K640" s="12"/>
      <c r="L640" s="12" t="s">
        <v>1922</v>
      </c>
      <c r="M640" s="10" t="s">
        <v>1928</v>
      </c>
      <c r="N640" s="10" t="s">
        <v>1954</v>
      </c>
      <c r="O640" s="10" t="s">
        <v>1960</v>
      </c>
      <c r="P640" s="14" t="s">
        <v>1931</v>
      </c>
      <c r="Q640" s="12" t="s">
        <v>1946</v>
      </c>
      <c r="R640" s="12" t="s">
        <v>1962</v>
      </c>
      <c r="S640" s="12" t="s">
        <v>1954</v>
      </c>
      <c r="T640" s="10" t="s">
        <v>3424</v>
      </c>
      <c r="U640" s="10" t="s">
        <v>3425</v>
      </c>
      <c r="V640" s="10" t="s">
        <v>207</v>
      </c>
      <c r="W640" s="10" t="s">
        <v>2050</v>
      </c>
      <c r="X640" s="10" t="s">
        <v>1920</v>
      </c>
      <c r="Y640" s="10" t="s">
        <v>2521</v>
      </c>
      <c r="Z640" s="10" t="s">
        <v>2121</v>
      </c>
    </row>
    <row r="641" spans="1:26" s="10" customFormat="1" ht="45">
      <c r="A641" s="13" t="s">
        <v>91</v>
      </c>
      <c r="B641" s="14" t="s">
        <v>161</v>
      </c>
      <c r="C641" s="10" t="s">
        <v>224</v>
      </c>
      <c r="D641" s="14" t="s">
        <v>1195</v>
      </c>
      <c r="E641" s="14" t="s">
        <v>207</v>
      </c>
      <c r="F641" s="12" t="s">
        <v>1936</v>
      </c>
      <c r="G641" s="12" t="s">
        <v>1926</v>
      </c>
      <c r="I641" s="12"/>
      <c r="K641" s="12"/>
      <c r="L641" s="12" t="s">
        <v>1922</v>
      </c>
      <c r="M641" s="10" t="s">
        <v>1928</v>
      </c>
      <c r="N641" s="10" t="s">
        <v>1954</v>
      </c>
      <c r="O641" s="10" t="s">
        <v>1960</v>
      </c>
      <c r="P641" s="14" t="s">
        <v>1931</v>
      </c>
      <c r="Q641" s="12" t="s">
        <v>1946</v>
      </c>
      <c r="R641" s="12" t="s">
        <v>2023</v>
      </c>
      <c r="S641" s="12" t="s">
        <v>1954</v>
      </c>
      <c r="T641" s="10" t="s">
        <v>3426</v>
      </c>
      <c r="U641" s="10" t="s">
        <v>3427</v>
      </c>
      <c r="V641" s="10" t="s">
        <v>207</v>
      </c>
      <c r="W641" s="10" t="s">
        <v>1920</v>
      </c>
      <c r="X641" s="10" t="s">
        <v>1920</v>
      </c>
      <c r="Y641" s="10" t="s">
        <v>2521</v>
      </c>
      <c r="Z641" s="10" t="s">
        <v>1935</v>
      </c>
    </row>
    <row r="642" spans="1:26" s="10" customFormat="1" ht="30">
      <c r="A642" s="13" t="s">
        <v>91</v>
      </c>
      <c r="B642" s="14" t="s">
        <v>161</v>
      </c>
      <c r="C642" s="10" t="s">
        <v>224</v>
      </c>
      <c r="D642" s="14" t="s">
        <v>1196</v>
      </c>
      <c r="E642" s="14" t="s">
        <v>3428</v>
      </c>
      <c r="F642" s="12" t="s">
        <v>1936</v>
      </c>
      <c r="G642" s="12" t="s">
        <v>1926</v>
      </c>
      <c r="I642" s="12"/>
      <c r="K642" s="12"/>
      <c r="L642" s="12" t="s">
        <v>1922</v>
      </c>
      <c r="M642" s="10" t="s">
        <v>1928</v>
      </c>
      <c r="N642" s="10" t="s">
        <v>1954</v>
      </c>
      <c r="O642" s="10" t="s">
        <v>1960</v>
      </c>
      <c r="P642" s="14" t="s">
        <v>1931</v>
      </c>
      <c r="Q642" s="12" t="s">
        <v>1946</v>
      </c>
      <c r="R642" s="12" t="s">
        <v>2023</v>
      </c>
      <c r="S642" s="12" t="s">
        <v>1954</v>
      </c>
      <c r="T642" s="10" t="s">
        <v>3429</v>
      </c>
      <c r="U642" s="10" t="s">
        <v>3430</v>
      </c>
      <c r="V642" s="10" t="s">
        <v>207</v>
      </c>
      <c r="W642" s="10" t="s">
        <v>1920</v>
      </c>
      <c r="X642" s="10" t="s">
        <v>1920</v>
      </c>
      <c r="Y642" s="10" t="s">
        <v>2521</v>
      </c>
      <c r="Z642" s="10" t="s">
        <v>1935</v>
      </c>
    </row>
    <row r="643" spans="1:26" s="10" customFormat="1" ht="30">
      <c r="A643" s="13" t="s">
        <v>91</v>
      </c>
      <c r="B643" s="14" t="s">
        <v>161</v>
      </c>
      <c r="C643" s="10" t="s">
        <v>224</v>
      </c>
      <c r="D643" s="14" t="s">
        <v>1197</v>
      </c>
      <c r="E643" s="14" t="s">
        <v>207</v>
      </c>
      <c r="F643" s="12" t="s">
        <v>1936</v>
      </c>
      <c r="G643" s="12" t="s">
        <v>1926</v>
      </c>
      <c r="I643" s="12"/>
      <c r="K643" s="12"/>
      <c r="L643" s="12" t="s">
        <v>1922</v>
      </c>
      <c r="M643" s="10" t="s">
        <v>1928</v>
      </c>
      <c r="N643" s="10" t="s">
        <v>1954</v>
      </c>
      <c r="O643" s="10" t="s">
        <v>1960</v>
      </c>
      <c r="P643" s="14" t="s">
        <v>1931</v>
      </c>
      <c r="Q643" s="12" t="s">
        <v>1946</v>
      </c>
      <c r="R643" s="12" t="s">
        <v>2023</v>
      </c>
      <c r="S643" s="12" t="s">
        <v>1954</v>
      </c>
      <c r="T643" s="10" t="s">
        <v>3431</v>
      </c>
      <c r="U643" s="10" t="s">
        <v>3432</v>
      </c>
      <c r="V643" s="10" t="s">
        <v>207</v>
      </c>
      <c r="W643" s="10" t="s">
        <v>1920</v>
      </c>
      <c r="X643" s="10" t="s">
        <v>1920</v>
      </c>
      <c r="Y643" s="10" t="s">
        <v>2521</v>
      </c>
      <c r="Z643" s="10" t="s">
        <v>1935</v>
      </c>
    </row>
    <row r="644" spans="1:26" s="10" customFormat="1" ht="30">
      <c r="A644" s="13" t="s">
        <v>91</v>
      </c>
      <c r="B644" s="14" t="s">
        <v>161</v>
      </c>
      <c r="C644" s="10" t="s">
        <v>224</v>
      </c>
      <c r="D644" s="14" t="s">
        <v>1198</v>
      </c>
      <c r="E644" s="14" t="s">
        <v>207</v>
      </c>
      <c r="F644" s="12" t="s">
        <v>1936</v>
      </c>
      <c r="G644" s="12" t="s">
        <v>1926</v>
      </c>
      <c r="I644" s="12"/>
      <c r="K644" s="12"/>
      <c r="L644" s="12" t="s">
        <v>1922</v>
      </c>
      <c r="M644" s="10" t="s">
        <v>1928</v>
      </c>
      <c r="N644" s="10" t="s">
        <v>1954</v>
      </c>
      <c r="O644" s="10" t="s">
        <v>1960</v>
      </c>
      <c r="P644" s="14" t="s">
        <v>1931</v>
      </c>
      <c r="Q644" s="12" t="s">
        <v>1946</v>
      </c>
      <c r="R644" s="12" t="s">
        <v>2023</v>
      </c>
      <c r="S644" s="12" t="s">
        <v>1954</v>
      </c>
      <c r="T644" s="10" t="s">
        <v>3433</v>
      </c>
      <c r="U644" s="10" t="s">
        <v>3434</v>
      </c>
      <c r="V644" s="10" t="s">
        <v>207</v>
      </c>
      <c r="W644" s="10" t="s">
        <v>1920</v>
      </c>
      <c r="X644" s="10" t="s">
        <v>1920</v>
      </c>
      <c r="Y644" s="10" t="s">
        <v>2521</v>
      </c>
      <c r="Z644" s="10" t="s">
        <v>1935</v>
      </c>
    </row>
    <row r="645" spans="1:26" s="10" customFormat="1" ht="30">
      <c r="A645" s="13" t="s">
        <v>91</v>
      </c>
      <c r="B645" s="14" t="s">
        <v>161</v>
      </c>
      <c r="C645" s="10" t="s">
        <v>224</v>
      </c>
      <c r="D645" s="14" t="s">
        <v>1199</v>
      </c>
      <c r="E645" s="14" t="s">
        <v>207</v>
      </c>
      <c r="F645" s="12" t="s">
        <v>1936</v>
      </c>
      <c r="G645" s="12" t="s">
        <v>1926</v>
      </c>
      <c r="I645" s="12"/>
      <c r="K645" s="12"/>
      <c r="L645" s="12" t="s">
        <v>1922</v>
      </c>
      <c r="M645" s="10" t="s">
        <v>1928</v>
      </c>
      <c r="N645" s="10" t="s">
        <v>1954</v>
      </c>
      <c r="O645" s="10" t="s">
        <v>1960</v>
      </c>
      <c r="P645" s="14" t="s">
        <v>1931</v>
      </c>
      <c r="Q645" s="12" t="s">
        <v>1946</v>
      </c>
      <c r="R645" s="12" t="s">
        <v>2023</v>
      </c>
      <c r="S645" s="12" t="s">
        <v>1954</v>
      </c>
      <c r="T645" s="10" t="s">
        <v>3435</v>
      </c>
      <c r="U645" s="10" t="s">
        <v>3436</v>
      </c>
      <c r="V645" s="10" t="s">
        <v>207</v>
      </c>
      <c r="W645" s="10" t="s">
        <v>2050</v>
      </c>
      <c r="X645" s="10" t="s">
        <v>1920</v>
      </c>
      <c r="Y645" s="10" t="s">
        <v>2521</v>
      </c>
      <c r="Z645" s="10" t="s">
        <v>2121</v>
      </c>
    </row>
    <row r="646" spans="1:26" s="10" customFormat="1" ht="45">
      <c r="A646" s="13" t="s">
        <v>91</v>
      </c>
      <c r="B646" s="14" t="s">
        <v>161</v>
      </c>
      <c r="C646" s="10" t="s">
        <v>224</v>
      </c>
      <c r="D646" s="14" t="s">
        <v>1200</v>
      </c>
      <c r="E646" s="14" t="s">
        <v>207</v>
      </c>
      <c r="F646" s="12" t="s">
        <v>1936</v>
      </c>
      <c r="G646" s="12" t="s">
        <v>1926</v>
      </c>
      <c r="I646" s="12"/>
      <c r="K646" s="12"/>
      <c r="L646" s="12" t="s">
        <v>1922</v>
      </c>
      <c r="M646" s="10" t="s">
        <v>1928</v>
      </c>
      <c r="N646" s="10" t="s">
        <v>1954</v>
      </c>
      <c r="O646" s="10" t="s">
        <v>1960</v>
      </c>
      <c r="P646" s="14" t="s">
        <v>1931</v>
      </c>
      <c r="Q646" s="12" t="s">
        <v>1946</v>
      </c>
      <c r="R646" s="12" t="s">
        <v>2023</v>
      </c>
      <c r="S646" s="12" t="s">
        <v>1954</v>
      </c>
      <c r="T646" s="10" t="s">
        <v>3437</v>
      </c>
      <c r="U646" s="10" t="s">
        <v>3438</v>
      </c>
      <c r="V646" s="10" t="s">
        <v>207</v>
      </c>
      <c r="W646" s="10" t="s">
        <v>2050</v>
      </c>
      <c r="X646" s="10" t="s">
        <v>1920</v>
      </c>
      <c r="Y646" s="10" t="s">
        <v>2521</v>
      </c>
      <c r="Z646" s="10" t="s">
        <v>2121</v>
      </c>
    </row>
    <row r="647" spans="1:26" s="10" customFormat="1" ht="45">
      <c r="A647" s="13" t="s">
        <v>91</v>
      </c>
      <c r="B647" s="14" t="s">
        <v>161</v>
      </c>
      <c r="C647" s="10" t="s">
        <v>224</v>
      </c>
      <c r="D647" s="14" t="s">
        <v>1201</v>
      </c>
      <c r="E647" s="14" t="s">
        <v>207</v>
      </c>
      <c r="F647" s="12" t="s">
        <v>1936</v>
      </c>
      <c r="G647" s="12" t="s">
        <v>1926</v>
      </c>
      <c r="I647" s="12"/>
      <c r="K647" s="12"/>
      <c r="L647" s="12" t="s">
        <v>1922</v>
      </c>
      <c r="M647" s="10" t="s">
        <v>1928</v>
      </c>
      <c r="N647" s="10" t="s">
        <v>1954</v>
      </c>
      <c r="O647" s="10" t="s">
        <v>1960</v>
      </c>
      <c r="P647" s="14" t="s">
        <v>1931</v>
      </c>
      <c r="Q647" s="12" t="s">
        <v>1946</v>
      </c>
      <c r="R647" s="12" t="s">
        <v>2023</v>
      </c>
      <c r="S647" s="12" t="s">
        <v>1954</v>
      </c>
      <c r="T647" s="10" t="s">
        <v>3439</v>
      </c>
      <c r="U647" s="10" t="s">
        <v>3440</v>
      </c>
      <c r="V647" s="10" t="s">
        <v>207</v>
      </c>
      <c r="W647" s="10" t="s">
        <v>2050</v>
      </c>
      <c r="X647" s="10" t="s">
        <v>1920</v>
      </c>
      <c r="Y647" s="10" t="s">
        <v>2521</v>
      </c>
      <c r="Z647" s="10" t="s">
        <v>2121</v>
      </c>
    </row>
    <row r="648" spans="1:26" s="10" customFormat="1" ht="30">
      <c r="A648" s="13" t="s">
        <v>91</v>
      </c>
      <c r="B648" s="14" t="s">
        <v>161</v>
      </c>
      <c r="C648" s="10" t="s">
        <v>224</v>
      </c>
      <c r="D648" s="14" t="s">
        <v>1202</v>
      </c>
      <c r="E648" s="14" t="s">
        <v>3423</v>
      </c>
      <c r="F648" s="12" t="s">
        <v>1936</v>
      </c>
      <c r="G648" s="12" t="s">
        <v>1926</v>
      </c>
      <c r="I648" s="12"/>
      <c r="K648" s="12"/>
      <c r="L648" s="12" t="s">
        <v>1922</v>
      </c>
      <c r="M648" s="10" t="s">
        <v>1928</v>
      </c>
      <c r="N648" s="10" t="s">
        <v>1954</v>
      </c>
      <c r="O648" s="10" t="s">
        <v>1960</v>
      </c>
      <c r="P648" s="14" t="s">
        <v>1931</v>
      </c>
      <c r="Q648" s="12" t="s">
        <v>1946</v>
      </c>
      <c r="R648" s="12" t="s">
        <v>1962</v>
      </c>
      <c r="S648" s="12" t="s">
        <v>1954</v>
      </c>
      <c r="T648" s="10" t="s">
        <v>3441</v>
      </c>
      <c r="U648" s="10" t="s">
        <v>3442</v>
      </c>
      <c r="V648" s="10" t="s">
        <v>207</v>
      </c>
      <c r="W648" s="10" t="s">
        <v>2050</v>
      </c>
      <c r="X648" s="10" t="s">
        <v>1920</v>
      </c>
      <c r="Y648" s="10" t="s">
        <v>2521</v>
      </c>
      <c r="Z648" s="10" t="s">
        <v>2121</v>
      </c>
    </row>
    <row r="649" spans="1:26" s="10" customFormat="1" ht="30">
      <c r="A649" s="13" t="s">
        <v>91</v>
      </c>
      <c r="B649" s="14" t="s">
        <v>161</v>
      </c>
      <c r="C649" s="10" t="s">
        <v>224</v>
      </c>
      <c r="D649" s="14" t="s">
        <v>1203</v>
      </c>
      <c r="E649" s="14" t="s">
        <v>3420</v>
      </c>
      <c r="F649" s="12" t="s">
        <v>1936</v>
      </c>
      <c r="G649" s="12" t="s">
        <v>1926</v>
      </c>
      <c r="I649" s="12"/>
      <c r="K649" s="12"/>
      <c r="L649" s="12" t="s">
        <v>1922</v>
      </c>
      <c r="M649" s="10" t="s">
        <v>1928</v>
      </c>
      <c r="N649" s="10" t="s">
        <v>1954</v>
      </c>
      <c r="O649" s="10" t="s">
        <v>1960</v>
      </c>
      <c r="P649" s="14" t="s">
        <v>1931</v>
      </c>
      <c r="Q649" s="12" t="s">
        <v>1946</v>
      </c>
      <c r="R649" s="12" t="s">
        <v>2023</v>
      </c>
      <c r="S649" s="12" t="s">
        <v>1954</v>
      </c>
      <c r="T649" s="10" t="s">
        <v>3443</v>
      </c>
      <c r="U649" s="10" t="s">
        <v>3444</v>
      </c>
      <c r="V649" s="10" t="s">
        <v>207</v>
      </c>
      <c r="W649" s="10" t="s">
        <v>1920</v>
      </c>
      <c r="X649" s="10" t="s">
        <v>1920</v>
      </c>
      <c r="Y649" s="10" t="s">
        <v>2521</v>
      </c>
      <c r="Z649" s="10" t="s">
        <v>1935</v>
      </c>
    </row>
    <row r="650" spans="1:26" s="10" customFormat="1" ht="45">
      <c r="A650" s="13" t="s">
        <v>91</v>
      </c>
      <c r="B650" s="14" t="s">
        <v>161</v>
      </c>
      <c r="C650" s="10" t="s">
        <v>224</v>
      </c>
      <c r="D650" s="14" t="s">
        <v>1204</v>
      </c>
      <c r="E650" s="14" t="s">
        <v>3420</v>
      </c>
      <c r="F650" s="12" t="s">
        <v>1936</v>
      </c>
      <c r="G650" s="12" t="s">
        <v>1926</v>
      </c>
      <c r="I650" s="12"/>
      <c r="K650" s="12"/>
      <c r="L650" s="12" t="s">
        <v>1922</v>
      </c>
      <c r="M650" s="10" t="s">
        <v>1928</v>
      </c>
      <c r="N650" s="10" t="s">
        <v>1954</v>
      </c>
      <c r="O650" s="10" t="s">
        <v>1960</v>
      </c>
      <c r="P650" s="14" t="s">
        <v>1931</v>
      </c>
      <c r="Q650" s="12" t="s">
        <v>1946</v>
      </c>
      <c r="R650" s="12" t="s">
        <v>2023</v>
      </c>
      <c r="S650" s="12" t="s">
        <v>1954</v>
      </c>
      <c r="T650" s="10" t="s">
        <v>3445</v>
      </c>
      <c r="U650" s="10" t="s">
        <v>3446</v>
      </c>
      <c r="V650" s="10" t="s">
        <v>207</v>
      </c>
      <c r="W650" s="10" t="s">
        <v>2050</v>
      </c>
      <c r="X650" s="10" t="s">
        <v>1920</v>
      </c>
      <c r="Y650" s="10" t="s">
        <v>2521</v>
      </c>
      <c r="Z650" s="10" t="s">
        <v>2121</v>
      </c>
    </row>
    <row r="651" spans="1:26" s="10" customFormat="1" ht="30">
      <c r="A651" s="13" t="s">
        <v>91</v>
      </c>
      <c r="B651" s="14" t="s">
        <v>161</v>
      </c>
      <c r="C651" s="10" t="s">
        <v>224</v>
      </c>
      <c r="D651" s="14" t="s">
        <v>1205</v>
      </c>
      <c r="E651" s="14" t="s">
        <v>3428</v>
      </c>
      <c r="F651" s="12" t="s">
        <v>1936</v>
      </c>
      <c r="G651" s="12" t="s">
        <v>1926</v>
      </c>
      <c r="I651" s="12"/>
      <c r="K651" s="12"/>
      <c r="L651" s="12" t="s">
        <v>1922</v>
      </c>
      <c r="M651" s="10" t="s">
        <v>1928</v>
      </c>
      <c r="N651" s="10" t="s">
        <v>1954</v>
      </c>
      <c r="O651" s="10" t="s">
        <v>1960</v>
      </c>
      <c r="P651" s="14" t="s">
        <v>1931</v>
      </c>
      <c r="Q651" s="12" t="s">
        <v>1946</v>
      </c>
      <c r="R651" s="12" t="s">
        <v>2023</v>
      </c>
      <c r="S651" s="12" t="s">
        <v>1954</v>
      </c>
      <c r="T651" s="10" t="s">
        <v>3447</v>
      </c>
      <c r="U651" s="10" t="s">
        <v>3448</v>
      </c>
      <c r="V651" s="10" t="s">
        <v>207</v>
      </c>
      <c r="W651" s="10" t="s">
        <v>1920</v>
      </c>
      <c r="X651" s="10" t="s">
        <v>1920</v>
      </c>
      <c r="Y651" s="10" t="s">
        <v>2521</v>
      </c>
      <c r="Z651" s="10" t="s">
        <v>1935</v>
      </c>
    </row>
    <row r="652" spans="1:26" s="10" customFormat="1" ht="30">
      <c r="A652" s="13" t="s">
        <v>91</v>
      </c>
      <c r="B652" s="14" t="s">
        <v>161</v>
      </c>
      <c r="C652" s="10" t="s">
        <v>224</v>
      </c>
      <c r="D652" s="14" t="s">
        <v>1206</v>
      </c>
      <c r="E652" s="14" t="s">
        <v>3428</v>
      </c>
      <c r="F652" s="12" t="s">
        <v>1936</v>
      </c>
      <c r="G652" s="12" t="s">
        <v>1926</v>
      </c>
      <c r="I652" s="12"/>
      <c r="K652" s="12"/>
      <c r="L652" s="12" t="s">
        <v>1922</v>
      </c>
      <c r="M652" s="10" t="s">
        <v>1928</v>
      </c>
      <c r="N652" s="10" t="s">
        <v>1954</v>
      </c>
      <c r="O652" s="10" t="s">
        <v>1960</v>
      </c>
      <c r="P652" s="14" t="s">
        <v>1931</v>
      </c>
      <c r="Q652" s="12" t="s">
        <v>1946</v>
      </c>
      <c r="R652" s="12" t="s">
        <v>2023</v>
      </c>
      <c r="S652" s="12" t="s">
        <v>1954</v>
      </c>
      <c r="T652" s="10" t="s">
        <v>3449</v>
      </c>
      <c r="U652" s="10" t="s">
        <v>3450</v>
      </c>
      <c r="V652" s="10" t="s">
        <v>207</v>
      </c>
      <c r="W652" s="10" t="s">
        <v>2050</v>
      </c>
      <c r="X652" s="10" t="s">
        <v>1920</v>
      </c>
      <c r="Y652" s="10" t="s">
        <v>2521</v>
      </c>
      <c r="Z652" s="10" t="s">
        <v>2121</v>
      </c>
    </row>
    <row r="653" spans="1:26" s="10" customFormat="1" ht="120">
      <c r="A653" s="13" t="s">
        <v>91</v>
      </c>
      <c r="B653" s="14" t="s">
        <v>161</v>
      </c>
      <c r="C653" s="10" t="s">
        <v>224</v>
      </c>
      <c r="D653" s="14" t="s">
        <v>1207</v>
      </c>
      <c r="E653" s="14" t="s">
        <v>3451</v>
      </c>
      <c r="F653" s="12" t="s">
        <v>1936</v>
      </c>
      <c r="G653" s="12" t="s">
        <v>1926</v>
      </c>
      <c r="H653" s="10">
        <v>8</v>
      </c>
      <c r="I653" s="12"/>
      <c r="J653" s="10">
        <v>4</v>
      </c>
      <c r="K653" s="12"/>
      <c r="L653" s="12" t="s">
        <v>1922</v>
      </c>
      <c r="M653" s="10" t="s">
        <v>1928</v>
      </c>
      <c r="N653" s="10" t="s">
        <v>1954</v>
      </c>
      <c r="O653" s="10" t="s">
        <v>1960</v>
      </c>
      <c r="P653" s="14" t="s">
        <v>3452</v>
      </c>
      <c r="Q653" s="12" t="s">
        <v>1946</v>
      </c>
      <c r="R653" s="12" t="s">
        <v>2023</v>
      </c>
      <c r="S653" s="12" t="s">
        <v>1954</v>
      </c>
      <c r="T653" s="10" t="s">
        <v>3453</v>
      </c>
      <c r="U653" s="10" t="s">
        <v>3454</v>
      </c>
      <c r="V653" s="10" t="s">
        <v>207</v>
      </c>
      <c r="W653" s="10" t="s">
        <v>1920</v>
      </c>
      <c r="X653" s="10" t="s">
        <v>1920</v>
      </c>
      <c r="Y653" s="10" t="s">
        <v>2521</v>
      </c>
      <c r="Z653" s="10" t="s">
        <v>1935</v>
      </c>
    </row>
    <row r="654" spans="1:26" s="10" customFormat="1" ht="30">
      <c r="A654" s="13" t="s">
        <v>91</v>
      </c>
      <c r="B654" s="14" t="s">
        <v>161</v>
      </c>
      <c r="C654" s="10" t="s">
        <v>224</v>
      </c>
      <c r="D654" s="14" t="s">
        <v>1208</v>
      </c>
      <c r="E654" s="14" t="s">
        <v>3455</v>
      </c>
      <c r="F654" s="12" t="s">
        <v>1936</v>
      </c>
      <c r="G654" s="12" t="s">
        <v>1926</v>
      </c>
      <c r="H654" s="10">
        <v>1</v>
      </c>
      <c r="I654" s="12">
        <v>1</v>
      </c>
      <c r="K654" s="12"/>
      <c r="L654" s="12" t="s">
        <v>4892</v>
      </c>
      <c r="M654" s="10" t="s">
        <v>1928</v>
      </c>
      <c r="N654" s="10" t="s">
        <v>1954</v>
      </c>
      <c r="O654" s="10" t="s">
        <v>1960</v>
      </c>
      <c r="P654" s="14" t="s">
        <v>3456</v>
      </c>
      <c r="Q654" s="12" t="s">
        <v>1924</v>
      </c>
      <c r="R654" s="12" t="s">
        <v>207</v>
      </c>
      <c r="S654" s="12" t="s">
        <v>1954</v>
      </c>
      <c r="T654" s="10" t="s">
        <v>207</v>
      </c>
      <c r="U654" s="10" t="s">
        <v>207</v>
      </c>
      <c r="V654" s="10" t="s">
        <v>207</v>
      </c>
      <c r="W654" s="10" t="s">
        <v>2043</v>
      </c>
      <c r="X654" s="10" t="s">
        <v>1920</v>
      </c>
      <c r="Y654" s="10" t="s">
        <v>2521</v>
      </c>
      <c r="Z654" s="10" t="s">
        <v>1935</v>
      </c>
    </row>
    <row r="655" spans="1:26" s="10" customFormat="1" ht="30">
      <c r="A655" s="13" t="s">
        <v>91</v>
      </c>
      <c r="B655" s="14" t="s">
        <v>161</v>
      </c>
      <c r="C655" s="10" t="s">
        <v>224</v>
      </c>
      <c r="D655" s="14" t="s">
        <v>1209</v>
      </c>
      <c r="E655" s="14" t="s">
        <v>3457</v>
      </c>
      <c r="F655" s="12" t="s">
        <v>1936</v>
      </c>
      <c r="G655" s="12" t="s">
        <v>1926</v>
      </c>
      <c r="I655" s="12"/>
      <c r="K655" s="12"/>
      <c r="L655" s="12" t="s">
        <v>1922</v>
      </c>
      <c r="M655" s="10" t="s">
        <v>1928</v>
      </c>
      <c r="N655" s="10" t="s">
        <v>1954</v>
      </c>
      <c r="O655" s="10" t="s">
        <v>1960</v>
      </c>
      <c r="P655" s="14" t="s">
        <v>1931</v>
      </c>
      <c r="Q655" s="12" t="s">
        <v>1946</v>
      </c>
      <c r="R655" s="12" t="s">
        <v>1962</v>
      </c>
      <c r="S655" s="12" t="s">
        <v>1954</v>
      </c>
      <c r="T655" s="10" t="s">
        <v>3458</v>
      </c>
      <c r="U655" s="10" t="s">
        <v>3459</v>
      </c>
      <c r="V655" s="10" t="s">
        <v>207</v>
      </c>
      <c r="W655" s="10" t="s">
        <v>2050</v>
      </c>
      <c r="X655" s="10" t="s">
        <v>1920</v>
      </c>
      <c r="Y655" s="10" t="s">
        <v>2521</v>
      </c>
      <c r="Z655" s="10" t="s">
        <v>2121</v>
      </c>
    </row>
    <row r="656" spans="1:26" s="10" customFormat="1" ht="45">
      <c r="A656" s="13" t="s">
        <v>91</v>
      </c>
      <c r="B656" s="14" t="s">
        <v>161</v>
      </c>
      <c r="C656" s="10" t="s">
        <v>224</v>
      </c>
      <c r="D656" s="14" t="s">
        <v>1210</v>
      </c>
      <c r="E656" s="14" t="s">
        <v>207</v>
      </c>
      <c r="F656" s="12" t="s">
        <v>1936</v>
      </c>
      <c r="G656" s="12" t="s">
        <v>1926</v>
      </c>
      <c r="I656" s="12"/>
      <c r="K656" s="12"/>
      <c r="L656" s="12" t="s">
        <v>1922</v>
      </c>
      <c r="M656" s="10" t="s">
        <v>1928</v>
      </c>
      <c r="N656" s="10" t="s">
        <v>1954</v>
      </c>
      <c r="O656" s="10" t="s">
        <v>1960</v>
      </c>
      <c r="P656" s="14" t="s">
        <v>1931</v>
      </c>
      <c r="Q656" s="12" t="s">
        <v>1946</v>
      </c>
      <c r="R656" s="12" t="s">
        <v>1962</v>
      </c>
      <c r="S656" s="12" t="s">
        <v>1954</v>
      </c>
      <c r="T656" s="10" t="s">
        <v>3460</v>
      </c>
      <c r="U656" s="10" t="s">
        <v>3461</v>
      </c>
      <c r="V656" s="10" t="s">
        <v>207</v>
      </c>
      <c r="W656" s="10" t="s">
        <v>2050</v>
      </c>
      <c r="X656" s="10" t="s">
        <v>1920</v>
      </c>
      <c r="Y656" s="10" t="s">
        <v>2521</v>
      </c>
      <c r="Z656" s="10" t="s">
        <v>2121</v>
      </c>
    </row>
    <row r="657" spans="1:26" s="10" customFormat="1" ht="60">
      <c r="A657" s="13" t="s">
        <v>91</v>
      </c>
      <c r="B657" s="14" t="s">
        <v>161</v>
      </c>
      <c r="C657" s="10" t="s">
        <v>224</v>
      </c>
      <c r="D657" s="14" t="s">
        <v>1211</v>
      </c>
      <c r="E657" s="14" t="s">
        <v>3462</v>
      </c>
      <c r="F657" s="12" t="s">
        <v>1936</v>
      </c>
      <c r="G657" s="12" t="s">
        <v>1926</v>
      </c>
      <c r="I657" s="12"/>
      <c r="K657" s="12"/>
      <c r="L657" s="12" t="s">
        <v>1922</v>
      </c>
      <c r="M657" s="10" t="s">
        <v>1928</v>
      </c>
      <c r="N657" s="10" t="s">
        <v>1954</v>
      </c>
      <c r="O657" s="10" t="s">
        <v>1960</v>
      </c>
      <c r="P657" s="14" t="s">
        <v>3463</v>
      </c>
      <c r="Q657" s="12" t="s">
        <v>1946</v>
      </c>
      <c r="R657" s="12" t="s">
        <v>1962</v>
      </c>
      <c r="S657" s="12" t="s">
        <v>1954</v>
      </c>
      <c r="T657" s="10" t="s">
        <v>3464</v>
      </c>
      <c r="U657" s="10" t="s">
        <v>3465</v>
      </c>
      <c r="V657" s="10" t="s">
        <v>207</v>
      </c>
      <c r="W657" s="10" t="s">
        <v>2050</v>
      </c>
      <c r="X657" s="10" t="s">
        <v>1920</v>
      </c>
      <c r="Y657" s="10" t="s">
        <v>2521</v>
      </c>
      <c r="Z657" s="10" t="s">
        <v>2121</v>
      </c>
    </row>
    <row r="658" spans="1:26" s="10" customFormat="1" ht="60">
      <c r="A658" s="13" t="s">
        <v>91</v>
      </c>
      <c r="B658" s="14" t="s">
        <v>161</v>
      </c>
      <c r="C658" s="10" t="s">
        <v>224</v>
      </c>
      <c r="D658" s="14" t="s">
        <v>1212</v>
      </c>
      <c r="E658" s="14" t="s">
        <v>3466</v>
      </c>
      <c r="F658" s="12" t="s">
        <v>1936</v>
      </c>
      <c r="G658" s="12" t="s">
        <v>1926</v>
      </c>
      <c r="I658" s="12"/>
      <c r="K658" s="12"/>
      <c r="L658" s="12" t="s">
        <v>1922</v>
      </c>
      <c r="M658" s="10" t="s">
        <v>1928</v>
      </c>
      <c r="N658" s="10" t="s">
        <v>1954</v>
      </c>
      <c r="O658" s="10" t="s">
        <v>1960</v>
      </c>
      <c r="P658" s="14" t="s">
        <v>3463</v>
      </c>
      <c r="Q658" s="12" t="s">
        <v>1946</v>
      </c>
      <c r="R658" s="12" t="s">
        <v>1962</v>
      </c>
      <c r="S658" s="12" t="s">
        <v>1954</v>
      </c>
      <c r="T658" s="10" t="s">
        <v>3467</v>
      </c>
      <c r="U658" s="10" t="s">
        <v>3468</v>
      </c>
      <c r="V658" s="10" t="s">
        <v>207</v>
      </c>
      <c r="W658" s="10" t="s">
        <v>2050</v>
      </c>
      <c r="X658" s="10" t="s">
        <v>1920</v>
      </c>
      <c r="Y658" s="10" t="s">
        <v>2521</v>
      </c>
      <c r="Z658" s="10" t="s">
        <v>2121</v>
      </c>
    </row>
    <row r="659" spans="1:26" s="10" customFormat="1" ht="60">
      <c r="A659" s="13" t="s">
        <v>91</v>
      </c>
      <c r="B659" s="14" t="s">
        <v>161</v>
      </c>
      <c r="C659" s="10" t="s">
        <v>224</v>
      </c>
      <c r="D659" s="14" t="s">
        <v>1213</v>
      </c>
      <c r="E659" s="14" t="s">
        <v>207</v>
      </c>
      <c r="F659" s="12" t="s">
        <v>1936</v>
      </c>
      <c r="G659" s="12" t="s">
        <v>1926</v>
      </c>
      <c r="I659" s="12"/>
      <c r="K659" s="12"/>
      <c r="L659" s="12" t="s">
        <v>1922</v>
      </c>
      <c r="M659" s="10" t="s">
        <v>1928</v>
      </c>
      <c r="N659" s="10" t="s">
        <v>1954</v>
      </c>
      <c r="O659" s="10" t="s">
        <v>1960</v>
      </c>
      <c r="P659" s="14" t="s">
        <v>3463</v>
      </c>
      <c r="Q659" s="12" t="s">
        <v>1946</v>
      </c>
      <c r="R659" s="12" t="s">
        <v>1962</v>
      </c>
      <c r="S659" s="12" t="s">
        <v>1954</v>
      </c>
      <c r="T659" s="10" t="s">
        <v>3469</v>
      </c>
      <c r="U659" s="10" t="s">
        <v>3470</v>
      </c>
      <c r="V659" s="10" t="s">
        <v>207</v>
      </c>
      <c r="W659" s="10" t="s">
        <v>2050</v>
      </c>
      <c r="X659" s="10" t="s">
        <v>1920</v>
      </c>
      <c r="Y659" s="10" t="s">
        <v>2521</v>
      </c>
      <c r="Z659" s="10" t="s">
        <v>2121</v>
      </c>
    </row>
    <row r="660" spans="1:26" s="10" customFormat="1" ht="30">
      <c r="A660" s="13" t="s">
        <v>91</v>
      </c>
      <c r="B660" s="14" t="s">
        <v>161</v>
      </c>
      <c r="C660" s="10" t="s">
        <v>224</v>
      </c>
      <c r="D660" s="14" t="s">
        <v>1214</v>
      </c>
      <c r="E660" s="14" t="s">
        <v>3457</v>
      </c>
      <c r="F660" s="12" t="s">
        <v>1936</v>
      </c>
      <c r="G660" s="12" t="s">
        <v>1926</v>
      </c>
      <c r="I660" s="12"/>
      <c r="K660" s="12"/>
      <c r="L660" s="12" t="s">
        <v>1922</v>
      </c>
      <c r="M660" s="10" t="s">
        <v>1928</v>
      </c>
      <c r="N660" s="10" t="s">
        <v>1954</v>
      </c>
      <c r="O660" s="10" t="s">
        <v>1960</v>
      </c>
      <c r="P660" s="14" t="s">
        <v>1931</v>
      </c>
      <c r="Q660" s="12" t="s">
        <v>1946</v>
      </c>
      <c r="R660" s="12" t="s">
        <v>1962</v>
      </c>
      <c r="S660" s="12" t="s">
        <v>1954</v>
      </c>
      <c r="T660" s="10" t="s">
        <v>3471</v>
      </c>
      <c r="U660" s="10" t="s">
        <v>3472</v>
      </c>
      <c r="V660" s="10" t="s">
        <v>207</v>
      </c>
      <c r="W660" s="10" t="s">
        <v>2050</v>
      </c>
      <c r="X660" s="10" t="s">
        <v>1920</v>
      </c>
      <c r="Y660" s="10" t="s">
        <v>2521</v>
      </c>
      <c r="Z660" s="10" t="s">
        <v>2121</v>
      </c>
    </row>
    <row r="661" spans="1:26" s="10" customFormat="1" ht="60">
      <c r="A661" s="13" t="s">
        <v>91</v>
      </c>
      <c r="B661" s="14" t="s">
        <v>161</v>
      </c>
      <c r="C661" s="10" t="s">
        <v>224</v>
      </c>
      <c r="D661" s="14" t="s">
        <v>1215</v>
      </c>
      <c r="E661" s="14" t="s">
        <v>3462</v>
      </c>
      <c r="F661" s="12" t="s">
        <v>1936</v>
      </c>
      <c r="G661" s="12" t="s">
        <v>1926</v>
      </c>
      <c r="I661" s="12"/>
      <c r="K661" s="12"/>
      <c r="L661" s="12" t="s">
        <v>1922</v>
      </c>
      <c r="M661" s="10" t="s">
        <v>1928</v>
      </c>
      <c r="N661" s="10" t="s">
        <v>1954</v>
      </c>
      <c r="O661" s="10" t="s">
        <v>1960</v>
      </c>
      <c r="P661" s="14" t="s">
        <v>3463</v>
      </c>
      <c r="Q661" s="12" t="s">
        <v>1946</v>
      </c>
      <c r="R661" s="12" t="s">
        <v>1962</v>
      </c>
      <c r="S661" s="12" t="s">
        <v>1954</v>
      </c>
      <c r="T661" s="10" t="s">
        <v>3473</v>
      </c>
      <c r="U661" s="10" t="s">
        <v>3474</v>
      </c>
      <c r="V661" s="10" t="s">
        <v>207</v>
      </c>
      <c r="W661" s="10" t="s">
        <v>2050</v>
      </c>
      <c r="X661" s="10" t="s">
        <v>1920</v>
      </c>
      <c r="Y661" s="10" t="s">
        <v>2521</v>
      </c>
      <c r="Z661" s="10" t="s">
        <v>2121</v>
      </c>
    </row>
    <row r="662" spans="1:26" s="10" customFormat="1" ht="60">
      <c r="A662" s="13" t="s">
        <v>91</v>
      </c>
      <c r="B662" s="14" t="s">
        <v>161</v>
      </c>
      <c r="C662" s="10" t="s">
        <v>224</v>
      </c>
      <c r="D662" s="14" t="s">
        <v>1216</v>
      </c>
      <c r="E662" s="14" t="s">
        <v>3466</v>
      </c>
      <c r="F662" s="12" t="s">
        <v>1936</v>
      </c>
      <c r="G662" s="12" t="s">
        <v>1926</v>
      </c>
      <c r="I662" s="12"/>
      <c r="K662" s="12"/>
      <c r="L662" s="12" t="s">
        <v>1922</v>
      </c>
      <c r="M662" s="10" t="s">
        <v>1928</v>
      </c>
      <c r="N662" s="10" t="s">
        <v>1954</v>
      </c>
      <c r="O662" s="10" t="s">
        <v>1960</v>
      </c>
      <c r="P662" s="14" t="s">
        <v>3463</v>
      </c>
      <c r="Q662" s="12" t="s">
        <v>1946</v>
      </c>
      <c r="R662" s="12" t="s">
        <v>1962</v>
      </c>
      <c r="S662" s="12" t="s">
        <v>1954</v>
      </c>
      <c r="T662" s="10" t="s">
        <v>3475</v>
      </c>
      <c r="U662" s="10" t="s">
        <v>3476</v>
      </c>
      <c r="V662" s="10" t="s">
        <v>207</v>
      </c>
      <c r="W662" s="10" t="s">
        <v>2050</v>
      </c>
      <c r="X662" s="10" t="s">
        <v>1920</v>
      </c>
      <c r="Y662" s="10" t="s">
        <v>2521</v>
      </c>
      <c r="Z662" s="10" t="s">
        <v>2121</v>
      </c>
    </row>
    <row r="663" spans="1:26" s="10" customFormat="1" ht="30">
      <c r="A663" s="13" t="s">
        <v>91</v>
      </c>
      <c r="B663" s="14" t="s">
        <v>161</v>
      </c>
      <c r="C663" s="10" t="s">
        <v>224</v>
      </c>
      <c r="D663" s="14" t="s">
        <v>1217</v>
      </c>
      <c r="E663" s="14" t="s">
        <v>207</v>
      </c>
      <c r="F663" s="12" t="s">
        <v>1936</v>
      </c>
      <c r="G663" s="12" t="s">
        <v>1926</v>
      </c>
      <c r="I663" s="12"/>
      <c r="K663" s="12"/>
      <c r="L663" s="12" t="s">
        <v>1922</v>
      </c>
      <c r="M663" s="10" t="s">
        <v>1928</v>
      </c>
      <c r="N663" s="10" t="s">
        <v>1954</v>
      </c>
      <c r="O663" s="10" t="s">
        <v>1960</v>
      </c>
      <c r="P663" s="14" t="s">
        <v>1931</v>
      </c>
      <c r="Q663" s="12" t="s">
        <v>1946</v>
      </c>
      <c r="R663" s="12" t="s">
        <v>2023</v>
      </c>
      <c r="S663" s="12" t="s">
        <v>1954</v>
      </c>
      <c r="T663" s="10" t="s">
        <v>3477</v>
      </c>
      <c r="U663" s="10" t="s">
        <v>3478</v>
      </c>
      <c r="V663" s="10" t="s">
        <v>207</v>
      </c>
      <c r="W663" s="10" t="s">
        <v>1920</v>
      </c>
      <c r="X663" s="10" t="s">
        <v>1920</v>
      </c>
      <c r="Y663" s="10" t="s">
        <v>2521</v>
      </c>
      <c r="Z663" s="10" t="s">
        <v>1935</v>
      </c>
    </row>
    <row r="664" spans="1:26" s="10" customFormat="1" ht="30">
      <c r="A664" s="13" t="s">
        <v>91</v>
      </c>
      <c r="B664" s="14" t="s">
        <v>161</v>
      </c>
      <c r="C664" s="10" t="s">
        <v>224</v>
      </c>
      <c r="D664" s="14" t="s">
        <v>1218</v>
      </c>
      <c r="E664" s="14" t="s">
        <v>207</v>
      </c>
      <c r="F664" s="12" t="s">
        <v>1936</v>
      </c>
      <c r="G664" s="12" t="s">
        <v>1926</v>
      </c>
      <c r="I664" s="12"/>
      <c r="K664" s="12"/>
      <c r="L664" s="12" t="s">
        <v>1922</v>
      </c>
      <c r="M664" s="10" t="s">
        <v>1928</v>
      </c>
      <c r="N664" s="10" t="s">
        <v>1954</v>
      </c>
      <c r="O664" s="10" t="s">
        <v>1960</v>
      </c>
      <c r="P664" s="14" t="s">
        <v>1931</v>
      </c>
      <c r="Q664" s="12" t="s">
        <v>1946</v>
      </c>
      <c r="R664" s="12" t="s">
        <v>2023</v>
      </c>
      <c r="S664" s="12" t="s">
        <v>1954</v>
      </c>
      <c r="T664" s="10" t="s">
        <v>3479</v>
      </c>
      <c r="U664" s="10" t="s">
        <v>3480</v>
      </c>
      <c r="V664" s="10" t="s">
        <v>207</v>
      </c>
      <c r="W664" s="10" t="s">
        <v>2050</v>
      </c>
      <c r="X664" s="10" t="s">
        <v>1920</v>
      </c>
      <c r="Y664" s="10" t="s">
        <v>2521</v>
      </c>
      <c r="Z664" s="10" t="s">
        <v>2121</v>
      </c>
    </row>
    <row r="665" spans="1:26" s="10" customFormat="1" ht="75">
      <c r="A665" s="13" t="s">
        <v>91</v>
      </c>
      <c r="B665" s="14" t="s">
        <v>161</v>
      </c>
      <c r="C665" s="10" t="s">
        <v>224</v>
      </c>
      <c r="D665" s="14" t="s">
        <v>1220</v>
      </c>
      <c r="E665" s="14" t="s">
        <v>3483</v>
      </c>
      <c r="F665" s="12" t="s">
        <v>1936</v>
      </c>
      <c r="G665" s="12" t="s">
        <v>1926</v>
      </c>
      <c r="I665" s="12">
        <v>1</v>
      </c>
      <c r="K665" s="12"/>
      <c r="L665" s="12" t="s">
        <v>4892</v>
      </c>
      <c r="M665" s="10" t="s">
        <v>1928</v>
      </c>
      <c r="N665" s="10" t="s">
        <v>1954</v>
      </c>
      <c r="O665" s="10" t="s">
        <v>1960</v>
      </c>
      <c r="P665" s="14" t="s">
        <v>3484</v>
      </c>
      <c r="Q665" s="12" t="s">
        <v>1924</v>
      </c>
      <c r="R665" s="12" t="s">
        <v>207</v>
      </c>
      <c r="S665" s="12" t="s">
        <v>1954</v>
      </c>
      <c r="T665" s="10" t="s">
        <v>207</v>
      </c>
      <c r="U665" s="10" t="s">
        <v>207</v>
      </c>
      <c r="V665" s="10" t="s">
        <v>207</v>
      </c>
      <c r="W665" s="10" t="s">
        <v>1920</v>
      </c>
      <c r="X665" s="10" t="s">
        <v>1920</v>
      </c>
      <c r="Y665" s="10" t="s">
        <v>2521</v>
      </c>
      <c r="Z665" s="10" t="s">
        <v>1935</v>
      </c>
    </row>
    <row r="666" spans="1:26" s="10" customFormat="1" ht="30">
      <c r="A666" s="13" t="s">
        <v>91</v>
      </c>
      <c r="B666" s="14" t="s">
        <v>161</v>
      </c>
      <c r="C666" s="10" t="s">
        <v>224</v>
      </c>
      <c r="D666" s="14" t="s">
        <v>1221</v>
      </c>
      <c r="E666" s="14" t="s">
        <v>3485</v>
      </c>
      <c r="F666" s="12" t="s">
        <v>1936</v>
      </c>
      <c r="G666" s="12" t="s">
        <v>1926</v>
      </c>
      <c r="H666" s="10">
        <v>1</v>
      </c>
      <c r="I666" s="12">
        <v>1</v>
      </c>
      <c r="K666" s="12"/>
      <c r="L666" s="12" t="s">
        <v>4892</v>
      </c>
      <c r="M666" s="10" t="s">
        <v>1928</v>
      </c>
      <c r="N666" s="10" t="s">
        <v>1954</v>
      </c>
      <c r="O666" s="10" t="s">
        <v>1960</v>
      </c>
      <c r="P666" s="14" t="s">
        <v>3486</v>
      </c>
      <c r="Q666" s="12" t="s">
        <v>1924</v>
      </c>
      <c r="R666" s="12" t="s">
        <v>207</v>
      </c>
      <c r="S666" s="12" t="s">
        <v>1954</v>
      </c>
      <c r="T666" s="10" t="s">
        <v>207</v>
      </c>
      <c r="U666" s="10" t="s">
        <v>207</v>
      </c>
      <c r="V666" s="10" t="s">
        <v>207</v>
      </c>
      <c r="W666" s="10" t="s">
        <v>1920</v>
      </c>
      <c r="X666" s="10" t="s">
        <v>1920</v>
      </c>
      <c r="Y666" s="10" t="s">
        <v>2521</v>
      </c>
      <c r="Z666" s="10" t="s">
        <v>1935</v>
      </c>
    </row>
    <row r="667" spans="1:26" s="10" customFormat="1" ht="45">
      <c r="A667" s="13" t="s">
        <v>91</v>
      </c>
      <c r="B667" s="14" t="s">
        <v>161</v>
      </c>
      <c r="C667" s="10" t="s">
        <v>224</v>
      </c>
      <c r="D667" s="14" t="s">
        <v>1222</v>
      </c>
      <c r="E667" s="14" t="s">
        <v>3487</v>
      </c>
      <c r="F667" s="12" t="s">
        <v>1936</v>
      </c>
      <c r="G667" s="12" t="s">
        <v>1926</v>
      </c>
      <c r="I667" s="12"/>
      <c r="K667" s="12"/>
      <c r="L667" s="12" t="s">
        <v>4892</v>
      </c>
      <c r="M667" s="10" t="s">
        <v>1928</v>
      </c>
      <c r="N667" s="10" t="s">
        <v>1954</v>
      </c>
      <c r="O667" s="10" t="s">
        <v>1960</v>
      </c>
      <c r="P667" s="14" t="s">
        <v>3488</v>
      </c>
      <c r="Q667" s="12" t="s">
        <v>1924</v>
      </c>
      <c r="R667" s="12" t="s">
        <v>207</v>
      </c>
      <c r="S667" s="12" t="s">
        <v>1954</v>
      </c>
      <c r="T667" s="10" t="s">
        <v>207</v>
      </c>
      <c r="U667" s="10" t="s">
        <v>207</v>
      </c>
      <c r="V667" s="10" t="s">
        <v>207</v>
      </c>
      <c r="W667" s="10" t="s">
        <v>3489</v>
      </c>
      <c r="X667" s="10" t="s">
        <v>1920</v>
      </c>
      <c r="Y667" s="10" t="s">
        <v>2521</v>
      </c>
      <c r="Z667" s="10" t="s">
        <v>1935</v>
      </c>
    </row>
    <row r="668" spans="1:26" s="10" customFormat="1" ht="45">
      <c r="A668" s="13" t="s">
        <v>91</v>
      </c>
      <c r="B668" s="14" t="s">
        <v>161</v>
      </c>
      <c r="C668" s="10" t="s">
        <v>224</v>
      </c>
      <c r="D668" s="14" t="s">
        <v>1223</v>
      </c>
      <c r="E668" s="14" t="s">
        <v>3490</v>
      </c>
      <c r="F668" s="12" t="s">
        <v>1936</v>
      </c>
      <c r="G668" s="12" t="s">
        <v>1926</v>
      </c>
      <c r="H668" s="10">
        <v>1</v>
      </c>
      <c r="I668" s="12">
        <v>1</v>
      </c>
      <c r="K668" s="12"/>
      <c r="L668" s="12" t="s">
        <v>4892</v>
      </c>
      <c r="M668" s="10" t="s">
        <v>1928</v>
      </c>
      <c r="N668" s="10" t="s">
        <v>1954</v>
      </c>
      <c r="O668" s="10" t="s">
        <v>1960</v>
      </c>
      <c r="P668" s="14" t="s">
        <v>3491</v>
      </c>
      <c r="Q668" s="12" t="s">
        <v>1924</v>
      </c>
      <c r="R668" s="12" t="s">
        <v>207</v>
      </c>
      <c r="S668" s="12" t="s">
        <v>1954</v>
      </c>
      <c r="T668" s="10" t="s">
        <v>207</v>
      </c>
      <c r="U668" s="10" t="s">
        <v>207</v>
      </c>
      <c r="V668" s="10" t="s">
        <v>207</v>
      </c>
      <c r="W668" s="10" t="s">
        <v>1940</v>
      </c>
      <c r="X668" s="10" t="s">
        <v>1920</v>
      </c>
      <c r="Y668" s="10" t="s">
        <v>2521</v>
      </c>
      <c r="Z668" s="10" t="s">
        <v>1935</v>
      </c>
    </row>
    <row r="669" spans="1:26" s="10" customFormat="1" ht="30">
      <c r="A669" s="13" t="s">
        <v>91</v>
      </c>
      <c r="B669" s="14" t="s">
        <v>161</v>
      </c>
      <c r="C669" s="10" t="s">
        <v>224</v>
      </c>
      <c r="D669" s="14" t="s">
        <v>1224</v>
      </c>
      <c r="E669" s="14" t="s">
        <v>3492</v>
      </c>
      <c r="F669" s="12" t="s">
        <v>1936</v>
      </c>
      <c r="G669" s="12" t="s">
        <v>1926</v>
      </c>
      <c r="H669" s="10">
        <v>1</v>
      </c>
      <c r="I669" s="12">
        <v>1</v>
      </c>
      <c r="K669" s="12"/>
      <c r="L669" s="12" t="s">
        <v>4892</v>
      </c>
      <c r="M669" s="10" t="s">
        <v>1928</v>
      </c>
      <c r="N669" s="10" t="s">
        <v>1954</v>
      </c>
      <c r="O669" s="10" t="s">
        <v>1960</v>
      </c>
      <c r="P669" s="14" t="s">
        <v>2520</v>
      </c>
      <c r="Q669" s="12" t="s">
        <v>1924</v>
      </c>
      <c r="R669" s="12" t="s">
        <v>207</v>
      </c>
      <c r="S669" s="12" t="s">
        <v>1954</v>
      </c>
      <c r="T669" s="10" t="s">
        <v>207</v>
      </c>
      <c r="U669" s="10" t="s">
        <v>207</v>
      </c>
      <c r="V669" s="10" t="s">
        <v>207</v>
      </c>
      <c r="W669" s="10" t="s">
        <v>3493</v>
      </c>
      <c r="X669" s="10" t="s">
        <v>1920</v>
      </c>
      <c r="Y669" s="10" t="s">
        <v>2521</v>
      </c>
      <c r="Z669" s="10" t="s">
        <v>1935</v>
      </c>
    </row>
    <row r="670" spans="1:26" s="10" customFormat="1" ht="45">
      <c r="A670" s="13" t="s">
        <v>91</v>
      </c>
      <c r="B670" s="14" t="s">
        <v>161</v>
      </c>
      <c r="C670" s="10" t="s">
        <v>224</v>
      </c>
      <c r="D670" s="14" t="s">
        <v>1225</v>
      </c>
      <c r="E670" s="14" t="s">
        <v>3494</v>
      </c>
      <c r="F670" s="12" t="s">
        <v>1936</v>
      </c>
      <c r="G670" s="12" t="s">
        <v>1926</v>
      </c>
      <c r="H670" s="10">
        <v>1</v>
      </c>
      <c r="I670" s="12">
        <v>1</v>
      </c>
      <c r="K670" s="12"/>
      <c r="L670" s="12" t="s">
        <v>4892</v>
      </c>
      <c r="M670" s="10" t="s">
        <v>1928</v>
      </c>
      <c r="N670" s="10" t="s">
        <v>1954</v>
      </c>
      <c r="O670" s="10" t="s">
        <v>1960</v>
      </c>
      <c r="P670" s="14" t="s">
        <v>2520</v>
      </c>
      <c r="Q670" s="12" t="s">
        <v>1924</v>
      </c>
      <c r="R670" s="12" t="s">
        <v>207</v>
      </c>
      <c r="S670" s="12" t="s">
        <v>1954</v>
      </c>
      <c r="T670" s="10" t="s">
        <v>207</v>
      </c>
      <c r="U670" s="10" t="s">
        <v>207</v>
      </c>
      <c r="V670" s="10" t="s">
        <v>207</v>
      </c>
      <c r="W670" s="10" t="s">
        <v>3495</v>
      </c>
      <c r="X670" s="10" t="s">
        <v>1920</v>
      </c>
      <c r="Y670" s="10" t="s">
        <v>2521</v>
      </c>
      <c r="Z670" s="10" t="s">
        <v>1935</v>
      </c>
    </row>
    <row r="671" spans="1:26" s="10" customFormat="1" ht="45">
      <c r="A671" s="13" t="s">
        <v>91</v>
      </c>
      <c r="B671" s="14" t="s">
        <v>161</v>
      </c>
      <c r="C671" s="10" t="s">
        <v>224</v>
      </c>
      <c r="D671" s="14" t="s">
        <v>1226</v>
      </c>
      <c r="E671" s="14" t="s">
        <v>3496</v>
      </c>
      <c r="F671" s="12" t="s">
        <v>1936</v>
      </c>
      <c r="G671" s="12" t="s">
        <v>1926</v>
      </c>
      <c r="H671" s="12">
        <v>1</v>
      </c>
      <c r="I671" s="12">
        <v>1</v>
      </c>
      <c r="K671" s="12"/>
      <c r="L671" s="12" t="s">
        <v>4892</v>
      </c>
      <c r="M671" s="12" t="s">
        <v>1928</v>
      </c>
      <c r="N671" s="12" t="s">
        <v>1954</v>
      </c>
      <c r="O671" s="12" t="s">
        <v>1960</v>
      </c>
      <c r="P671" s="14" t="s">
        <v>2520</v>
      </c>
      <c r="Q671" s="12" t="s">
        <v>1924</v>
      </c>
      <c r="R671" s="12" t="s">
        <v>207</v>
      </c>
      <c r="S671" s="12" t="s">
        <v>1954</v>
      </c>
      <c r="T671" s="10" t="s">
        <v>207</v>
      </c>
      <c r="U671" s="10" t="s">
        <v>207</v>
      </c>
      <c r="V671" s="10" t="s">
        <v>207</v>
      </c>
      <c r="W671" s="10" t="s">
        <v>3497</v>
      </c>
      <c r="X671" s="12" t="s">
        <v>1920</v>
      </c>
      <c r="Y671" s="10" t="s">
        <v>2521</v>
      </c>
      <c r="Z671" s="12" t="s">
        <v>1935</v>
      </c>
    </row>
    <row r="672" spans="1:26" s="10" customFormat="1" ht="30">
      <c r="A672" s="13" t="s">
        <v>91</v>
      </c>
      <c r="B672" s="14" t="s">
        <v>161</v>
      </c>
      <c r="C672" s="10" t="s">
        <v>224</v>
      </c>
      <c r="D672" s="14" t="s">
        <v>1227</v>
      </c>
      <c r="E672" s="14" t="s">
        <v>3498</v>
      </c>
      <c r="F672" s="12" t="s">
        <v>1936</v>
      </c>
      <c r="G672" s="12" t="s">
        <v>1926</v>
      </c>
      <c r="H672" s="10">
        <v>1</v>
      </c>
      <c r="I672" s="12">
        <v>1</v>
      </c>
      <c r="K672" s="12"/>
      <c r="L672" s="12" t="s">
        <v>4892</v>
      </c>
      <c r="M672" s="10" t="s">
        <v>1928</v>
      </c>
      <c r="N672" s="10" t="s">
        <v>1954</v>
      </c>
      <c r="O672" s="10" t="s">
        <v>1960</v>
      </c>
      <c r="P672" s="14" t="s">
        <v>2553</v>
      </c>
      <c r="Q672" s="12" t="s">
        <v>1924</v>
      </c>
      <c r="R672" s="12" t="s">
        <v>207</v>
      </c>
      <c r="S672" s="12" t="s">
        <v>1954</v>
      </c>
      <c r="T672" s="10" t="s">
        <v>207</v>
      </c>
      <c r="U672" s="10" t="s">
        <v>207</v>
      </c>
      <c r="V672" s="10" t="s">
        <v>207</v>
      </c>
      <c r="W672" s="10" t="s">
        <v>3499</v>
      </c>
      <c r="X672" s="10" t="s">
        <v>1920</v>
      </c>
      <c r="Y672" s="10" t="s">
        <v>2521</v>
      </c>
      <c r="Z672" s="10" t="s">
        <v>1935</v>
      </c>
    </row>
    <row r="673" spans="1:26" s="10" customFormat="1" ht="30">
      <c r="A673" s="13" t="s">
        <v>91</v>
      </c>
      <c r="B673" s="14" t="s">
        <v>161</v>
      </c>
      <c r="C673" s="10" t="s">
        <v>224</v>
      </c>
      <c r="D673" s="14" t="s">
        <v>1228</v>
      </c>
      <c r="E673" s="14" t="s">
        <v>3500</v>
      </c>
      <c r="F673" s="12" t="s">
        <v>1936</v>
      </c>
      <c r="G673" s="12" t="s">
        <v>1926</v>
      </c>
      <c r="H673" s="10">
        <v>1</v>
      </c>
      <c r="I673" s="12">
        <v>1</v>
      </c>
      <c r="K673" s="12"/>
      <c r="L673" s="12" t="s">
        <v>4892</v>
      </c>
      <c r="M673" s="10" t="s">
        <v>1928</v>
      </c>
      <c r="N673" s="10" t="s">
        <v>1954</v>
      </c>
      <c r="O673" s="10" t="s">
        <v>1960</v>
      </c>
      <c r="P673" s="14" t="s">
        <v>2553</v>
      </c>
      <c r="Q673" s="12" t="s">
        <v>1924</v>
      </c>
      <c r="R673" s="12" t="s">
        <v>207</v>
      </c>
      <c r="S673" s="12" t="s">
        <v>1954</v>
      </c>
      <c r="T673" s="10" t="s">
        <v>207</v>
      </c>
      <c r="U673" s="10" t="s">
        <v>207</v>
      </c>
      <c r="V673" s="10" t="s">
        <v>207</v>
      </c>
      <c r="W673" s="10" t="s">
        <v>3501</v>
      </c>
      <c r="X673" s="10" t="s">
        <v>1920</v>
      </c>
      <c r="Y673" s="10" t="s">
        <v>2521</v>
      </c>
      <c r="Z673" s="10" t="s">
        <v>1935</v>
      </c>
    </row>
    <row r="674" spans="1:26" s="10" customFormat="1" ht="30">
      <c r="A674" s="13" t="s">
        <v>91</v>
      </c>
      <c r="B674" s="14" t="s">
        <v>161</v>
      </c>
      <c r="C674" s="10" t="s">
        <v>224</v>
      </c>
      <c r="D674" s="14" t="s">
        <v>1229</v>
      </c>
      <c r="E674" s="14" t="s">
        <v>3502</v>
      </c>
      <c r="F674" s="12" t="s">
        <v>1936</v>
      </c>
      <c r="G674" s="12" t="s">
        <v>1926</v>
      </c>
      <c r="H674" s="10">
        <v>1</v>
      </c>
      <c r="I674" s="12">
        <v>1</v>
      </c>
      <c r="K674" s="12"/>
      <c r="L674" s="12" t="s">
        <v>4892</v>
      </c>
      <c r="M674" s="10" t="s">
        <v>1928</v>
      </c>
      <c r="N674" s="10" t="s">
        <v>1954</v>
      </c>
      <c r="O674" s="10" t="s">
        <v>1960</v>
      </c>
      <c r="P674" s="14" t="s">
        <v>2553</v>
      </c>
      <c r="Q674" s="12" t="s">
        <v>1924</v>
      </c>
      <c r="R674" s="12" t="s">
        <v>207</v>
      </c>
      <c r="S674" s="12" t="s">
        <v>1954</v>
      </c>
      <c r="T674" s="10" t="s">
        <v>207</v>
      </c>
      <c r="U674" s="10" t="s">
        <v>207</v>
      </c>
      <c r="V674" s="10" t="s">
        <v>207</v>
      </c>
      <c r="W674" s="10" t="s">
        <v>1933</v>
      </c>
      <c r="X674" s="10" t="s">
        <v>1920</v>
      </c>
      <c r="Y674" s="10" t="s">
        <v>2521</v>
      </c>
      <c r="Z674" s="10" t="s">
        <v>1935</v>
      </c>
    </row>
    <row r="675" spans="1:26" s="10" customFormat="1" ht="30">
      <c r="A675" s="13" t="s">
        <v>91</v>
      </c>
      <c r="B675" s="14" t="s">
        <v>161</v>
      </c>
      <c r="C675" s="10" t="s">
        <v>224</v>
      </c>
      <c r="D675" s="14" t="s">
        <v>1230</v>
      </c>
      <c r="E675" s="14" t="s">
        <v>3503</v>
      </c>
      <c r="F675" s="12" t="s">
        <v>1936</v>
      </c>
      <c r="G675" s="12" t="s">
        <v>1926</v>
      </c>
      <c r="H675" s="10">
        <v>1</v>
      </c>
      <c r="I675" s="12">
        <v>1</v>
      </c>
      <c r="K675" s="12"/>
      <c r="L675" s="12" t="s">
        <v>4892</v>
      </c>
      <c r="M675" s="10" t="s">
        <v>1928</v>
      </c>
      <c r="N675" s="10" t="s">
        <v>1954</v>
      </c>
      <c r="O675" s="10" t="s">
        <v>1960</v>
      </c>
      <c r="P675" s="14" t="s">
        <v>3504</v>
      </c>
      <c r="Q675" s="12" t="s">
        <v>1924</v>
      </c>
      <c r="R675" s="12" t="s">
        <v>207</v>
      </c>
      <c r="S675" s="12" t="s">
        <v>1954</v>
      </c>
      <c r="T675" s="10" t="s">
        <v>207</v>
      </c>
      <c r="U675" s="10" t="s">
        <v>207</v>
      </c>
      <c r="V675" s="10" t="s">
        <v>207</v>
      </c>
      <c r="W675" s="10" t="s">
        <v>1920</v>
      </c>
      <c r="X675" s="10" t="s">
        <v>1920</v>
      </c>
      <c r="Y675" s="10" t="s">
        <v>2521</v>
      </c>
      <c r="Z675" s="10" t="s">
        <v>1935</v>
      </c>
    </row>
    <row r="676" spans="1:26" s="10" customFormat="1" ht="30">
      <c r="A676" s="13" t="s">
        <v>91</v>
      </c>
      <c r="B676" s="14" t="s">
        <v>161</v>
      </c>
      <c r="C676" s="10" t="s">
        <v>224</v>
      </c>
      <c r="D676" s="14" t="s">
        <v>1231</v>
      </c>
      <c r="E676" s="14" t="s">
        <v>3505</v>
      </c>
      <c r="F676" s="12" t="s">
        <v>1936</v>
      </c>
      <c r="G676" s="12" t="s">
        <v>1926</v>
      </c>
      <c r="H676" s="10">
        <v>1</v>
      </c>
      <c r="I676" s="12">
        <v>1</v>
      </c>
      <c r="K676" s="12"/>
      <c r="L676" s="12" t="s">
        <v>4892</v>
      </c>
      <c r="M676" s="10" t="s">
        <v>1928</v>
      </c>
      <c r="N676" s="10" t="s">
        <v>1954</v>
      </c>
      <c r="O676" s="10" t="s">
        <v>1960</v>
      </c>
      <c r="P676" s="14" t="s">
        <v>2520</v>
      </c>
      <c r="Q676" s="12" t="s">
        <v>1924</v>
      </c>
      <c r="R676" s="12" t="s">
        <v>207</v>
      </c>
      <c r="S676" s="12" t="s">
        <v>1954</v>
      </c>
      <c r="T676" s="10" t="s">
        <v>207</v>
      </c>
      <c r="U676" s="10" t="s">
        <v>207</v>
      </c>
      <c r="V676" s="10" t="s">
        <v>207</v>
      </c>
      <c r="W676" s="10" t="s">
        <v>3506</v>
      </c>
      <c r="X676" s="10" t="s">
        <v>1920</v>
      </c>
      <c r="Y676" s="10" t="s">
        <v>2521</v>
      </c>
      <c r="Z676" s="10" t="s">
        <v>1935</v>
      </c>
    </row>
    <row r="677" spans="1:26" s="10" customFormat="1" ht="30">
      <c r="A677" s="13" t="s">
        <v>91</v>
      </c>
      <c r="B677" s="14" t="s">
        <v>161</v>
      </c>
      <c r="C677" s="10" t="s">
        <v>224</v>
      </c>
      <c r="D677" s="14" t="s">
        <v>1232</v>
      </c>
      <c r="E677" s="14" t="s">
        <v>3507</v>
      </c>
      <c r="F677" s="12" t="s">
        <v>1936</v>
      </c>
      <c r="G677" s="12" t="s">
        <v>1926</v>
      </c>
      <c r="H677" s="10">
        <v>1</v>
      </c>
      <c r="I677" s="12">
        <v>1</v>
      </c>
      <c r="K677" s="12"/>
      <c r="L677" s="12" t="s">
        <v>4892</v>
      </c>
      <c r="M677" s="10" t="s">
        <v>1928</v>
      </c>
      <c r="N677" s="10" t="s">
        <v>1954</v>
      </c>
      <c r="O677" s="10" t="s">
        <v>1960</v>
      </c>
      <c r="P677" s="14" t="s">
        <v>2520</v>
      </c>
      <c r="Q677" s="12" t="s">
        <v>1924</v>
      </c>
      <c r="R677" s="12" t="s">
        <v>207</v>
      </c>
      <c r="S677" s="12" t="s">
        <v>1954</v>
      </c>
      <c r="T677" s="10" t="s">
        <v>207</v>
      </c>
      <c r="U677" s="10" t="s">
        <v>207</v>
      </c>
      <c r="V677" s="10" t="s">
        <v>207</v>
      </c>
      <c r="W677" s="10" t="s">
        <v>3508</v>
      </c>
      <c r="X677" s="10" t="s">
        <v>1920</v>
      </c>
      <c r="Y677" s="10" t="s">
        <v>2521</v>
      </c>
      <c r="Z677" s="10" t="s">
        <v>1935</v>
      </c>
    </row>
    <row r="678" spans="1:26" s="10" customFormat="1" ht="30">
      <c r="A678" s="13" t="s">
        <v>91</v>
      </c>
      <c r="B678" s="14" t="s">
        <v>161</v>
      </c>
      <c r="C678" s="10" t="s">
        <v>224</v>
      </c>
      <c r="D678" s="14" t="s">
        <v>1233</v>
      </c>
      <c r="E678" s="14" t="s">
        <v>207</v>
      </c>
      <c r="F678" s="12" t="s">
        <v>1936</v>
      </c>
      <c r="G678" s="12" t="s">
        <v>1926</v>
      </c>
      <c r="I678" s="12"/>
      <c r="K678" s="12"/>
      <c r="L678" s="12" t="s">
        <v>1922</v>
      </c>
      <c r="M678" s="10" t="s">
        <v>1928</v>
      </c>
      <c r="N678" s="10" t="s">
        <v>1954</v>
      </c>
      <c r="O678" s="10" t="s">
        <v>1960</v>
      </c>
      <c r="P678" s="14" t="s">
        <v>1931</v>
      </c>
      <c r="Q678" s="12" t="s">
        <v>1946</v>
      </c>
      <c r="R678" s="12" t="s">
        <v>1933</v>
      </c>
      <c r="S678" s="12" t="s">
        <v>1954</v>
      </c>
      <c r="T678" s="10" t="s">
        <v>3509</v>
      </c>
      <c r="U678" s="10" t="s">
        <v>3510</v>
      </c>
      <c r="V678" s="10" t="s">
        <v>207</v>
      </c>
      <c r="W678" s="10" t="s">
        <v>2050</v>
      </c>
      <c r="X678" s="10" t="s">
        <v>1920</v>
      </c>
      <c r="Y678" s="10" t="s">
        <v>2521</v>
      </c>
      <c r="Z678" s="10" t="s">
        <v>2121</v>
      </c>
    </row>
    <row r="679" spans="1:26" s="10" customFormat="1" ht="30">
      <c r="A679" s="13" t="s">
        <v>91</v>
      </c>
      <c r="B679" s="14" t="s">
        <v>161</v>
      </c>
      <c r="C679" s="10" t="s">
        <v>224</v>
      </c>
      <c r="D679" s="14" t="s">
        <v>1234</v>
      </c>
      <c r="E679" s="14" t="s">
        <v>207</v>
      </c>
      <c r="F679" s="12" t="s">
        <v>1936</v>
      </c>
      <c r="G679" s="12" t="s">
        <v>1926</v>
      </c>
      <c r="I679" s="12"/>
      <c r="K679" s="12"/>
      <c r="L679" s="12" t="s">
        <v>1922</v>
      </c>
      <c r="M679" s="10" t="s">
        <v>1928</v>
      </c>
      <c r="N679" s="10" t="s">
        <v>1954</v>
      </c>
      <c r="O679" s="10" t="s">
        <v>1960</v>
      </c>
      <c r="P679" s="14" t="s">
        <v>1931</v>
      </c>
      <c r="Q679" s="12" t="s">
        <v>1946</v>
      </c>
      <c r="R679" s="12" t="s">
        <v>1933</v>
      </c>
      <c r="S679" s="12" t="s">
        <v>1954</v>
      </c>
      <c r="T679" s="10" t="s">
        <v>3511</v>
      </c>
      <c r="U679" s="10" t="s">
        <v>3512</v>
      </c>
      <c r="V679" s="10" t="s">
        <v>207</v>
      </c>
      <c r="W679" s="10" t="s">
        <v>2050</v>
      </c>
      <c r="X679" s="10" t="s">
        <v>1920</v>
      </c>
      <c r="Y679" s="10" t="s">
        <v>2521</v>
      </c>
      <c r="Z679" s="10" t="s">
        <v>2121</v>
      </c>
    </row>
    <row r="680" spans="1:26" s="10" customFormat="1" ht="30">
      <c r="A680" s="13" t="s">
        <v>91</v>
      </c>
      <c r="B680" s="14" t="s">
        <v>161</v>
      </c>
      <c r="C680" s="10" t="s">
        <v>224</v>
      </c>
      <c r="D680" s="14" t="s">
        <v>1235</v>
      </c>
      <c r="E680" s="14" t="s">
        <v>207</v>
      </c>
      <c r="F680" s="12" t="s">
        <v>1936</v>
      </c>
      <c r="G680" s="12" t="s">
        <v>1926</v>
      </c>
      <c r="I680" s="12"/>
      <c r="K680" s="12"/>
      <c r="L680" s="12" t="s">
        <v>1922</v>
      </c>
      <c r="M680" s="10" t="s">
        <v>1928</v>
      </c>
      <c r="N680" s="10" t="s">
        <v>1954</v>
      </c>
      <c r="O680" s="10" t="s">
        <v>1960</v>
      </c>
      <c r="P680" s="14" t="s">
        <v>1931</v>
      </c>
      <c r="Q680" s="12" t="s">
        <v>1946</v>
      </c>
      <c r="R680" s="12" t="s">
        <v>1933</v>
      </c>
      <c r="S680" s="12" t="s">
        <v>1954</v>
      </c>
      <c r="T680" s="10" t="s">
        <v>3513</v>
      </c>
      <c r="U680" s="10" t="s">
        <v>3514</v>
      </c>
      <c r="V680" s="10" t="s">
        <v>207</v>
      </c>
      <c r="W680" s="10" t="s">
        <v>2050</v>
      </c>
      <c r="X680" s="10" t="s">
        <v>1920</v>
      </c>
      <c r="Y680" s="10" t="s">
        <v>2521</v>
      </c>
      <c r="Z680" s="10" t="s">
        <v>2121</v>
      </c>
    </row>
    <row r="681" spans="1:26" s="10" customFormat="1" ht="30">
      <c r="A681" s="13" t="s">
        <v>91</v>
      </c>
      <c r="B681" s="14" t="s">
        <v>161</v>
      </c>
      <c r="C681" s="10" t="s">
        <v>224</v>
      </c>
      <c r="D681" s="14" t="s">
        <v>1236</v>
      </c>
      <c r="E681" s="14" t="s">
        <v>207</v>
      </c>
      <c r="F681" s="12" t="s">
        <v>1936</v>
      </c>
      <c r="G681" s="12" t="s">
        <v>1926</v>
      </c>
      <c r="I681" s="12"/>
      <c r="K681" s="12"/>
      <c r="L681" s="12" t="s">
        <v>1922</v>
      </c>
      <c r="M681" s="10" t="s">
        <v>1928</v>
      </c>
      <c r="N681" s="10" t="s">
        <v>1954</v>
      </c>
      <c r="O681" s="10" t="s">
        <v>1960</v>
      </c>
      <c r="P681" s="14" t="s">
        <v>1931</v>
      </c>
      <c r="Q681" s="12" t="s">
        <v>1946</v>
      </c>
      <c r="R681" s="12" t="s">
        <v>1933</v>
      </c>
      <c r="S681" s="12" t="s">
        <v>1954</v>
      </c>
      <c r="T681" s="10" t="s">
        <v>3515</v>
      </c>
      <c r="U681" s="10" t="s">
        <v>3516</v>
      </c>
      <c r="V681" s="10" t="s">
        <v>207</v>
      </c>
      <c r="W681" s="10" t="s">
        <v>2050</v>
      </c>
      <c r="X681" s="10" t="s">
        <v>1920</v>
      </c>
      <c r="Y681" s="10" t="s">
        <v>2521</v>
      </c>
      <c r="Z681" s="10" t="s">
        <v>2121</v>
      </c>
    </row>
    <row r="682" spans="1:26" s="10" customFormat="1" ht="30">
      <c r="A682" s="13" t="s">
        <v>91</v>
      </c>
      <c r="B682" s="14" t="s">
        <v>161</v>
      </c>
      <c r="C682" s="10" t="s">
        <v>224</v>
      </c>
      <c r="D682" s="14" t="s">
        <v>1237</v>
      </c>
      <c r="E682" s="14" t="s">
        <v>207</v>
      </c>
      <c r="F682" s="12" t="s">
        <v>1936</v>
      </c>
      <c r="G682" s="12" t="s">
        <v>1926</v>
      </c>
      <c r="I682" s="12"/>
      <c r="K682" s="12"/>
      <c r="L682" s="12" t="s">
        <v>1922</v>
      </c>
      <c r="M682" s="10" t="s">
        <v>1928</v>
      </c>
      <c r="N682" s="10" t="s">
        <v>1954</v>
      </c>
      <c r="O682" s="10" t="s">
        <v>1960</v>
      </c>
      <c r="P682" s="14" t="s">
        <v>1931</v>
      </c>
      <c r="Q682" s="12" t="s">
        <v>1946</v>
      </c>
      <c r="R682" s="12" t="s">
        <v>1933</v>
      </c>
      <c r="S682" s="12" t="s">
        <v>1954</v>
      </c>
      <c r="T682" s="10" t="s">
        <v>3517</v>
      </c>
      <c r="U682" s="10" t="s">
        <v>3518</v>
      </c>
      <c r="V682" s="10" t="s">
        <v>207</v>
      </c>
      <c r="W682" s="10" t="s">
        <v>2050</v>
      </c>
      <c r="X682" s="10" t="s">
        <v>1920</v>
      </c>
      <c r="Y682" s="10" t="s">
        <v>2521</v>
      </c>
      <c r="Z682" s="10" t="s">
        <v>2121</v>
      </c>
    </row>
    <row r="683" spans="1:26" s="10" customFormat="1" ht="30">
      <c r="A683" s="13" t="s">
        <v>91</v>
      </c>
      <c r="B683" s="14" t="s">
        <v>161</v>
      </c>
      <c r="C683" s="10" t="s">
        <v>224</v>
      </c>
      <c r="D683" s="14" t="s">
        <v>1238</v>
      </c>
      <c r="E683" s="14" t="s">
        <v>207</v>
      </c>
      <c r="F683" s="12" t="s">
        <v>1936</v>
      </c>
      <c r="G683" s="12" t="s">
        <v>1926</v>
      </c>
      <c r="I683" s="12"/>
      <c r="K683" s="12"/>
      <c r="L683" s="12" t="s">
        <v>1922</v>
      </c>
      <c r="M683" s="10" t="s">
        <v>1928</v>
      </c>
      <c r="N683" s="10" t="s">
        <v>1954</v>
      </c>
      <c r="O683" s="10" t="s">
        <v>1960</v>
      </c>
      <c r="P683" s="14" t="s">
        <v>1931</v>
      </c>
      <c r="Q683" s="12" t="s">
        <v>1946</v>
      </c>
      <c r="R683" s="12" t="s">
        <v>1933</v>
      </c>
      <c r="S683" s="12" t="s">
        <v>1954</v>
      </c>
      <c r="T683" s="10" t="s">
        <v>3519</v>
      </c>
      <c r="U683" s="10" t="s">
        <v>3520</v>
      </c>
      <c r="V683" s="10" t="s">
        <v>207</v>
      </c>
      <c r="W683" s="10" t="s">
        <v>2050</v>
      </c>
      <c r="X683" s="10" t="s">
        <v>1920</v>
      </c>
      <c r="Y683" s="10" t="s">
        <v>2521</v>
      </c>
      <c r="Z683" s="10" t="s">
        <v>2121</v>
      </c>
    </row>
    <row r="684" spans="1:26" s="10" customFormat="1" ht="30">
      <c r="A684" s="13" t="s">
        <v>91</v>
      </c>
      <c r="B684" s="14" t="s">
        <v>161</v>
      </c>
      <c r="C684" s="10" t="s">
        <v>224</v>
      </c>
      <c r="D684" s="14" t="s">
        <v>1239</v>
      </c>
      <c r="E684" s="14" t="s">
        <v>207</v>
      </c>
      <c r="F684" s="12" t="s">
        <v>1936</v>
      </c>
      <c r="G684" s="12" t="s">
        <v>1926</v>
      </c>
      <c r="I684" s="12"/>
      <c r="K684" s="12"/>
      <c r="L684" s="12" t="s">
        <v>1922</v>
      </c>
      <c r="M684" s="10" t="s">
        <v>1928</v>
      </c>
      <c r="N684" s="10" t="s">
        <v>1954</v>
      </c>
      <c r="O684" s="10" t="s">
        <v>1960</v>
      </c>
      <c r="P684" s="14" t="s">
        <v>1931</v>
      </c>
      <c r="Q684" s="12" t="s">
        <v>1946</v>
      </c>
      <c r="R684" s="12" t="s">
        <v>1933</v>
      </c>
      <c r="S684" s="12" t="s">
        <v>1954</v>
      </c>
      <c r="T684" s="10" t="s">
        <v>3521</v>
      </c>
      <c r="U684" s="10" t="s">
        <v>3522</v>
      </c>
      <c r="V684" s="10" t="s">
        <v>207</v>
      </c>
      <c r="W684" s="10" t="s">
        <v>2050</v>
      </c>
      <c r="X684" s="10" t="s">
        <v>1920</v>
      </c>
      <c r="Y684" s="10" t="s">
        <v>2521</v>
      </c>
      <c r="Z684" s="10" t="s">
        <v>2121</v>
      </c>
    </row>
    <row r="685" spans="1:26" s="10" customFormat="1" ht="30">
      <c r="A685" s="13" t="s">
        <v>91</v>
      </c>
      <c r="B685" s="14" t="s">
        <v>161</v>
      </c>
      <c r="C685" s="10" t="s">
        <v>224</v>
      </c>
      <c r="D685" s="14" t="s">
        <v>1240</v>
      </c>
      <c r="E685" s="14" t="s">
        <v>207</v>
      </c>
      <c r="F685" s="12" t="s">
        <v>1936</v>
      </c>
      <c r="G685" s="12" t="s">
        <v>1926</v>
      </c>
      <c r="I685" s="12"/>
      <c r="K685" s="12"/>
      <c r="L685" s="12" t="s">
        <v>1922</v>
      </c>
      <c r="M685" s="10" t="s">
        <v>1928</v>
      </c>
      <c r="N685" s="10" t="s">
        <v>1954</v>
      </c>
      <c r="O685" s="10" t="s">
        <v>1960</v>
      </c>
      <c r="P685" s="14" t="s">
        <v>1931</v>
      </c>
      <c r="Q685" s="12" t="s">
        <v>1946</v>
      </c>
      <c r="R685" s="12" t="s">
        <v>1933</v>
      </c>
      <c r="S685" s="12" t="s">
        <v>1954</v>
      </c>
      <c r="T685" s="10" t="s">
        <v>3523</v>
      </c>
      <c r="U685" s="10" t="s">
        <v>3524</v>
      </c>
      <c r="V685" s="10" t="s">
        <v>207</v>
      </c>
      <c r="W685" s="10" t="s">
        <v>2050</v>
      </c>
      <c r="X685" s="10" t="s">
        <v>1920</v>
      </c>
      <c r="Y685" s="10" t="s">
        <v>2521</v>
      </c>
      <c r="Z685" s="10" t="s">
        <v>2121</v>
      </c>
    </row>
    <row r="686" spans="1:26" s="10" customFormat="1" ht="30">
      <c r="A686" s="13" t="s">
        <v>91</v>
      </c>
      <c r="B686" s="14" t="s">
        <v>161</v>
      </c>
      <c r="C686" s="10" t="s">
        <v>224</v>
      </c>
      <c r="D686" s="14" t="s">
        <v>1241</v>
      </c>
      <c r="E686" s="14" t="s">
        <v>207</v>
      </c>
      <c r="F686" s="12" t="s">
        <v>1936</v>
      </c>
      <c r="G686" s="12" t="s">
        <v>1926</v>
      </c>
      <c r="I686" s="12"/>
      <c r="K686" s="12"/>
      <c r="L686" s="12" t="s">
        <v>1922</v>
      </c>
      <c r="M686" s="10" t="s">
        <v>1928</v>
      </c>
      <c r="N686" s="10" t="s">
        <v>1954</v>
      </c>
      <c r="O686" s="10" t="s">
        <v>1960</v>
      </c>
      <c r="P686" s="14" t="s">
        <v>1931</v>
      </c>
      <c r="Q686" s="12" t="s">
        <v>1946</v>
      </c>
      <c r="R686" s="12" t="s">
        <v>1933</v>
      </c>
      <c r="S686" s="12" t="s">
        <v>1954</v>
      </c>
      <c r="T686" s="10" t="s">
        <v>3525</v>
      </c>
      <c r="U686" s="10" t="s">
        <v>3526</v>
      </c>
      <c r="V686" s="10" t="s">
        <v>207</v>
      </c>
      <c r="W686" s="10" t="s">
        <v>2050</v>
      </c>
      <c r="X686" s="10" t="s">
        <v>1920</v>
      </c>
      <c r="Y686" s="10" t="s">
        <v>2521</v>
      </c>
      <c r="Z686" s="10" t="s">
        <v>2121</v>
      </c>
    </row>
    <row r="687" spans="1:26" s="10" customFormat="1" ht="30">
      <c r="A687" s="13" t="s">
        <v>91</v>
      </c>
      <c r="B687" s="14" t="s">
        <v>161</v>
      </c>
      <c r="C687" s="10" t="s">
        <v>224</v>
      </c>
      <c r="D687" s="14" t="s">
        <v>1242</v>
      </c>
      <c r="E687" s="14" t="s">
        <v>207</v>
      </c>
      <c r="F687" s="12" t="s">
        <v>1936</v>
      </c>
      <c r="G687" s="12" t="s">
        <v>1926</v>
      </c>
      <c r="I687" s="12"/>
      <c r="K687" s="12"/>
      <c r="L687" s="12" t="s">
        <v>1922</v>
      </c>
      <c r="M687" s="10" t="s">
        <v>1928</v>
      </c>
      <c r="N687" s="10" t="s">
        <v>1954</v>
      </c>
      <c r="O687" s="10" t="s">
        <v>1960</v>
      </c>
      <c r="P687" s="14" t="s">
        <v>1931</v>
      </c>
      <c r="Q687" s="12" t="s">
        <v>1946</v>
      </c>
      <c r="R687" s="12" t="s">
        <v>1933</v>
      </c>
      <c r="S687" s="12" t="s">
        <v>1954</v>
      </c>
      <c r="T687" s="10" t="s">
        <v>3527</v>
      </c>
      <c r="U687" s="10" t="s">
        <v>3528</v>
      </c>
      <c r="V687" s="10" t="s">
        <v>207</v>
      </c>
      <c r="W687" s="10" t="s">
        <v>2050</v>
      </c>
      <c r="X687" s="10" t="s">
        <v>1920</v>
      </c>
      <c r="Y687" s="10" t="s">
        <v>2521</v>
      </c>
      <c r="Z687" s="10" t="s">
        <v>2121</v>
      </c>
    </row>
    <row r="688" spans="1:26" s="10" customFormat="1" ht="30">
      <c r="A688" s="13" t="s">
        <v>91</v>
      </c>
      <c r="B688" s="14" t="s">
        <v>161</v>
      </c>
      <c r="C688" s="10" t="s">
        <v>224</v>
      </c>
      <c r="D688" s="14" t="s">
        <v>1243</v>
      </c>
      <c r="E688" s="14" t="s">
        <v>207</v>
      </c>
      <c r="F688" s="12" t="s">
        <v>1936</v>
      </c>
      <c r="G688" s="12" t="s">
        <v>1926</v>
      </c>
      <c r="I688" s="12"/>
      <c r="K688" s="12"/>
      <c r="L688" s="12" t="s">
        <v>1922</v>
      </c>
      <c r="M688" s="10" t="s">
        <v>1928</v>
      </c>
      <c r="N688" s="10" t="s">
        <v>1954</v>
      </c>
      <c r="O688" s="10" t="s">
        <v>1960</v>
      </c>
      <c r="P688" s="14" t="s">
        <v>1931</v>
      </c>
      <c r="Q688" s="12" t="s">
        <v>1946</v>
      </c>
      <c r="R688" s="12" t="s">
        <v>1933</v>
      </c>
      <c r="S688" s="12" t="s">
        <v>1954</v>
      </c>
      <c r="T688" s="10" t="s">
        <v>3529</v>
      </c>
      <c r="U688" s="10" t="s">
        <v>3530</v>
      </c>
      <c r="V688" s="10" t="s">
        <v>207</v>
      </c>
      <c r="W688" s="10" t="s">
        <v>2050</v>
      </c>
      <c r="X688" s="10" t="s">
        <v>1920</v>
      </c>
      <c r="Y688" s="10" t="s">
        <v>2521</v>
      </c>
      <c r="Z688" s="10" t="s">
        <v>2121</v>
      </c>
    </row>
    <row r="689" spans="1:26" s="10" customFormat="1" ht="30">
      <c r="A689" s="13" t="s">
        <v>91</v>
      </c>
      <c r="B689" s="14" t="s">
        <v>161</v>
      </c>
      <c r="C689" s="10" t="s">
        <v>224</v>
      </c>
      <c r="D689" s="14" t="s">
        <v>1244</v>
      </c>
      <c r="E689" s="14" t="s">
        <v>207</v>
      </c>
      <c r="F689" s="12" t="s">
        <v>1936</v>
      </c>
      <c r="G689" s="12" t="s">
        <v>1926</v>
      </c>
      <c r="I689" s="12"/>
      <c r="K689" s="12"/>
      <c r="L689" s="12" t="s">
        <v>1922</v>
      </c>
      <c r="M689" s="10" t="s">
        <v>1928</v>
      </c>
      <c r="N689" s="10" t="s">
        <v>1954</v>
      </c>
      <c r="O689" s="10" t="s">
        <v>1960</v>
      </c>
      <c r="P689" s="14" t="s">
        <v>1931</v>
      </c>
      <c r="Q689" s="12" t="s">
        <v>1946</v>
      </c>
      <c r="R689" s="12" t="s">
        <v>1933</v>
      </c>
      <c r="S689" s="12" t="s">
        <v>1954</v>
      </c>
      <c r="T689" s="10" t="s">
        <v>3531</v>
      </c>
      <c r="U689" s="10" t="s">
        <v>3532</v>
      </c>
      <c r="V689" s="10" t="s">
        <v>207</v>
      </c>
      <c r="W689" s="10" t="s">
        <v>2050</v>
      </c>
      <c r="X689" s="10" t="s">
        <v>1920</v>
      </c>
      <c r="Y689" s="10" t="s">
        <v>2521</v>
      </c>
      <c r="Z689" s="10" t="s">
        <v>2121</v>
      </c>
    </row>
    <row r="690" spans="1:26" s="10" customFormat="1" ht="30">
      <c r="A690" s="13" t="s">
        <v>91</v>
      </c>
      <c r="B690" s="14" t="s">
        <v>161</v>
      </c>
      <c r="C690" s="10" t="s">
        <v>224</v>
      </c>
      <c r="D690" s="14" t="s">
        <v>1245</v>
      </c>
      <c r="E690" s="14" t="s">
        <v>3533</v>
      </c>
      <c r="F690" s="12" t="s">
        <v>1936</v>
      </c>
      <c r="G690" s="12" t="s">
        <v>1926</v>
      </c>
      <c r="H690" s="10">
        <v>1</v>
      </c>
      <c r="I690" s="12">
        <v>1</v>
      </c>
      <c r="K690" s="12"/>
      <c r="L690" s="12" t="s">
        <v>4892</v>
      </c>
      <c r="M690" s="10" t="s">
        <v>1928</v>
      </c>
      <c r="N690" s="10" t="s">
        <v>1954</v>
      </c>
      <c r="O690" s="10" t="s">
        <v>1960</v>
      </c>
      <c r="P690" s="14" t="s">
        <v>3534</v>
      </c>
      <c r="Q690" s="12" t="s">
        <v>1924</v>
      </c>
      <c r="R690" s="12" t="s">
        <v>207</v>
      </c>
      <c r="S690" s="12" t="s">
        <v>1954</v>
      </c>
      <c r="T690" s="10" t="s">
        <v>207</v>
      </c>
      <c r="U690" s="10" t="s">
        <v>207</v>
      </c>
      <c r="V690" s="10" t="s">
        <v>207</v>
      </c>
      <c r="W690" s="10" t="s">
        <v>3535</v>
      </c>
      <c r="X690" s="10" t="s">
        <v>1920</v>
      </c>
      <c r="Y690" s="10" t="s">
        <v>2521</v>
      </c>
      <c r="Z690" s="10" t="s">
        <v>1935</v>
      </c>
    </row>
    <row r="691" spans="1:26" s="10" customFormat="1" ht="30">
      <c r="A691" s="13" t="s">
        <v>91</v>
      </c>
      <c r="B691" s="14" t="s">
        <v>161</v>
      </c>
      <c r="C691" s="10" t="s">
        <v>224</v>
      </c>
      <c r="D691" s="14" t="s">
        <v>1246</v>
      </c>
      <c r="E691" s="14" t="s">
        <v>3536</v>
      </c>
      <c r="F691" s="12" t="s">
        <v>1936</v>
      </c>
      <c r="G691" s="12" t="s">
        <v>1926</v>
      </c>
      <c r="H691" s="10">
        <v>1</v>
      </c>
      <c r="I691" s="12">
        <v>1</v>
      </c>
      <c r="K691" s="12"/>
      <c r="L691" s="12" t="s">
        <v>4892</v>
      </c>
      <c r="M691" s="10" t="s">
        <v>1928</v>
      </c>
      <c r="N691" s="10" t="s">
        <v>1954</v>
      </c>
      <c r="O691" s="10" t="s">
        <v>1960</v>
      </c>
      <c r="P691" s="14" t="s">
        <v>3537</v>
      </c>
      <c r="Q691" s="12" t="s">
        <v>1924</v>
      </c>
      <c r="R691" s="12" t="s">
        <v>207</v>
      </c>
      <c r="S691" s="12" t="s">
        <v>1954</v>
      </c>
      <c r="T691" s="10" t="s">
        <v>207</v>
      </c>
      <c r="U691" s="10" t="s">
        <v>207</v>
      </c>
      <c r="V691" s="10" t="s">
        <v>207</v>
      </c>
      <c r="W691" s="10" t="s">
        <v>3538</v>
      </c>
      <c r="X691" s="10" t="s">
        <v>1920</v>
      </c>
      <c r="Y691" s="10" t="s">
        <v>2521</v>
      </c>
      <c r="Z691" s="10" t="s">
        <v>1935</v>
      </c>
    </row>
    <row r="692" spans="1:26" s="10" customFormat="1" ht="30">
      <c r="A692" s="13" t="s">
        <v>91</v>
      </c>
      <c r="B692" s="14" t="s">
        <v>161</v>
      </c>
      <c r="C692" s="10" t="s">
        <v>224</v>
      </c>
      <c r="D692" s="14" t="s">
        <v>1247</v>
      </c>
      <c r="E692" s="14" t="s">
        <v>3539</v>
      </c>
      <c r="F692" s="12" t="s">
        <v>1936</v>
      </c>
      <c r="G692" s="12" t="s">
        <v>1926</v>
      </c>
      <c r="H692" s="10">
        <v>1</v>
      </c>
      <c r="I692" s="12">
        <v>1</v>
      </c>
      <c r="K692" s="12"/>
      <c r="L692" s="12" t="s">
        <v>4892</v>
      </c>
      <c r="M692" s="10" t="s">
        <v>1928</v>
      </c>
      <c r="N692" s="10" t="s">
        <v>1954</v>
      </c>
      <c r="O692" s="10" t="s">
        <v>1960</v>
      </c>
      <c r="P692" s="14" t="s">
        <v>3537</v>
      </c>
      <c r="Q692" s="12" t="s">
        <v>1924</v>
      </c>
      <c r="R692" s="12" t="s">
        <v>207</v>
      </c>
      <c r="S692" s="12" t="s">
        <v>1954</v>
      </c>
      <c r="T692" s="10" t="s">
        <v>207</v>
      </c>
      <c r="U692" s="10" t="s">
        <v>207</v>
      </c>
      <c r="V692" s="10" t="s">
        <v>207</v>
      </c>
      <c r="W692" s="10" t="s">
        <v>2022</v>
      </c>
      <c r="X692" s="10" t="s">
        <v>1920</v>
      </c>
      <c r="Y692" s="10" t="s">
        <v>2521</v>
      </c>
      <c r="Z692" s="10" t="s">
        <v>1935</v>
      </c>
    </row>
    <row r="693" spans="1:26" s="10" customFormat="1" ht="30">
      <c r="A693" s="13" t="s">
        <v>91</v>
      </c>
      <c r="B693" s="14" t="s">
        <v>161</v>
      </c>
      <c r="C693" s="10" t="s">
        <v>224</v>
      </c>
      <c r="D693" s="14" t="s">
        <v>1248</v>
      </c>
      <c r="E693" s="14" t="s">
        <v>3540</v>
      </c>
      <c r="F693" s="12" t="s">
        <v>1936</v>
      </c>
      <c r="G693" s="12" t="s">
        <v>1926</v>
      </c>
      <c r="H693" s="10">
        <v>1</v>
      </c>
      <c r="I693" s="12">
        <v>1</v>
      </c>
      <c r="K693" s="12"/>
      <c r="L693" s="12" t="s">
        <v>4892</v>
      </c>
      <c r="M693" s="10" t="s">
        <v>1928</v>
      </c>
      <c r="N693" s="10" t="s">
        <v>1954</v>
      </c>
      <c r="O693" s="10" t="s">
        <v>1960</v>
      </c>
      <c r="P693" s="14" t="s">
        <v>3537</v>
      </c>
      <c r="Q693" s="12" t="s">
        <v>1924</v>
      </c>
      <c r="R693" s="12" t="s">
        <v>207</v>
      </c>
      <c r="S693" s="12" t="s">
        <v>1954</v>
      </c>
      <c r="T693" s="10" t="s">
        <v>207</v>
      </c>
      <c r="U693" s="10" t="s">
        <v>207</v>
      </c>
      <c r="V693" s="10" t="s">
        <v>207</v>
      </c>
      <c r="W693" s="10" t="s">
        <v>3541</v>
      </c>
      <c r="X693" s="10" t="s">
        <v>1920</v>
      </c>
      <c r="Y693" s="10" t="s">
        <v>2521</v>
      </c>
      <c r="Z693" s="10" t="s">
        <v>1935</v>
      </c>
    </row>
    <row r="694" spans="1:26" s="10" customFormat="1" ht="30">
      <c r="A694" s="13" t="s">
        <v>91</v>
      </c>
      <c r="B694" s="14" t="s">
        <v>161</v>
      </c>
      <c r="C694" s="10" t="s">
        <v>224</v>
      </c>
      <c r="D694" s="14" t="s">
        <v>1249</v>
      </c>
      <c r="E694" s="14" t="s">
        <v>3542</v>
      </c>
      <c r="F694" s="12" t="s">
        <v>1936</v>
      </c>
      <c r="G694" s="12" t="s">
        <v>1926</v>
      </c>
      <c r="I694" s="12"/>
      <c r="K694" s="12"/>
      <c r="L694" s="12" t="s">
        <v>4892</v>
      </c>
      <c r="M694" s="10" t="s">
        <v>1928</v>
      </c>
      <c r="N694" s="10" t="s">
        <v>1954</v>
      </c>
      <c r="O694" s="10" t="s">
        <v>1960</v>
      </c>
      <c r="P694" s="14" t="s">
        <v>3543</v>
      </c>
      <c r="Q694" s="12" t="s">
        <v>1924</v>
      </c>
      <c r="R694" s="12" t="s">
        <v>207</v>
      </c>
      <c r="S694" s="12" t="s">
        <v>1954</v>
      </c>
      <c r="T694" s="10" t="s">
        <v>207</v>
      </c>
      <c r="U694" s="10" t="s">
        <v>207</v>
      </c>
      <c r="V694" s="10" t="s">
        <v>207</v>
      </c>
      <c r="W694" s="10" t="s">
        <v>2574</v>
      </c>
      <c r="X694" s="10" t="s">
        <v>1920</v>
      </c>
      <c r="Y694" s="10" t="s">
        <v>2521</v>
      </c>
      <c r="Z694" s="10" t="s">
        <v>1935</v>
      </c>
    </row>
    <row r="695" spans="1:26" s="10" customFormat="1" ht="45">
      <c r="A695" s="13" t="s">
        <v>91</v>
      </c>
      <c r="B695" s="14" t="s">
        <v>161</v>
      </c>
      <c r="C695" s="10" t="s">
        <v>224</v>
      </c>
      <c r="D695" s="14" t="s">
        <v>1250</v>
      </c>
      <c r="E695" s="14" t="s">
        <v>3544</v>
      </c>
      <c r="F695" s="12" t="s">
        <v>1936</v>
      </c>
      <c r="G695" s="12" t="s">
        <v>1926</v>
      </c>
      <c r="H695" s="10">
        <v>1</v>
      </c>
      <c r="I695" s="12">
        <v>1</v>
      </c>
      <c r="K695" s="12"/>
      <c r="L695" s="12" t="s">
        <v>4892</v>
      </c>
      <c r="M695" s="10" t="s">
        <v>1928</v>
      </c>
      <c r="N695" s="10" t="s">
        <v>1954</v>
      </c>
      <c r="O695" s="10" t="s">
        <v>1960</v>
      </c>
      <c r="P695" s="14" t="s">
        <v>3537</v>
      </c>
      <c r="Q695" s="12" t="s">
        <v>1924</v>
      </c>
      <c r="R695" s="12" t="s">
        <v>207</v>
      </c>
      <c r="S695" s="12" t="s">
        <v>1954</v>
      </c>
      <c r="T695" s="10" t="s">
        <v>207</v>
      </c>
      <c r="U695" s="10" t="s">
        <v>207</v>
      </c>
      <c r="V695" s="10" t="s">
        <v>207</v>
      </c>
      <c r="W695" s="10" t="s">
        <v>1920</v>
      </c>
      <c r="X695" s="10" t="s">
        <v>1920</v>
      </c>
      <c r="Y695" s="10" t="s">
        <v>2521</v>
      </c>
      <c r="Z695" s="10" t="s">
        <v>1935</v>
      </c>
    </row>
    <row r="696" spans="1:26" s="10" customFormat="1" ht="30">
      <c r="A696" s="13" t="s">
        <v>91</v>
      </c>
      <c r="B696" s="14" t="s">
        <v>161</v>
      </c>
      <c r="C696" s="10" t="s">
        <v>224</v>
      </c>
      <c r="D696" s="14" t="s">
        <v>1251</v>
      </c>
      <c r="E696" s="14" t="s">
        <v>3545</v>
      </c>
      <c r="F696" s="12" t="s">
        <v>1936</v>
      </c>
      <c r="G696" s="12" t="s">
        <v>1926</v>
      </c>
      <c r="H696" s="10">
        <v>1</v>
      </c>
      <c r="I696" s="12">
        <v>1</v>
      </c>
      <c r="K696" s="12"/>
      <c r="L696" s="12" t="s">
        <v>4892</v>
      </c>
      <c r="M696" s="10" t="s">
        <v>1928</v>
      </c>
      <c r="N696" s="10" t="s">
        <v>1954</v>
      </c>
      <c r="O696" s="10" t="s">
        <v>1960</v>
      </c>
      <c r="P696" s="14" t="s">
        <v>3537</v>
      </c>
      <c r="Q696" s="12" t="s">
        <v>1924</v>
      </c>
      <c r="R696" s="12" t="s">
        <v>207</v>
      </c>
      <c r="S696" s="12" t="s">
        <v>1954</v>
      </c>
      <c r="T696" s="10" t="s">
        <v>207</v>
      </c>
      <c r="U696" s="10" t="s">
        <v>207</v>
      </c>
      <c r="V696" s="10" t="s">
        <v>207</v>
      </c>
      <c r="W696" s="10" t="s">
        <v>1920</v>
      </c>
      <c r="X696" s="10" t="s">
        <v>1920</v>
      </c>
      <c r="Y696" s="10" t="s">
        <v>2521</v>
      </c>
      <c r="Z696" s="10" t="s">
        <v>1935</v>
      </c>
    </row>
    <row r="697" spans="1:26" s="10" customFormat="1" ht="30">
      <c r="A697" s="13" t="s">
        <v>91</v>
      </c>
      <c r="B697" s="14" t="s">
        <v>161</v>
      </c>
      <c r="C697" s="10" t="s">
        <v>224</v>
      </c>
      <c r="D697" s="14" t="s">
        <v>1252</v>
      </c>
      <c r="E697" s="14" t="s">
        <v>3546</v>
      </c>
      <c r="F697" s="12" t="s">
        <v>1936</v>
      </c>
      <c r="G697" s="12" t="s">
        <v>1926</v>
      </c>
      <c r="H697" s="10">
        <v>1</v>
      </c>
      <c r="I697" s="12">
        <v>1</v>
      </c>
      <c r="K697" s="12"/>
      <c r="L697" s="12" t="s">
        <v>4892</v>
      </c>
      <c r="M697" s="10" t="s">
        <v>1928</v>
      </c>
      <c r="N697" s="10" t="s">
        <v>1954</v>
      </c>
      <c r="O697" s="10" t="s">
        <v>1960</v>
      </c>
      <c r="P697" s="14" t="s">
        <v>2528</v>
      </c>
      <c r="Q697" s="12" t="s">
        <v>1924</v>
      </c>
      <c r="R697" s="12" t="s">
        <v>207</v>
      </c>
      <c r="S697" s="12" t="s">
        <v>1954</v>
      </c>
      <c r="T697" s="10" t="s">
        <v>207</v>
      </c>
      <c r="U697" s="10" t="s">
        <v>207</v>
      </c>
      <c r="V697" s="10" t="s">
        <v>207</v>
      </c>
      <c r="W697" s="10" t="s">
        <v>1920</v>
      </c>
      <c r="X697" s="10" t="s">
        <v>1920</v>
      </c>
      <c r="Y697" s="10" t="s">
        <v>2521</v>
      </c>
      <c r="Z697" s="10" t="s">
        <v>1935</v>
      </c>
    </row>
    <row r="698" spans="1:26" s="10" customFormat="1" ht="30">
      <c r="A698" s="13" t="s">
        <v>91</v>
      </c>
      <c r="B698" s="14" t="s">
        <v>161</v>
      </c>
      <c r="C698" s="10" t="s">
        <v>224</v>
      </c>
      <c r="D698" s="14" t="s">
        <v>1253</v>
      </c>
      <c r="E698" s="14" t="s">
        <v>3547</v>
      </c>
      <c r="F698" s="12" t="s">
        <v>1936</v>
      </c>
      <c r="G698" s="12" t="s">
        <v>1926</v>
      </c>
      <c r="H698" s="10">
        <v>1</v>
      </c>
      <c r="I698" s="12">
        <v>1</v>
      </c>
      <c r="K698" s="12"/>
      <c r="L698" s="12" t="s">
        <v>4892</v>
      </c>
      <c r="M698" s="10" t="s">
        <v>1928</v>
      </c>
      <c r="N698" s="10" t="s">
        <v>1954</v>
      </c>
      <c r="O698" s="10" t="s">
        <v>1960</v>
      </c>
      <c r="P698" s="14" t="s">
        <v>2520</v>
      </c>
      <c r="Q698" s="12" t="s">
        <v>1924</v>
      </c>
      <c r="R698" s="12" t="s">
        <v>207</v>
      </c>
      <c r="S698" s="12" t="s">
        <v>1954</v>
      </c>
      <c r="T698" s="10" t="s">
        <v>207</v>
      </c>
      <c r="U698" s="10" t="s">
        <v>207</v>
      </c>
      <c r="V698" s="10" t="s">
        <v>207</v>
      </c>
      <c r="W698" s="10" t="s">
        <v>3548</v>
      </c>
      <c r="X698" s="10" t="s">
        <v>1920</v>
      </c>
      <c r="Y698" s="10" t="s">
        <v>2521</v>
      </c>
      <c r="Z698" s="10" t="s">
        <v>1935</v>
      </c>
    </row>
    <row r="699" spans="1:26" s="10" customFormat="1" ht="30">
      <c r="A699" s="13" t="s">
        <v>91</v>
      </c>
      <c r="B699" s="14" t="s">
        <v>161</v>
      </c>
      <c r="C699" s="10" t="s">
        <v>224</v>
      </c>
      <c r="D699" s="14" t="s">
        <v>1254</v>
      </c>
      <c r="E699" s="14" t="s">
        <v>3549</v>
      </c>
      <c r="F699" s="12" t="s">
        <v>1936</v>
      </c>
      <c r="G699" s="12" t="s">
        <v>1926</v>
      </c>
      <c r="H699" s="10">
        <v>1</v>
      </c>
      <c r="I699" s="12">
        <v>1</v>
      </c>
      <c r="K699" s="12"/>
      <c r="L699" s="12" t="s">
        <v>4892</v>
      </c>
      <c r="M699" s="10" t="s">
        <v>1928</v>
      </c>
      <c r="N699" s="10" t="s">
        <v>1954</v>
      </c>
      <c r="O699" s="10" t="s">
        <v>1960</v>
      </c>
      <c r="P699" s="14" t="s">
        <v>2520</v>
      </c>
      <c r="Q699" s="12" t="s">
        <v>1924</v>
      </c>
      <c r="R699" s="12" t="s">
        <v>207</v>
      </c>
      <c r="S699" s="12" t="s">
        <v>1954</v>
      </c>
      <c r="T699" s="10" t="s">
        <v>207</v>
      </c>
      <c r="U699" s="10" t="s">
        <v>207</v>
      </c>
      <c r="V699" s="10" t="s">
        <v>207</v>
      </c>
      <c r="W699" s="10" t="s">
        <v>3550</v>
      </c>
      <c r="X699" s="10" t="s">
        <v>1920</v>
      </c>
      <c r="Y699" s="10" t="s">
        <v>2521</v>
      </c>
      <c r="Z699" s="10" t="s">
        <v>1935</v>
      </c>
    </row>
    <row r="700" spans="1:26" s="10" customFormat="1" ht="30">
      <c r="A700" s="13" t="s">
        <v>91</v>
      </c>
      <c r="B700" s="14" t="s">
        <v>161</v>
      </c>
      <c r="C700" s="10" t="s">
        <v>224</v>
      </c>
      <c r="D700" s="14" t="s">
        <v>1255</v>
      </c>
      <c r="E700" s="14" t="s">
        <v>3551</v>
      </c>
      <c r="F700" s="12" t="s">
        <v>1936</v>
      </c>
      <c r="G700" s="12" t="s">
        <v>1926</v>
      </c>
      <c r="H700" s="10">
        <v>1</v>
      </c>
      <c r="I700" s="12">
        <v>1</v>
      </c>
      <c r="K700" s="12"/>
      <c r="L700" s="12" t="s">
        <v>4892</v>
      </c>
      <c r="M700" s="10" t="s">
        <v>1928</v>
      </c>
      <c r="N700" s="10" t="s">
        <v>1954</v>
      </c>
      <c r="O700" s="10" t="s">
        <v>1960</v>
      </c>
      <c r="P700" s="14" t="s">
        <v>2520</v>
      </c>
      <c r="Q700" s="12" t="s">
        <v>1924</v>
      </c>
      <c r="R700" s="12" t="s">
        <v>207</v>
      </c>
      <c r="S700" s="12" t="s">
        <v>1954</v>
      </c>
      <c r="T700" s="10" t="s">
        <v>207</v>
      </c>
      <c r="U700" s="10" t="s">
        <v>207</v>
      </c>
      <c r="V700" s="10" t="s">
        <v>207</v>
      </c>
      <c r="W700" s="10" t="s">
        <v>3552</v>
      </c>
      <c r="X700" s="10" t="s">
        <v>1920</v>
      </c>
      <c r="Y700" s="10" t="s">
        <v>2521</v>
      </c>
      <c r="Z700" s="10" t="s">
        <v>1935</v>
      </c>
    </row>
    <row r="701" spans="1:26" s="10" customFormat="1" ht="30">
      <c r="A701" s="13" t="s">
        <v>91</v>
      </c>
      <c r="B701" s="14" t="s">
        <v>161</v>
      </c>
      <c r="C701" s="10" t="s">
        <v>224</v>
      </c>
      <c r="D701" s="14" t="s">
        <v>1256</v>
      </c>
      <c r="E701" s="14" t="s">
        <v>3553</v>
      </c>
      <c r="F701" s="12" t="s">
        <v>1936</v>
      </c>
      <c r="G701" s="12" t="s">
        <v>1926</v>
      </c>
      <c r="H701" s="10">
        <v>1</v>
      </c>
      <c r="I701" s="12">
        <v>1</v>
      </c>
      <c r="K701" s="12"/>
      <c r="L701" s="12" t="s">
        <v>4892</v>
      </c>
      <c r="M701" s="10" t="s">
        <v>1928</v>
      </c>
      <c r="N701" s="10" t="s">
        <v>1954</v>
      </c>
      <c r="O701" s="10" t="s">
        <v>1960</v>
      </c>
      <c r="P701" s="14" t="s">
        <v>2520</v>
      </c>
      <c r="Q701" s="12" t="s">
        <v>1924</v>
      </c>
      <c r="R701" s="12" t="s">
        <v>207</v>
      </c>
      <c r="S701" s="12" t="s">
        <v>1954</v>
      </c>
      <c r="T701" s="10" t="s">
        <v>207</v>
      </c>
      <c r="U701" s="10" t="s">
        <v>207</v>
      </c>
      <c r="V701" s="10" t="s">
        <v>207</v>
      </c>
      <c r="W701" s="10" t="s">
        <v>3554</v>
      </c>
      <c r="X701" s="10" t="s">
        <v>1920</v>
      </c>
      <c r="Y701" s="10" t="s">
        <v>2521</v>
      </c>
      <c r="Z701" s="10" t="s">
        <v>1935</v>
      </c>
    </row>
    <row r="702" spans="1:26" s="10" customFormat="1" ht="75">
      <c r="A702" s="13" t="s">
        <v>91</v>
      </c>
      <c r="B702" s="14" t="s">
        <v>161</v>
      </c>
      <c r="C702" s="10" t="s">
        <v>224</v>
      </c>
      <c r="D702" s="14" t="s">
        <v>1257</v>
      </c>
      <c r="E702" s="14" t="s">
        <v>3555</v>
      </c>
      <c r="F702" s="12" t="s">
        <v>1936</v>
      </c>
      <c r="G702" s="12" t="s">
        <v>1926</v>
      </c>
      <c r="I702" s="12">
        <v>1</v>
      </c>
      <c r="K702" s="12"/>
      <c r="L702" s="12" t="s">
        <v>4892</v>
      </c>
      <c r="M702" s="10" t="s">
        <v>1928</v>
      </c>
      <c r="N702" s="10" t="s">
        <v>1954</v>
      </c>
      <c r="O702" s="10" t="s">
        <v>1960</v>
      </c>
      <c r="P702" s="14" t="s">
        <v>2597</v>
      </c>
      <c r="Q702" s="12" t="s">
        <v>1924</v>
      </c>
      <c r="R702" s="12" t="s">
        <v>207</v>
      </c>
      <c r="S702" s="12" t="s">
        <v>1954</v>
      </c>
      <c r="T702" s="10" t="s">
        <v>207</v>
      </c>
      <c r="U702" s="10" t="s">
        <v>207</v>
      </c>
      <c r="V702" s="10" t="s">
        <v>207</v>
      </c>
      <c r="W702" s="10" t="s">
        <v>3556</v>
      </c>
      <c r="X702" s="10" t="s">
        <v>1920</v>
      </c>
      <c r="Y702" s="10" t="s">
        <v>2521</v>
      </c>
      <c r="Z702" s="10" t="s">
        <v>1935</v>
      </c>
    </row>
    <row r="703" spans="1:26" s="10" customFormat="1" ht="30">
      <c r="A703" s="13" t="s">
        <v>91</v>
      </c>
      <c r="B703" s="14" t="s">
        <v>161</v>
      </c>
      <c r="C703" s="10" t="s">
        <v>224</v>
      </c>
      <c r="D703" s="14" t="s">
        <v>1258</v>
      </c>
      <c r="E703" s="14" t="s">
        <v>3557</v>
      </c>
      <c r="F703" s="12" t="s">
        <v>1936</v>
      </c>
      <c r="G703" s="12" t="s">
        <v>1926</v>
      </c>
      <c r="I703" s="12"/>
      <c r="K703" s="12"/>
      <c r="L703" s="12" t="s">
        <v>4892</v>
      </c>
      <c r="M703" s="10" t="s">
        <v>1928</v>
      </c>
      <c r="N703" s="10" t="s">
        <v>1954</v>
      </c>
      <c r="O703" s="10" t="s">
        <v>1960</v>
      </c>
      <c r="P703" s="14" t="s">
        <v>3558</v>
      </c>
      <c r="Q703" s="12" t="s">
        <v>1924</v>
      </c>
      <c r="R703" s="12" t="s">
        <v>207</v>
      </c>
      <c r="S703" s="12" t="s">
        <v>1954</v>
      </c>
      <c r="T703" s="10" t="s">
        <v>207</v>
      </c>
      <c r="U703" s="10" t="s">
        <v>207</v>
      </c>
      <c r="V703" s="10" t="s">
        <v>207</v>
      </c>
      <c r="W703" s="10" t="s">
        <v>1920</v>
      </c>
      <c r="X703" s="10" t="s">
        <v>1920</v>
      </c>
      <c r="Y703" s="10" t="s">
        <v>2521</v>
      </c>
      <c r="Z703" s="10" t="s">
        <v>1935</v>
      </c>
    </row>
    <row r="704" spans="1:26" s="10" customFormat="1" ht="105">
      <c r="A704" s="13" t="s">
        <v>91</v>
      </c>
      <c r="B704" s="14" t="s">
        <v>161</v>
      </c>
      <c r="C704" s="10" t="s">
        <v>224</v>
      </c>
      <c r="D704" s="14" t="s">
        <v>1259</v>
      </c>
      <c r="E704" s="14" t="s">
        <v>207</v>
      </c>
      <c r="F704" s="12" t="s">
        <v>1936</v>
      </c>
      <c r="G704" s="12" t="s">
        <v>1926</v>
      </c>
      <c r="H704" s="10">
        <v>8</v>
      </c>
      <c r="I704" s="12"/>
      <c r="J704" s="10">
        <v>4</v>
      </c>
      <c r="K704" s="12"/>
      <c r="L704" s="12" t="s">
        <v>1922</v>
      </c>
      <c r="M704" s="10" t="s">
        <v>1944</v>
      </c>
      <c r="N704" s="10" t="s">
        <v>1954</v>
      </c>
      <c r="O704" s="10" t="s">
        <v>1960</v>
      </c>
      <c r="P704" s="14" t="s">
        <v>2539</v>
      </c>
      <c r="Q704" s="12" t="s">
        <v>1946</v>
      </c>
      <c r="R704" s="12" t="s">
        <v>2023</v>
      </c>
      <c r="S704" s="12" t="s">
        <v>1954</v>
      </c>
      <c r="T704" s="10" t="s">
        <v>3559</v>
      </c>
      <c r="U704" s="10" t="s">
        <v>3560</v>
      </c>
      <c r="V704" s="10" t="s">
        <v>207</v>
      </c>
      <c r="W704" s="10" t="s">
        <v>2050</v>
      </c>
      <c r="X704" s="10" t="s">
        <v>1920</v>
      </c>
      <c r="Y704" s="10" t="s">
        <v>2521</v>
      </c>
      <c r="Z704" s="10" t="s">
        <v>2121</v>
      </c>
    </row>
    <row r="705" spans="1:26" s="10" customFormat="1" ht="105">
      <c r="A705" s="13" t="s">
        <v>91</v>
      </c>
      <c r="B705" s="14" t="s">
        <v>161</v>
      </c>
      <c r="C705" s="10" t="s">
        <v>224</v>
      </c>
      <c r="D705" s="14" t="s">
        <v>1260</v>
      </c>
      <c r="E705" s="14" t="s">
        <v>3561</v>
      </c>
      <c r="F705" s="12" t="s">
        <v>1936</v>
      </c>
      <c r="G705" s="12" t="s">
        <v>1926</v>
      </c>
      <c r="H705" s="10">
        <v>8</v>
      </c>
      <c r="I705" s="12"/>
      <c r="J705" s="10">
        <v>4</v>
      </c>
      <c r="K705" s="12"/>
      <c r="L705" s="12" t="s">
        <v>1922</v>
      </c>
      <c r="M705" s="10" t="s">
        <v>1944</v>
      </c>
      <c r="N705" s="10" t="s">
        <v>1954</v>
      </c>
      <c r="O705" s="10" t="s">
        <v>1960</v>
      </c>
      <c r="P705" s="14" t="s">
        <v>2539</v>
      </c>
      <c r="Q705" s="12" t="s">
        <v>1946</v>
      </c>
      <c r="R705" s="12" t="s">
        <v>2023</v>
      </c>
      <c r="S705" s="12" t="s">
        <v>1954</v>
      </c>
      <c r="T705" s="10" t="s">
        <v>3562</v>
      </c>
      <c r="U705" s="10" t="s">
        <v>3563</v>
      </c>
      <c r="V705" s="10" t="s">
        <v>207</v>
      </c>
      <c r="W705" s="10" t="s">
        <v>2050</v>
      </c>
      <c r="X705" s="10" t="s">
        <v>1920</v>
      </c>
      <c r="Y705" s="10" t="s">
        <v>2521</v>
      </c>
      <c r="Z705" s="10" t="s">
        <v>2121</v>
      </c>
    </row>
    <row r="706" spans="1:26" s="10" customFormat="1" ht="30">
      <c r="A706" s="13" t="s">
        <v>91</v>
      </c>
      <c r="B706" s="14" t="s">
        <v>161</v>
      </c>
      <c r="C706" s="10" t="s">
        <v>224</v>
      </c>
      <c r="D706" s="14" t="s">
        <v>1261</v>
      </c>
      <c r="E706" s="14" t="s">
        <v>3564</v>
      </c>
      <c r="F706" s="12" t="s">
        <v>1936</v>
      </c>
      <c r="G706" s="12" t="s">
        <v>1926</v>
      </c>
      <c r="H706" s="10">
        <v>1</v>
      </c>
      <c r="I706" s="12">
        <v>1</v>
      </c>
      <c r="K706" s="12"/>
      <c r="L706" s="12" t="s">
        <v>4892</v>
      </c>
      <c r="M706" s="10" t="s">
        <v>1928</v>
      </c>
      <c r="N706" s="10" t="s">
        <v>1954</v>
      </c>
      <c r="O706" s="10" t="s">
        <v>1960</v>
      </c>
      <c r="P706" s="14" t="s">
        <v>2604</v>
      </c>
      <c r="Q706" s="12" t="s">
        <v>1924</v>
      </c>
      <c r="R706" s="12" t="s">
        <v>207</v>
      </c>
      <c r="S706" s="12" t="s">
        <v>1954</v>
      </c>
      <c r="T706" s="10" t="s">
        <v>207</v>
      </c>
      <c r="U706" s="10" t="s">
        <v>207</v>
      </c>
      <c r="V706" s="10" t="s">
        <v>207</v>
      </c>
      <c r="W706" s="10" t="s">
        <v>1941</v>
      </c>
      <c r="X706" s="10" t="s">
        <v>1920</v>
      </c>
      <c r="Y706" s="10" t="s">
        <v>2521</v>
      </c>
      <c r="Z706" s="10" t="s">
        <v>1935</v>
      </c>
    </row>
    <row r="707" spans="1:26" s="10" customFormat="1" ht="105">
      <c r="A707" s="13" t="s">
        <v>91</v>
      </c>
      <c r="B707" s="14" t="s">
        <v>161</v>
      </c>
      <c r="C707" s="10" t="s">
        <v>224</v>
      </c>
      <c r="D707" s="14" t="s">
        <v>1262</v>
      </c>
      <c r="E707" s="14" t="s">
        <v>3565</v>
      </c>
      <c r="F707" s="12" t="s">
        <v>1936</v>
      </c>
      <c r="G707" s="12" t="s">
        <v>1926</v>
      </c>
      <c r="H707" s="10">
        <v>10</v>
      </c>
      <c r="I707" s="12"/>
      <c r="J707" s="10">
        <v>4</v>
      </c>
      <c r="K707" s="12"/>
      <c r="L707" s="12" t="s">
        <v>1922</v>
      </c>
      <c r="M707" s="10" t="s">
        <v>1944</v>
      </c>
      <c r="N707" s="10" t="s">
        <v>1954</v>
      </c>
      <c r="O707" s="10" t="s">
        <v>1960</v>
      </c>
      <c r="P707" s="14" t="s">
        <v>2539</v>
      </c>
      <c r="Q707" s="12" t="s">
        <v>1946</v>
      </c>
      <c r="R707" s="12" t="s">
        <v>1962</v>
      </c>
      <c r="S707" s="12" t="s">
        <v>1954</v>
      </c>
      <c r="T707" s="10" t="s">
        <v>3566</v>
      </c>
      <c r="U707" s="10" t="s">
        <v>3567</v>
      </c>
      <c r="V707" s="10" t="s">
        <v>207</v>
      </c>
      <c r="W707" s="10" t="s">
        <v>1920</v>
      </c>
      <c r="X707" s="10" t="s">
        <v>1920</v>
      </c>
      <c r="Y707" s="10" t="s">
        <v>2521</v>
      </c>
      <c r="Z707" s="10" t="s">
        <v>1935</v>
      </c>
    </row>
    <row r="708" spans="1:26" s="10" customFormat="1" ht="30">
      <c r="A708" s="13" t="s">
        <v>91</v>
      </c>
      <c r="B708" s="14" t="s">
        <v>161</v>
      </c>
      <c r="C708" s="10" t="s">
        <v>224</v>
      </c>
      <c r="D708" s="14" t="s">
        <v>1263</v>
      </c>
      <c r="E708" s="14" t="s">
        <v>3568</v>
      </c>
      <c r="F708" s="12" t="s">
        <v>1936</v>
      </c>
      <c r="G708" s="12" t="s">
        <v>1926</v>
      </c>
      <c r="H708" s="10">
        <v>1</v>
      </c>
      <c r="I708" s="12">
        <v>1</v>
      </c>
      <c r="K708" s="12"/>
      <c r="L708" s="12" t="s">
        <v>4892</v>
      </c>
      <c r="M708" s="10" t="s">
        <v>1928</v>
      </c>
      <c r="N708" s="10" t="s">
        <v>1954</v>
      </c>
      <c r="O708" s="10" t="s">
        <v>1960</v>
      </c>
      <c r="P708" s="14" t="s">
        <v>2568</v>
      </c>
      <c r="Q708" s="12" t="s">
        <v>1924</v>
      </c>
      <c r="R708" s="12" t="s">
        <v>207</v>
      </c>
      <c r="S708" s="12" t="s">
        <v>1954</v>
      </c>
      <c r="T708" s="10" t="s">
        <v>207</v>
      </c>
      <c r="U708" s="10" t="s">
        <v>207</v>
      </c>
      <c r="V708" s="10" t="s">
        <v>207</v>
      </c>
      <c r="W708" s="10" t="s">
        <v>3569</v>
      </c>
      <c r="X708" s="10" t="s">
        <v>1920</v>
      </c>
      <c r="Y708" s="10" t="s">
        <v>2521</v>
      </c>
      <c r="Z708" s="10" t="s">
        <v>1935</v>
      </c>
    </row>
    <row r="709" spans="1:26" s="10" customFormat="1" ht="30">
      <c r="A709" s="13" t="s">
        <v>91</v>
      </c>
      <c r="B709" s="14" t="s">
        <v>161</v>
      </c>
      <c r="C709" s="10" t="s">
        <v>224</v>
      </c>
      <c r="D709" s="14" t="s">
        <v>1264</v>
      </c>
      <c r="E709" s="14" t="s">
        <v>207</v>
      </c>
      <c r="F709" s="12" t="s">
        <v>1936</v>
      </c>
      <c r="G709" s="12" t="s">
        <v>1926</v>
      </c>
      <c r="I709" s="12"/>
      <c r="K709" s="12"/>
      <c r="L709" s="12" t="s">
        <v>1922</v>
      </c>
      <c r="M709" s="10" t="s">
        <v>1928</v>
      </c>
      <c r="N709" s="10" t="s">
        <v>1954</v>
      </c>
      <c r="O709" s="10" t="s">
        <v>1960</v>
      </c>
      <c r="P709" s="14" t="s">
        <v>1931</v>
      </c>
      <c r="Q709" s="12" t="s">
        <v>1976</v>
      </c>
      <c r="R709" s="12" t="s">
        <v>1933</v>
      </c>
      <c r="S709" s="12" t="s">
        <v>1954</v>
      </c>
      <c r="T709" s="10" t="s">
        <v>3570</v>
      </c>
      <c r="U709" s="10" t="s">
        <v>3571</v>
      </c>
      <c r="V709" s="10" t="s">
        <v>207</v>
      </c>
      <c r="W709" s="10" t="s">
        <v>2050</v>
      </c>
      <c r="X709" s="10" t="s">
        <v>1920</v>
      </c>
      <c r="Y709" s="10" t="s">
        <v>2521</v>
      </c>
      <c r="Z709" s="10" t="s">
        <v>2121</v>
      </c>
    </row>
    <row r="710" spans="1:26" s="10" customFormat="1" ht="30">
      <c r="A710" s="13" t="s">
        <v>91</v>
      </c>
      <c r="B710" s="14" t="s">
        <v>161</v>
      </c>
      <c r="C710" s="10" t="s">
        <v>224</v>
      </c>
      <c r="D710" s="14" t="s">
        <v>1265</v>
      </c>
      <c r="E710" s="14" t="s">
        <v>3572</v>
      </c>
      <c r="F710" s="12" t="s">
        <v>1936</v>
      </c>
      <c r="G710" s="12" t="s">
        <v>1926</v>
      </c>
      <c r="I710" s="12"/>
      <c r="K710" s="12"/>
      <c r="L710" s="12" t="s">
        <v>1922</v>
      </c>
      <c r="M710" s="10" t="s">
        <v>1928</v>
      </c>
      <c r="N710" s="10" t="s">
        <v>1954</v>
      </c>
      <c r="O710" s="10" t="s">
        <v>1960</v>
      </c>
      <c r="P710" s="14" t="s">
        <v>1931</v>
      </c>
      <c r="Q710" s="12" t="s">
        <v>1946</v>
      </c>
      <c r="R710" s="12" t="s">
        <v>1933</v>
      </c>
      <c r="S710" s="12" t="s">
        <v>1954</v>
      </c>
      <c r="T710" s="10" t="s">
        <v>3573</v>
      </c>
      <c r="U710" s="10" t="s">
        <v>3574</v>
      </c>
      <c r="V710" s="10" t="s">
        <v>207</v>
      </c>
      <c r="W710" s="10" t="s">
        <v>2050</v>
      </c>
      <c r="X710" s="10" t="s">
        <v>1920</v>
      </c>
      <c r="Y710" s="10" t="s">
        <v>2521</v>
      </c>
      <c r="Z710" s="10" t="s">
        <v>2121</v>
      </c>
    </row>
    <row r="711" spans="1:26" s="10" customFormat="1" ht="30">
      <c r="A711" s="13" t="s">
        <v>91</v>
      </c>
      <c r="B711" s="14" t="s">
        <v>161</v>
      </c>
      <c r="C711" s="10" t="s">
        <v>224</v>
      </c>
      <c r="D711" s="14" t="s">
        <v>1266</v>
      </c>
      <c r="E711" s="14" t="s">
        <v>207</v>
      </c>
      <c r="F711" s="12" t="s">
        <v>1936</v>
      </c>
      <c r="G711" s="12" t="s">
        <v>1926</v>
      </c>
      <c r="I711" s="12"/>
      <c r="K711" s="12"/>
      <c r="L711" s="12" t="s">
        <v>1922</v>
      </c>
      <c r="M711" s="10" t="s">
        <v>1928</v>
      </c>
      <c r="N711" s="10" t="s">
        <v>1954</v>
      </c>
      <c r="O711" s="10" t="s">
        <v>1960</v>
      </c>
      <c r="P711" s="14" t="s">
        <v>1931</v>
      </c>
      <c r="Q711" s="12" t="s">
        <v>1946</v>
      </c>
      <c r="R711" s="12" t="s">
        <v>1933</v>
      </c>
      <c r="S711" s="12" t="s">
        <v>1954</v>
      </c>
      <c r="T711" s="10" t="s">
        <v>3575</v>
      </c>
      <c r="U711" s="10" t="s">
        <v>3576</v>
      </c>
      <c r="V711" s="10" t="s">
        <v>207</v>
      </c>
      <c r="W711" s="10" t="s">
        <v>2050</v>
      </c>
      <c r="X711" s="10" t="s">
        <v>1920</v>
      </c>
      <c r="Y711" s="10" t="s">
        <v>2521</v>
      </c>
      <c r="Z711" s="10" t="s">
        <v>2121</v>
      </c>
    </row>
    <row r="712" spans="1:26" s="10" customFormat="1" ht="30">
      <c r="A712" s="13" t="s">
        <v>91</v>
      </c>
      <c r="B712" s="14" t="s">
        <v>161</v>
      </c>
      <c r="C712" s="10" t="s">
        <v>224</v>
      </c>
      <c r="D712" s="14" t="s">
        <v>1267</v>
      </c>
      <c r="E712" s="14" t="s">
        <v>207</v>
      </c>
      <c r="F712" s="12" t="s">
        <v>1936</v>
      </c>
      <c r="G712" s="12" t="s">
        <v>1926</v>
      </c>
      <c r="I712" s="12"/>
      <c r="K712" s="12"/>
      <c r="L712" s="12" t="s">
        <v>1922</v>
      </c>
      <c r="M712" s="10" t="s">
        <v>1928</v>
      </c>
      <c r="N712" s="10" t="s">
        <v>1954</v>
      </c>
      <c r="O712" s="10" t="s">
        <v>1960</v>
      </c>
      <c r="P712" s="14" t="s">
        <v>1931</v>
      </c>
      <c r="Q712" s="12" t="s">
        <v>1946</v>
      </c>
      <c r="R712" s="12" t="s">
        <v>1933</v>
      </c>
      <c r="S712" s="12" t="s">
        <v>1954</v>
      </c>
      <c r="T712" s="10" t="s">
        <v>3577</v>
      </c>
      <c r="U712" s="10" t="s">
        <v>3578</v>
      </c>
      <c r="V712" s="10" t="s">
        <v>207</v>
      </c>
      <c r="W712" s="10" t="s">
        <v>2050</v>
      </c>
      <c r="X712" s="10" t="s">
        <v>1920</v>
      </c>
      <c r="Y712" s="10" t="s">
        <v>2521</v>
      </c>
      <c r="Z712" s="10" t="s">
        <v>2121</v>
      </c>
    </row>
    <row r="713" spans="1:26" s="10" customFormat="1" ht="30">
      <c r="A713" s="13" t="s">
        <v>91</v>
      </c>
      <c r="B713" s="14" t="s">
        <v>161</v>
      </c>
      <c r="C713" s="10" t="s">
        <v>224</v>
      </c>
      <c r="D713" s="14" t="s">
        <v>1267</v>
      </c>
      <c r="E713" s="14" t="s">
        <v>207</v>
      </c>
      <c r="F713" s="12" t="s">
        <v>1936</v>
      </c>
      <c r="G713" s="12" t="s">
        <v>1926</v>
      </c>
      <c r="I713" s="12"/>
      <c r="K713" s="12"/>
      <c r="L713" s="12" t="s">
        <v>1922</v>
      </c>
      <c r="M713" s="10" t="s">
        <v>1928</v>
      </c>
      <c r="N713" s="10" t="s">
        <v>1954</v>
      </c>
      <c r="O713" s="10" t="s">
        <v>1960</v>
      </c>
      <c r="P713" s="14" t="s">
        <v>1931</v>
      </c>
      <c r="Q713" s="12" t="s">
        <v>1946</v>
      </c>
      <c r="R713" s="12" t="s">
        <v>1933</v>
      </c>
      <c r="S713" s="12" t="s">
        <v>1954</v>
      </c>
      <c r="T713" s="10" t="s">
        <v>3579</v>
      </c>
      <c r="U713" s="10" t="s">
        <v>3580</v>
      </c>
      <c r="V713" s="10" t="s">
        <v>207</v>
      </c>
      <c r="W713" s="10" t="s">
        <v>2050</v>
      </c>
      <c r="X713" s="10" t="s">
        <v>1920</v>
      </c>
      <c r="Y713" s="10" t="s">
        <v>2521</v>
      </c>
      <c r="Z713" s="10" t="s">
        <v>2121</v>
      </c>
    </row>
    <row r="714" spans="1:26" s="10" customFormat="1" ht="30">
      <c r="A714" s="13" t="s">
        <v>91</v>
      </c>
      <c r="B714" s="14" t="s">
        <v>161</v>
      </c>
      <c r="C714" s="10" t="s">
        <v>224</v>
      </c>
      <c r="D714" s="14" t="s">
        <v>1268</v>
      </c>
      <c r="E714" s="14" t="s">
        <v>207</v>
      </c>
      <c r="F714" s="12" t="s">
        <v>1936</v>
      </c>
      <c r="G714" s="12" t="s">
        <v>1926</v>
      </c>
      <c r="I714" s="12"/>
      <c r="K714" s="12"/>
      <c r="L714" s="12" t="s">
        <v>1922</v>
      </c>
      <c r="M714" s="10" t="s">
        <v>1928</v>
      </c>
      <c r="N714" s="10" t="s">
        <v>1954</v>
      </c>
      <c r="O714" s="10" t="s">
        <v>1960</v>
      </c>
      <c r="P714" s="14" t="s">
        <v>1931</v>
      </c>
      <c r="Q714" s="12" t="s">
        <v>1946</v>
      </c>
      <c r="R714" s="12" t="s">
        <v>1933</v>
      </c>
      <c r="S714" s="12" t="s">
        <v>1954</v>
      </c>
      <c r="T714" s="10" t="s">
        <v>3581</v>
      </c>
      <c r="U714" s="10" t="s">
        <v>3582</v>
      </c>
      <c r="V714" s="10" t="s">
        <v>207</v>
      </c>
      <c r="W714" s="10" t="s">
        <v>2050</v>
      </c>
      <c r="X714" s="10" t="s">
        <v>1920</v>
      </c>
      <c r="Y714" s="10" t="s">
        <v>2521</v>
      </c>
      <c r="Z714" s="10" t="s">
        <v>2121</v>
      </c>
    </row>
    <row r="715" spans="1:26" s="10" customFormat="1" ht="30">
      <c r="A715" s="13" t="s">
        <v>91</v>
      </c>
      <c r="B715" s="14" t="s">
        <v>161</v>
      </c>
      <c r="C715" s="10" t="s">
        <v>224</v>
      </c>
      <c r="D715" s="14" t="s">
        <v>1269</v>
      </c>
      <c r="E715" s="14" t="s">
        <v>207</v>
      </c>
      <c r="F715" s="12" t="s">
        <v>1936</v>
      </c>
      <c r="G715" s="12" t="s">
        <v>1926</v>
      </c>
      <c r="I715" s="12"/>
      <c r="K715" s="12"/>
      <c r="L715" s="12" t="s">
        <v>1922</v>
      </c>
      <c r="M715" s="10" t="s">
        <v>1944</v>
      </c>
      <c r="N715" s="10" t="s">
        <v>1954</v>
      </c>
      <c r="O715" s="10" t="s">
        <v>2111</v>
      </c>
      <c r="P715" s="14" t="s">
        <v>207</v>
      </c>
      <c r="Q715" s="12" t="s">
        <v>1946</v>
      </c>
      <c r="R715" s="12" t="s">
        <v>1933</v>
      </c>
      <c r="S715" s="12" t="s">
        <v>1954</v>
      </c>
      <c r="T715" s="10" t="s">
        <v>3583</v>
      </c>
      <c r="U715" s="10" t="s">
        <v>3584</v>
      </c>
      <c r="V715" s="10" t="s">
        <v>207</v>
      </c>
      <c r="W715" s="10" t="s">
        <v>2050</v>
      </c>
      <c r="X715" s="10" t="s">
        <v>1920</v>
      </c>
      <c r="Y715" s="10" t="s">
        <v>2521</v>
      </c>
      <c r="Z715" s="10" t="s">
        <v>2121</v>
      </c>
    </row>
    <row r="716" spans="1:26" s="10" customFormat="1" ht="30">
      <c r="A716" s="13" t="s">
        <v>91</v>
      </c>
      <c r="B716" s="14" t="s">
        <v>161</v>
      </c>
      <c r="C716" s="10" t="s">
        <v>224</v>
      </c>
      <c r="D716" s="14" t="s">
        <v>1270</v>
      </c>
      <c r="E716" s="14" t="s">
        <v>207</v>
      </c>
      <c r="F716" s="12" t="s">
        <v>1936</v>
      </c>
      <c r="G716" s="12" t="s">
        <v>1926</v>
      </c>
      <c r="I716" s="12"/>
      <c r="K716" s="12"/>
      <c r="L716" s="12" t="s">
        <v>1922</v>
      </c>
      <c r="M716" s="10" t="s">
        <v>1928</v>
      </c>
      <c r="N716" s="10" t="s">
        <v>1954</v>
      </c>
      <c r="O716" s="10" t="s">
        <v>1960</v>
      </c>
      <c r="P716" s="14" t="s">
        <v>1931</v>
      </c>
      <c r="Q716" s="12" t="s">
        <v>1946</v>
      </c>
      <c r="R716" s="12" t="s">
        <v>1933</v>
      </c>
      <c r="S716" s="12" t="s">
        <v>1954</v>
      </c>
      <c r="T716" s="10" t="s">
        <v>3585</v>
      </c>
      <c r="U716" s="10" t="s">
        <v>3586</v>
      </c>
      <c r="V716" s="10" t="s">
        <v>207</v>
      </c>
      <c r="W716" s="10" t="s">
        <v>2050</v>
      </c>
      <c r="X716" s="10" t="s">
        <v>1920</v>
      </c>
      <c r="Y716" s="10" t="s">
        <v>2521</v>
      </c>
      <c r="Z716" s="10" t="s">
        <v>2121</v>
      </c>
    </row>
    <row r="717" spans="1:26" s="10" customFormat="1" ht="30">
      <c r="A717" s="13" t="s">
        <v>91</v>
      </c>
      <c r="B717" s="14" t="s">
        <v>161</v>
      </c>
      <c r="C717" s="10" t="s">
        <v>224</v>
      </c>
      <c r="D717" s="14" t="s">
        <v>1271</v>
      </c>
      <c r="E717" s="14" t="s">
        <v>207</v>
      </c>
      <c r="F717" s="12" t="s">
        <v>1936</v>
      </c>
      <c r="G717" s="12" t="s">
        <v>1926</v>
      </c>
      <c r="I717" s="12"/>
      <c r="K717" s="12"/>
      <c r="L717" s="12" t="s">
        <v>1922</v>
      </c>
      <c r="M717" s="10" t="s">
        <v>1928</v>
      </c>
      <c r="N717" s="10" t="s">
        <v>1954</v>
      </c>
      <c r="O717" s="10" t="s">
        <v>1960</v>
      </c>
      <c r="P717" s="14" t="s">
        <v>1931</v>
      </c>
      <c r="Q717" s="12" t="s">
        <v>1946</v>
      </c>
      <c r="R717" s="12" t="s">
        <v>1933</v>
      </c>
      <c r="S717" s="12" t="s">
        <v>1954</v>
      </c>
      <c r="T717" s="10" t="s">
        <v>3587</v>
      </c>
      <c r="U717" s="10" t="s">
        <v>3588</v>
      </c>
      <c r="V717" s="10" t="s">
        <v>207</v>
      </c>
      <c r="W717" s="10" t="s">
        <v>2050</v>
      </c>
      <c r="X717" s="10" t="s">
        <v>1920</v>
      </c>
      <c r="Y717" s="10" t="s">
        <v>2521</v>
      </c>
      <c r="Z717" s="10" t="s">
        <v>2121</v>
      </c>
    </row>
    <row r="718" spans="1:26" s="10" customFormat="1" ht="30">
      <c r="A718" s="13" t="s">
        <v>91</v>
      </c>
      <c r="B718" s="14" t="s">
        <v>161</v>
      </c>
      <c r="C718" s="10" t="s">
        <v>224</v>
      </c>
      <c r="D718" s="14" t="s">
        <v>1272</v>
      </c>
      <c r="E718" s="14" t="s">
        <v>207</v>
      </c>
      <c r="F718" s="12" t="s">
        <v>1936</v>
      </c>
      <c r="G718" s="12" t="s">
        <v>1926</v>
      </c>
      <c r="I718" s="12"/>
      <c r="K718" s="12"/>
      <c r="L718" s="12" t="s">
        <v>1922</v>
      </c>
      <c r="M718" s="10" t="s">
        <v>1944</v>
      </c>
      <c r="N718" s="10" t="s">
        <v>1954</v>
      </c>
      <c r="O718" s="10" t="s">
        <v>2111</v>
      </c>
      <c r="P718" s="14" t="s">
        <v>207</v>
      </c>
      <c r="Q718" s="12" t="s">
        <v>1946</v>
      </c>
      <c r="R718" s="12" t="s">
        <v>1933</v>
      </c>
      <c r="S718" s="12" t="s">
        <v>1954</v>
      </c>
      <c r="T718" s="10" t="s">
        <v>3589</v>
      </c>
      <c r="U718" s="10" t="s">
        <v>3590</v>
      </c>
      <c r="V718" s="10" t="s">
        <v>207</v>
      </c>
      <c r="W718" s="10" t="s">
        <v>2050</v>
      </c>
      <c r="X718" s="10" t="s">
        <v>1920</v>
      </c>
      <c r="Y718" s="10" t="s">
        <v>2521</v>
      </c>
      <c r="Z718" s="10" t="s">
        <v>2121</v>
      </c>
    </row>
    <row r="719" spans="1:26" s="10" customFormat="1" ht="30">
      <c r="A719" s="13" t="s">
        <v>91</v>
      </c>
      <c r="B719" s="14" t="s">
        <v>161</v>
      </c>
      <c r="C719" s="10" t="s">
        <v>224</v>
      </c>
      <c r="D719" s="14" t="s">
        <v>1273</v>
      </c>
      <c r="E719" s="14" t="s">
        <v>207</v>
      </c>
      <c r="F719" s="12" t="s">
        <v>1936</v>
      </c>
      <c r="G719" s="12" t="s">
        <v>1926</v>
      </c>
      <c r="I719" s="12"/>
      <c r="K719" s="12"/>
      <c r="L719" s="12" t="s">
        <v>1922</v>
      </c>
      <c r="M719" s="10" t="s">
        <v>1928</v>
      </c>
      <c r="N719" s="10" t="s">
        <v>1954</v>
      </c>
      <c r="O719" s="10" t="s">
        <v>1960</v>
      </c>
      <c r="P719" s="14" t="s">
        <v>1931</v>
      </c>
      <c r="Q719" s="12" t="s">
        <v>1946</v>
      </c>
      <c r="R719" s="12" t="s">
        <v>1933</v>
      </c>
      <c r="S719" s="12" t="s">
        <v>1954</v>
      </c>
      <c r="T719" s="10" t="s">
        <v>3591</v>
      </c>
      <c r="U719" s="10" t="s">
        <v>3592</v>
      </c>
      <c r="V719" s="10" t="s">
        <v>207</v>
      </c>
      <c r="W719" s="10" t="s">
        <v>2050</v>
      </c>
      <c r="X719" s="10" t="s">
        <v>1920</v>
      </c>
      <c r="Y719" s="10" t="s">
        <v>2521</v>
      </c>
      <c r="Z719" s="10" t="s">
        <v>2121</v>
      </c>
    </row>
    <row r="720" spans="1:26" s="10" customFormat="1" ht="30">
      <c r="A720" s="13" t="s">
        <v>91</v>
      </c>
      <c r="B720" s="14" t="s">
        <v>161</v>
      </c>
      <c r="C720" s="10" t="s">
        <v>224</v>
      </c>
      <c r="D720" s="14" t="s">
        <v>1274</v>
      </c>
      <c r="E720" s="14" t="s">
        <v>207</v>
      </c>
      <c r="F720" s="12" t="s">
        <v>1936</v>
      </c>
      <c r="G720" s="12" t="s">
        <v>1926</v>
      </c>
      <c r="I720" s="12"/>
      <c r="K720" s="12"/>
      <c r="L720" s="12" t="s">
        <v>1922</v>
      </c>
      <c r="M720" s="10" t="s">
        <v>1928</v>
      </c>
      <c r="N720" s="10" t="s">
        <v>1954</v>
      </c>
      <c r="O720" s="10" t="s">
        <v>1960</v>
      </c>
      <c r="P720" s="14" t="s">
        <v>1931</v>
      </c>
      <c r="Q720" s="12" t="s">
        <v>1946</v>
      </c>
      <c r="R720" s="12" t="s">
        <v>1933</v>
      </c>
      <c r="S720" s="12" t="s">
        <v>1954</v>
      </c>
      <c r="T720" s="10" t="s">
        <v>3593</v>
      </c>
      <c r="U720" s="10" t="s">
        <v>3594</v>
      </c>
      <c r="V720" s="10" t="s">
        <v>207</v>
      </c>
      <c r="W720" s="10" t="s">
        <v>2050</v>
      </c>
      <c r="X720" s="10" t="s">
        <v>1920</v>
      </c>
      <c r="Y720" s="10" t="s">
        <v>2521</v>
      </c>
      <c r="Z720" s="10" t="s">
        <v>2121</v>
      </c>
    </row>
    <row r="721" spans="1:26" s="10" customFormat="1" ht="30">
      <c r="A721" s="13" t="s">
        <v>91</v>
      </c>
      <c r="B721" s="14" t="s">
        <v>161</v>
      </c>
      <c r="C721" s="10" t="s">
        <v>224</v>
      </c>
      <c r="D721" s="14" t="s">
        <v>1275</v>
      </c>
      <c r="E721" s="14" t="s">
        <v>207</v>
      </c>
      <c r="F721" s="12" t="s">
        <v>1936</v>
      </c>
      <c r="G721" s="12" t="s">
        <v>1926</v>
      </c>
      <c r="I721" s="12"/>
      <c r="K721" s="12"/>
      <c r="L721" s="12" t="s">
        <v>1922</v>
      </c>
      <c r="M721" s="10" t="s">
        <v>1928</v>
      </c>
      <c r="N721" s="10" t="s">
        <v>1954</v>
      </c>
      <c r="O721" s="10" t="s">
        <v>1960</v>
      </c>
      <c r="P721" s="14" t="s">
        <v>1931</v>
      </c>
      <c r="Q721" s="12" t="s">
        <v>1946</v>
      </c>
      <c r="R721" s="12" t="s">
        <v>1933</v>
      </c>
      <c r="S721" s="12" t="s">
        <v>1954</v>
      </c>
      <c r="T721" s="10" t="s">
        <v>3595</v>
      </c>
      <c r="U721" s="10" t="s">
        <v>3596</v>
      </c>
      <c r="V721" s="10" t="s">
        <v>207</v>
      </c>
      <c r="W721" s="10" t="s">
        <v>2050</v>
      </c>
      <c r="X721" s="10" t="s">
        <v>1920</v>
      </c>
      <c r="Y721" s="10" t="s">
        <v>2521</v>
      </c>
      <c r="Z721" s="10" t="s">
        <v>2121</v>
      </c>
    </row>
    <row r="722" spans="1:26" s="10" customFormat="1" ht="30">
      <c r="A722" s="13" t="s">
        <v>91</v>
      </c>
      <c r="B722" s="14" t="s">
        <v>161</v>
      </c>
      <c r="C722" s="10" t="s">
        <v>224</v>
      </c>
      <c r="D722" s="14" t="s">
        <v>1276</v>
      </c>
      <c r="E722" s="14" t="s">
        <v>207</v>
      </c>
      <c r="F722" s="12" t="s">
        <v>1936</v>
      </c>
      <c r="G722" s="12" t="s">
        <v>1926</v>
      </c>
      <c r="I722" s="12"/>
      <c r="K722" s="12"/>
      <c r="L722" s="12" t="s">
        <v>1922</v>
      </c>
      <c r="M722" s="10" t="s">
        <v>1928</v>
      </c>
      <c r="N722" s="10" t="s">
        <v>1954</v>
      </c>
      <c r="O722" s="10" t="s">
        <v>1960</v>
      </c>
      <c r="P722" s="14" t="s">
        <v>1931</v>
      </c>
      <c r="Q722" s="12" t="s">
        <v>1946</v>
      </c>
      <c r="R722" s="12" t="s">
        <v>1933</v>
      </c>
      <c r="S722" s="12" t="s">
        <v>1954</v>
      </c>
      <c r="T722" s="10" t="s">
        <v>3597</v>
      </c>
      <c r="U722" s="10" t="s">
        <v>3598</v>
      </c>
      <c r="V722" s="10" t="s">
        <v>207</v>
      </c>
      <c r="W722" s="10" t="s">
        <v>2050</v>
      </c>
      <c r="X722" s="10" t="s">
        <v>1920</v>
      </c>
      <c r="Y722" s="10" t="s">
        <v>2521</v>
      </c>
      <c r="Z722" s="10" t="s">
        <v>2121</v>
      </c>
    </row>
    <row r="723" spans="1:26" s="10" customFormat="1" ht="30">
      <c r="A723" s="13" t="s">
        <v>91</v>
      </c>
      <c r="B723" s="14" t="s">
        <v>161</v>
      </c>
      <c r="C723" s="10" t="s">
        <v>224</v>
      </c>
      <c r="D723" s="14" t="s">
        <v>1277</v>
      </c>
      <c r="E723" s="14" t="s">
        <v>207</v>
      </c>
      <c r="F723" s="12" t="s">
        <v>1936</v>
      </c>
      <c r="G723" s="12" t="s">
        <v>1926</v>
      </c>
      <c r="I723" s="12"/>
      <c r="K723" s="12"/>
      <c r="L723" s="12" t="s">
        <v>1922</v>
      </c>
      <c r="M723" s="10" t="s">
        <v>1928</v>
      </c>
      <c r="N723" s="10" t="s">
        <v>1954</v>
      </c>
      <c r="O723" s="10" t="s">
        <v>1960</v>
      </c>
      <c r="P723" s="14" t="s">
        <v>1931</v>
      </c>
      <c r="Q723" s="12" t="s">
        <v>1946</v>
      </c>
      <c r="R723" s="12" t="s">
        <v>1933</v>
      </c>
      <c r="S723" s="12" t="s">
        <v>1954</v>
      </c>
      <c r="T723" s="10" t="s">
        <v>3599</v>
      </c>
      <c r="U723" s="10" t="s">
        <v>3600</v>
      </c>
      <c r="V723" s="10" t="s">
        <v>207</v>
      </c>
      <c r="W723" s="10" t="s">
        <v>2050</v>
      </c>
      <c r="X723" s="10" t="s">
        <v>1920</v>
      </c>
      <c r="Y723" s="10" t="s">
        <v>2521</v>
      </c>
      <c r="Z723" s="10" t="s">
        <v>2121</v>
      </c>
    </row>
    <row r="724" spans="1:26" s="10" customFormat="1" ht="30">
      <c r="A724" s="13" t="s">
        <v>91</v>
      </c>
      <c r="B724" s="14" t="s">
        <v>161</v>
      </c>
      <c r="C724" s="10" t="s">
        <v>224</v>
      </c>
      <c r="D724" s="14" t="s">
        <v>1278</v>
      </c>
      <c r="E724" s="14" t="s">
        <v>207</v>
      </c>
      <c r="F724" s="12" t="s">
        <v>1936</v>
      </c>
      <c r="G724" s="12" t="s">
        <v>1926</v>
      </c>
      <c r="I724" s="12"/>
      <c r="K724" s="12"/>
      <c r="L724" s="12" t="s">
        <v>1922</v>
      </c>
      <c r="M724" s="10" t="s">
        <v>1928</v>
      </c>
      <c r="N724" s="10" t="s">
        <v>1954</v>
      </c>
      <c r="O724" s="10" t="s">
        <v>1960</v>
      </c>
      <c r="P724" s="14" t="s">
        <v>1931</v>
      </c>
      <c r="Q724" s="12" t="s">
        <v>1946</v>
      </c>
      <c r="R724" s="12" t="s">
        <v>1933</v>
      </c>
      <c r="S724" s="12" t="s">
        <v>1954</v>
      </c>
      <c r="T724" s="10" t="s">
        <v>3601</v>
      </c>
      <c r="U724" s="10" t="s">
        <v>3602</v>
      </c>
      <c r="V724" s="10" t="s">
        <v>207</v>
      </c>
      <c r="W724" s="10" t="s">
        <v>2050</v>
      </c>
      <c r="X724" s="10" t="s">
        <v>1920</v>
      </c>
      <c r="Y724" s="10" t="s">
        <v>2521</v>
      </c>
      <c r="Z724" s="10" t="s">
        <v>2121</v>
      </c>
    </row>
    <row r="725" spans="1:26" s="10" customFormat="1" ht="30">
      <c r="A725" s="13" t="s">
        <v>91</v>
      </c>
      <c r="B725" s="14" t="s">
        <v>161</v>
      </c>
      <c r="C725" s="10" t="s">
        <v>224</v>
      </c>
      <c r="D725" s="14" t="s">
        <v>1279</v>
      </c>
      <c r="E725" s="14" t="s">
        <v>207</v>
      </c>
      <c r="F725" s="12" t="s">
        <v>1936</v>
      </c>
      <c r="G725" s="12" t="s">
        <v>1926</v>
      </c>
      <c r="I725" s="12"/>
      <c r="K725" s="12"/>
      <c r="L725" s="12" t="s">
        <v>1922</v>
      </c>
      <c r="M725" s="10" t="s">
        <v>1928</v>
      </c>
      <c r="N725" s="10" t="s">
        <v>1954</v>
      </c>
      <c r="O725" s="10" t="s">
        <v>1960</v>
      </c>
      <c r="P725" s="14" t="s">
        <v>1931</v>
      </c>
      <c r="Q725" s="12" t="s">
        <v>1946</v>
      </c>
      <c r="R725" s="12" t="s">
        <v>1933</v>
      </c>
      <c r="S725" s="12" t="s">
        <v>1954</v>
      </c>
      <c r="T725" s="10" t="s">
        <v>3603</v>
      </c>
      <c r="U725" s="10" t="s">
        <v>3604</v>
      </c>
      <c r="V725" s="10" t="s">
        <v>207</v>
      </c>
      <c r="W725" s="10" t="s">
        <v>2050</v>
      </c>
      <c r="X725" s="10" t="s">
        <v>1920</v>
      </c>
      <c r="Y725" s="10" t="s">
        <v>2521</v>
      </c>
      <c r="Z725" s="10" t="s">
        <v>2121</v>
      </c>
    </row>
    <row r="726" spans="1:26" s="10" customFormat="1" ht="30">
      <c r="A726" s="13" t="s">
        <v>91</v>
      </c>
      <c r="B726" s="14" t="s">
        <v>161</v>
      </c>
      <c r="C726" s="10" t="s">
        <v>224</v>
      </c>
      <c r="D726" s="14" t="s">
        <v>1280</v>
      </c>
      <c r="E726" s="14" t="s">
        <v>207</v>
      </c>
      <c r="F726" s="12" t="s">
        <v>1936</v>
      </c>
      <c r="G726" s="12" t="s">
        <v>1926</v>
      </c>
      <c r="I726" s="12"/>
      <c r="K726" s="12"/>
      <c r="L726" s="12" t="s">
        <v>1922</v>
      </c>
      <c r="M726" s="10" t="s">
        <v>1928</v>
      </c>
      <c r="N726" s="10" t="s">
        <v>1954</v>
      </c>
      <c r="O726" s="10" t="s">
        <v>1960</v>
      </c>
      <c r="P726" s="14" t="s">
        <v>1931</v>
      </c>
      <c r="Q726" s="12" t="s">
        <v>1946</v>
      </c>
      <c r="R726" s="12" t="s">
        <v>1933</v>
      </c>
      <c r="S726" s="12" t="s">
        <v>1954</v>
      </c>
      <c r="T726" s="10" t="s">
        <v>3605</v>
      </c>
      <c r="U726" s="10" t="s">
        <v>3606</v>
      </c>
      <c r="V726" s="10" t="s">
        <v>207</v>
      </c>
      <c r="W726" s="10" t="s">
        <v>2050</v>
      </c>
      <c r="X726" s="10" t="s">
        <v>1920</v>
      </c>
      <c r="Y726" s="10" t="s">
        <v>2521</v>
      </c>
      <c r="Z726" s="10" t="s">
        <v>2121</v>
      </c>
    </row>
    <row r="727" spans="1:26" s="10" customFormat="1" ht="30">
      <c r="A727" s="13" t="s">
        <v>91</v>
      </c>
      <c r="B727" s="14" t="s">
        <v>161</v>
      </c>
      <c r="C727" s="10" t="s">
        <v>224</v>
      </c>
      <c r="D727" s="14" t="s">
        <v>1281</v>
      </c>
      <c r="E727" s="14" t="s">
        <v>207</v>
      </c>
      <c r="F727" s="12" t="s">
        <v>1936</v>
      </c>
      <c r="G727" s="12" t="s">
        <v>1926</v>
      </c>
      <c r="I727" s="12"/>
      <c r="K727" s="12"/>
      <c r="L727" s="12" t="s">
        <v>1922</v>
      </c>
      <c r="M727" s="10" t="s">
        <v>1928</v>
      </c>
      <c r="N727" s="10" t="s">
        <v>1954</v>
      </c>
      <c r="O727" s="10" t="s">
        <v>1960</v>
      </c>
      <c r="P727" s="14" t="s">
        <v>1931</v>
      </c>
      <c r="Q727" s="12" t="s">
        <v>1946</v>
      </c>
      <c r="R727" s="12" t="s">
        <v>1933</v>
      </c>
      <c r="S727" s="12" t="s">
        <v>1954</v>
      </c>
      <c r="T727" s="10" t="s">
        <v>3607</v>
      </c>
      <c r="U727" s="10" t="s">
        <v>3608</v>
      </c>
      <c r="V727" s="10" t="s">
        <v>207</v>
      </c>
      <c r="W727" s="10" t="s">
        <v>2050</v>
      </c>
      <c r="X727" s="10" t="s">
        <v>1920</v>
      </c>
      <c r="Y727" s="10" t="s">
        <v>2521</v>
      </c>
      <c r="Z727" s="10" t="s">
        <v>2121</v>
      </c>
    </row>
    <row r="728" spans="1:26" s="10" customFormat="1" ht="30">
      <c r="A728" s="13" t="s">
        <v>91</v>
      </c>
      <c r="B728" s="14" t="s">
        <v>161</v>
      </c>
      <c r="C728" s="10" t="s">
        <v>224</v>
      </c>
      <c r="D728" s="14" t="s">
        <v>1282</v>
      </c>
      <c r="E728" s="14" t="s">
        <v>207</v>
      </c>
      <c r="F728" s="12" t="s">
        <v>1936</v>
      </c>
      <c r="G728" s="12" t="s">
        <v>1926</v>
      </c>
      <c r="I728" s="12"/>
      <c r="K728" s="12"/>
      <c r="L728" s="12" t="s">
        <v>1922</v>
      </c>
      <c r="M728" s="10" t="s">
        <v>1928</v>
      </c>
      <c r="N728" s="10" t="s">
        <v>1954</v>
      </c>
      <c r="O728" s="10" t="s">
        <v>1960</v>
      </c>
      <c r="P728" s="14" t="s">
        <v>1931</v>
      </c>
      <c r="Q728" s="12" t="s">
        <v>1946</v>
      </c>
      <c r="R728" s="12" t="s">
        <v>1933</v>
      </c>
      <c r="S728" s="12" t="s">
        <v>1954</v>
      </c>
      <c r="T728" s="10" t="s">
        <v>3609</v>
      </c>
      <c r="U728" s="10" t="s">
        <v>3610</v>
      </c>
      <c r="V728" s="10" t="s">
        <v>207</v>
      </c>
      <c r="W728" s="10" t="s">
        <v>2050</v>
      </c>
      <c r="X728" s="10" t="s">
        <v>1920</v>
      </c>
      <c r="Y728" s="10" t="s">
        <v>2521</v>
      </c>
      <c r="Z728" s="10" t="s">
        <v>2121</v>
      </c>
    </row>
    <row r="729" spans="1:26" s="10" customFormat="1" ht="30">
      <c r="A729" s="13" t="s">
        <v>91</v>
      </c>
      <c r="B729" s="14" t="s">
        <v>161</v>
      </c>
      <c r="C729" s="10" t="s">
        <v>224</v>
      </c>
      <c r="D729" s="14" t="s">
        <v>1283</v>
      </c>
      <c r="E729" s="14" t="s">
        <v>207</v>
      </c>
      <c r="F729" s="12" t="s">
        <v>1936</v>
      </c>
      <c r="G729" s="12" t="s">
        <v>1926</v>
      </c>
      <c r="I729" s="12"/>
      <c r="K729" s="12"/>
      <c r="L729" s="12" t="s">
        <v>1922</v>
      </c>
      <c r="M729" s="10" t="s">
        <v>1928</v>
      </c>
      <c r="N729" s="10" t="s">
        <v>1954</v>
      </c>
      <c r="O729" s="10" t="s">
        <v>1960</v>
      </c>
      <c r="P729" s="14" t="s">
        <v>1931</v>
      </c>
      <c r="Q729" s="12" t="s">
        <v>1946</v>
      </c>
      <c r="R729" s="12" t="s">
        <v>1933</v>
      </c>
      <c r="S729" s="12" t="s">
        <v>1954</v>
      </c>
      <c r="T729" s="10" t="s">
        <v>3611</v>
      </c>
      <c r="U729" s="10" t="s">
        <v>3612</v>
      </c>
      <c r="V729" s="10" t="s">
        <v>207</v>
      </c>
      <c r="W729" s="10" t="s">
        <v>2050</v>
      </c>
      <c r="X729" s="10" t="s">
        <v>1920</v>
      </c>
      <c r="Y729" s="10" t="s">
        <v>2521</v>
      </c>
      <c r="Z729" s="10" t="s">
        <v>2121</v>
      </c>
    </row>
    <row r="730" spans="1:26" s="10" customFormat="1" ht="30">
      <c r="A730" s="13" t="s">
        <v>91</v>
      </c>
      <c r="B730" s="14" t="s">
        <v>161</v>
      </c>
      <c r="C730" s="10" t="s">
        <v>224</v>
      </c>
      <c r="D730" s="14" t="s">
        <v>1284</v>
      </c>
      <c r="E730" s="14" t="s">
        <v>207</v>
      </c>
      <c r="F730" s="12" t="s">
        <v>1936</v>
      </c>
      <c r="G730" s="12" t="s">
        <v>1926</v>
      </c>
      <c r="I730" s="12"/>
      <c r="K730" s="12"/>
      <c r="L730" s="12" t="s">
        <v>1922</v>
      </c>
      <c r="M730" s="10" t="s">
        <v>1944</v>
      </c>
      <c r="N730" s="10" t="s">
        <v>1954</v>
      </c>
      <c r="O730" s="10" t="s">
        <v>2111</v>
      </c>
      <c r="P730" s="14" t="s">
        <v>207</v>
      </c>
      <c r="Q730" s="12" t="s">
        <v>1946</v>
      </c>
      <c r="R730" s="12" t="s">
        <v>1933</v>
      </c>
      <c r="S730" s="12" t="s">
        <v>1954</v>
      </c>
      <c r="T730" s="10" t="s">
        <v>3613</v>
      </c>
      <c r="U730" s="10" t="s">
        <v>3614</v>
      </c>
      <c r="V730" s="10" t="s">
        <v>207</v>
      </c>
      <c r="W730" s="10" t="s">
        <v>2050</v>
      </c>
      <c r="X730" s="10" t="s">
        <v>1920</v>
      </c>
      <c r="Y730" s="10" t="s">
        <v>2521</v>
      </c>
      <c r="Z730" s="10" t="s">
        <v>2121</v>
      </c>
    </row>
    <row r="731" spans="1:26" s="10" customFormat="1" ht="30">
      <c r="A731" s="13" t="s">
        <v>91</v>
      </c>
      <c r="B731" s="14" t="s">
        <v>161</v>
      </c>
      <c r="C731" s="10" t="s">
        <v>224</v>
      </c>
      <c r="D731" s="14" t="s">
        <v>1285</v>
      </c>
      <c r="E731" s="14" t="s">
        <v>207</v>
      </c>
      <c r="F731" s="12" t="s">
        <v>1936</v>
      </c>
      <c r="G731" s="12" t="s">
        <v>1926</v>
      </c>
      <c r="I731" s="12"/>
      <c r="K731" s="12"/>
      <c r="L731" s="12" t="s">
        <v>1922</v>
      </c>
      <c r="M731" s="10" t="s">
        <v>1944</v>
      </c>
      <c r="N731" s="10" t="s">
        <v>1954</v>
      </c>
      <c r="O731" s="10" t="s">
        <v>2111</v>
      </c>
      <c r="P731" s="14" t="s">
        <v>207</v>
      </c>
      <c r="Q731" s="12" t="s">
        <v>1946</v>
      </c>
      <c r="R731" s="12" t="s">
        <v>1933</v>
      </c>
      <c r="S731" s="12" t="s">
        <v>1954</v>
      </c>
      <c r="T731" s="10" t="s">
        <v>3615</v>
      </c>
      <c r="U731" s="10" t="s">
        <v>3616</v>
      </c>
      <c r="V731" s="10" t="s">
        <v>207</v>
      </c>
      <c r="W731" s="10" t="s">
        <v>2050</v>
      </c>
      <c r="X731" s="10" t="s">
        <v>1920</v>
      </c>
      <c r="Y731" s="10" t="s">
        <v>2521</v>
      </c>
      <c r="Z731" s="10" t="s">
        <v>2121</v>
      </c>
    </row>
    <row r="732" spans="1:26" s="10" customFormat="1" ht="30">
      <c r="A732" s="13" t="s">
        <v>91</v>
      </c>
      <c r="B732" s="14" t="s">
        <v>161</v>
      </c>
      <c r="C732" s="10" t="s">
        <v>224</v>
      </c>
      <c r="D732" s="14" t="s">
        <v>1286</v>
      </c>
      <c r="E732" s="14" t="s">
        <v>207</v>
      </c>
      <c r="F732" s="12" t="s">
        <v>1936</v>
      </c>
      <c r="G732" s="12" t="s">
        <v>1926</v>
      </c>
      <c r="I732" s="12"/>
      <c r="K732" s="12"/>
      <c r="L732" s="12" t="s">
        <v>1922</v>
      </c>
      <c r="M732" s="10" t="s">
        <v>1928</v>
      </c>
      <c r="N732" s="10" t="s">
        <v>1954</v>
      </c>
      <c r="O732" s="10" t="s">
        <v>1960</v>
      </c>
      <c r="P732" s="14" t="s">
        <v>1931</v>
      </c>
      <c r="Q732" s="12" t="s">
        <v>1946</v>
      </c>
      <c r="R732" s="12" t="s">
        <v>1933</v>
      </c>
      <c r="S732" s="12" t="s">
        <v>1954</v>
      </c>
      <c r="T732" s="10" t="s">
        <v>3617</v>
      </c>
      <c r="U732" s="10" t="s">
        <v>3618</v>
      </c>
      <c r="V732" s="10" t="s">
        <v>207</v>
      </c>
      <c r="W732" s="10" t="s">
        <v>2050</v>
      </c>
      <c r="X732" s="10" t="s">
        <v>1920</v>
      </c>
      <c r="Y732" s="10" t="s">
        <v>2521</v>
      </c>
      <c r="Z732" s="10" t="s">
        <v>2121</v>
      </c>
    </row>
    <row r="733" spans="1:26" s="10" customFormat="1" ht="30">
      <c r="A733" s="13" t="s">
        <v>91</v>
      </c>
      <c r="B733" s="14" t="s">
        <v>161</v>
      </c>
      <c r="C733" s="10" t="s">
        <v>224</v>
      </c>
      <c r="D733" s="14" t="s">
        <v>1287</v>
      </c>
      <c r="E733" s="14" t="s">
        <v>207</v>
      </c>
      <c r="F733" s="12" t="s">
        <v>1936</v>
      </c>
      <c r="G733" s="12" t="s">
        <v>1926</v>
      </c>
      <c r="I733" s="12"/>
      <c r="K733" s="12"/>
      <c r="L733" s="12" t="s">
        <v>1922</v>
      </c>
      <c r="M733" s="10" t="s">
        <v>1928</v>
      </c>
      <c r="N733" s="10" t="s">
        <v>1954</v>
      </c>
      <c r="O733" s="10" t="s">
        <v>1960</v>
      </c>
      <c r="P733" s="14" t="s">
        <v>1931</v>
      </c>
      <c r="Q733" s="12" t="s">
        <v>1946</v>
      </c>
      <c r="R733" s="12" t="s">
        <v>1933</v>
      </c>
      <c r="S733" s="12" t="s">
        <v>1954</v>
      </c>
      <c r="T733" s="10" t="s">
        <v>3619</v>
      </c>
      <c r="U733" s="10" t="s">
        <v>3620</v>
      </c>
      <c r="V733" s="10" t="s">
        <v>207</v>
      </c>
      <c r="W733" s="10" t="s">
        <v>2050</v>
      </c>
      <c r="X733" s="10" t="s">
        <v>1920</v>
      </c>
      <c r="Y733" s="10" t="s">
        <v>2521</v>
      </c>
      <c r="Z733" s="10" t="s">
        <v>2121</v>
      </c>
    </row>
    <row r="734" spans="1:26" s="10" customFormat="1" ht="30">
      <c r="A734" s="13" t="s">
        <v>91</v>
      </c>
      <c r="B734" s="14" t="s">
        <v>161</v>
      </c>
      <c r="C734" s="10" t="s">
        <v>224</v>
      </c>
      <c r="D734" s="14" t="s">
        <v>1288</v>
      </c>
      <c r="E734" s="14" t="s">
        <v>207</v>
      </c>
      <c r="F734" s="12" t="s">
        <v>1936</v>
      </c>
      <c r="G734" s="12" t="s">
        <v>1926</v>
      </c>
      <c r="I734" s="12"/>
      <c r="K734" s="12"/>
      <c r="L734" s="12" t="s">
        <v>1922</v>
      </c>
      <c r="M734" s="10" t="s">
        <v>1928</v>
      </c>
      <c r="N734" s="10" t="s">
        <v>1954</v>
      </c>
      <c r="O734" s="10" t="s">
        <v>1960</v>
      </c>
      <c r="P734" s="14" t="s">
        <v>1931</v>
      </c>
      <c r="Q734" s="12" t="s">
        <v>1946</v>
      </c>
      <c r="R734" s="12" t="s">
        <v>1933</v>
      </c>
      <c r="S734" s="12" t="s">
        <v>1954</v>
      </c>
      <c r="T734" s="10" t="s">
        <v>3621</v>
      </c>
      <c r="U734" s="10" t="s">
        <v>3622</v>
      </c>
      <c r="V734" s="10" t="s">
        <v>207</v>
      </c>
      <c r="W734" s="10" t="s">
        <v>2050</v>
      </c>
      <c r="X734" s="10" t="s">
        <v>1920</v>
      </c>
      <c r="Y734" s="10" t="s">
        <v>2521</v>
      </c>
      <c r="Z734" s="10" t="s">
        <v>2121</v>
      </c>
    </row>
    <row r="735" spans="1:26" s="10" customFormat="1" ht="30">
      <c r="A735" s="13" t="s">
        <v>91</v>
      </c>
      <c r="B735" s="14" t="s">
        <v>161</v>
      </c>
      <c r="C735" s="10" t="s">
        <v>224</v>
      </c>
      <c r="D735" s="14" t="s">
        <v>1289</v>
      </c>
      <c r="E735" s="14" t="s">
        <v>207</v>
      </c>
      <c r="F735" s="12" t="s">
        <v>1936</v>
      </c>
      <c r="G735" s="12" t="s">
        <v>1926</v>
      </c>
      <c r="I735" s="12"/>
      <c r="K735" s="12"/>
      <c r="L735" s="12" t="s">
        <v>1922</v>
      </c>
      <c r="M735" s="10" t="s">
        <v>1928</v>
      </c>
      <c r="N735" s="10" t="s">
        <v>1954</v>
      </c>
      <c r="O735" s="10" t="s">
        <v>1960</v>
      </c>
      <c r="P735" s="14" t="s">
        <v>1931</v>
      </c>
      <c r="Q735" s="12" t="s">
        <v>1946</v>
      </c>
      <c r="R735" s="12" t="s">
        <v>1933</v>
      </c>
      <c r="S735" s="12" t="s">
        <v>1954</v>
      </c>
      <c r="T735" s="10" t="s">
        <v>3623</v>
      </c>
      <c r="U735" s="10" t="s">
        <v>3624</v>
      </c>
      <c r="V735" s="10" t="s">
        <v>207</v>
      </c>
      <c r="W735" s="10" t="s">
        <v>2050</v>
      </c>
      <c r="X735" s="10" t="s">
        <v>1920</v>
      </c>
      <c r="Y735" s="10" t="s">
        <v>2521</v>
      </c>
      <c r="Z735" s="10" t="s">
        <v>2121</v>
      </c>
    </row>
    <row r="736" spans="1:26" s="10" customFormat="1" ht="30">
      <c r="A736" s="13" t="s">
        <v>91</v>
      </c>
      <c r="B736" s="14" t="s">
        <v>161</v>
      </c>
      <c r="C736" s="10" t="s">
        <v>224</v>
      </c>
      <c r="D736" s="14" t="s">
        <v>1290</v>
      </c>
      <c r="E736" s="14" t="s">
        <v>207</v>
      </c>
      <c r="F736" s="12" t="s">
        <v>1936</v>
      </c>
      <c r="G736" s="12" t="s">
        <v>1926</v>
      </c>
      <c r="I736" s="12"/>
      <c r="K736" s="12"/>
      <c r="L736" s="12" t="s">
        <v>1922</v>
      </c>
      <c r="M736" s="10" t="s">
        <v>1928</v>
      </c>
      <c r="N736" s="10" t="s">
        <v>1954</v>
      </c>
      <c r="O736" s="10" t="s">
        <v>1960</v>
      </c>
      <c r="P736" s="14" t="s">
        <v>1931</v>
      </c>
      <c r="Q736" s="12" t="s">
        <v>1946</v>
      </c>
      <c r="R736" s="12" t="s">
        <v>1933</v>
      </c>
      <c r="S736" s="12" t="s">
        <v>1954</v>
      </c>
      <c r="T736" s="10" t="s">
        <v>3625</v>
      </c>
      <c r="U736" s="10" t="s">
        <v>3626</v>
      </c>
      <c r="V736" s="10" t="s">
        <v>207</v>
      </c>
      <c r="W736" s="10" t="s">
        <v>2050</v>
      </c>
      <c r="X736" s="10" t="s">
        <v>1920</v>
      </c>
      <c r="Y736" s="10" t="s">
        <v>2521</v>
      </c>
      <c r="Z736" s="10" t="s">
        <v>2121</v>
      </c>
    </row>
    <row r="737" spans="1:26" s="10" customFormat="1" ht="30">
      <c r="A737" s="13" t="s">
        <v>91</v>
      </c>
      <c r="B737" s="14" t="s">
        <v>161</v>
      </c>
      <c r="C737" s="10" t="s">
        <v>224</v>
      </c>
      <c r="D737" s="14" t="s">
        <v>1291</v>
      </c>
      <c r="E737" s="14" t="s">
        <v>207</v>
      </c>
      <c r="F737" s="12" t="s">
        <v>1936</v>
      </c>
      <c r="G737" s="12" t="s">
        <v>1926</v>
      </c>
      <c r="I737" s="12"/>
      <c r="K737" s="12"/>
      <c r="L737" s="12" t="s">
        <v>1922</v>
      </c>
      <c r="M737" s="10" t="s">
        <v>1944</v>
      </c>
      <c r="N737" s="10" t="s">
        <v>1954</v>
      </c>
      <c r="O737" s="10" t="s">
        <v>2111</v>
      </c>
      <c r="P737" s="14" t="s">
        <v>207</v>
      </c>
      <c r="Q737" s="12" t="s">
        <v>1946</v>
      </c>
      <c r="R737" s="12" t="s">
        <v>1933</v>
      </c>
      <c r="S737" s="12" t="s">
        <v>1954</v>
      </c>
      <c r="T737" s="10" t="s">
        <v>3627</v>
      </c>
      <c r="U737" s="10" t="s">
        <v>3628</v>
      </c>
      <c r="V737" s="10" t="s">
        <v>207</v>
      </c>
      <c r="W737" s="10" t="s">
        <v>2050</v>
      </c>
      <c r="X737" s="10" t="s">
        <v>1920</v>
      </c>
      <c r="Y737" s="10" t="s">
        <v>2521</v>
      </c>
      <c r="Z737" s="10" t="s">
        <v>2121</v>
      </c>
    </row>
    <row r="738" spans="1:26" s="10" customFormat="1" ht="30">
      <c r="A738" s="13" t="s">
        <v>91</v>
      </c>
      <c r="B738" s="14" t="s">
        <v>161</v>
      </c>
      <c r="C738" s="10" t="s">
        <v>224</v>
      </c>
      <c r="D738" s="14" t="s">
        <v>1292</v>
      </c>
      <c r="E738" s="14" t="s">
        <v>207</v>
      </c>
      <c r="F738" s="12" t="s">
        <v>1936</v>
      </c>
      <c r="G738" s="12" t="s">
        <v>1926</v>
      </c>
      <c r="I738" s="12"/>
      <c r="K738" s="12"/>
      <c r="L738" s="12" t="s">
        <v>1922</v>
      </c>
      <c r="M738" s="10" t="s">
        <v>1944</v>
      </c>
      <c r="N738" s="10" t="s">
        <v>1954</v>
      </c>
      <c r="O738" s="10" t="s">
        <v>2111</v>
      </c>
      <c r="P738" s="14" t="s">
        <v>207</v>
      </c>
      <c r="Q738" s="12" t="s">
        <v>1946</v>
      </c>
      <c r="R738" s="12" t="s">
        <v>1933</v>
      </c>
      <c r="S738" s="12" t="s">
        <v>1954</v>
      </c>
      <c r="T738" s="10" t="s">
        <v>3629</v>
      </c>
      <c r="U738" s="10" t="s">
        <v>3630</v>
      </c>
      <c r="V738" s="10" t="s">
        <v>207</v>
      </c>
      <c r="W738" s="10" t="s">
        <v>2050</v>
      </c>
      <c r="X738" s="10" t="s">
        <v>1920</v>
      </c>
      <c r="Y738" s="10" t="s">
        <v>2521</v>
      </c>
      <c r="Z738" s="10" t="s">
        <v>2121</v>
      </c>
    </row>
    <row r="739" spans="1:26" s="10" customFormat="1" ht="30">
      <c r="A739" s="13" t="s">
        <v>91</v>
      </c>
      <c r="B739" s="14" t="s">
        <v>161</v>
      </c>
      <c r="C739" s="10" t="s">
        <v>224</v>
      </c>
      <c r="D739" s="14" t="s">
        <v>1293</v>
      </c>
      <c r="E739" s="14" t="s">
        <v>207</v>
      </c>
      <c r="F739" s="12" t="s">
        <v>1936</v>
      </c>
      <c r="G739" s="12" t="s">
        <v>1926</v>
      </c>
      <c r="I739" s="12"/>
      <c r="K739" s="12"/>
      <c r="L739" s="12" t="s">
        <v>1922</v>
      </c>
      <c r="M739" s="10" t="s">
        <v>1928</v>
      </c>
      <c r="N739" s="10" t="s">
        <v>1954</v>
      </c>
      <c r="O739" s="10" t="s">
        <v>1960</v>
      </c>
      <c r="P739" s="14" t="s">
        <v>1931</v>
      </c>
      <c r="Q739" s="12" t="s">
        <v>1946</v>
      </c>
      <c r="R739" s="12" t="s">
        <v>1933</v>
      </c>
      <c r="S739" s="12" t="s">
        <v>1954</v>
      </c>
      <c r="T739" s="10" t="s">
        <v>3631</v>
      </c>
      <c r="U739" s="10" t="s">
        <v>3632</v>
      </c>
      <c r="V739" s="10" t="s">
        <v>207</v>
      </c>
      <c r="W739" s="10" t="s">
        <v>2050</v>
      </c>
      <c r="X739" s="10" t="s">
        <v>1920</v>
      </c>
      <c r="Y739" s="10" t="s">
        <v>2521</v>
      </c>
      <c r="Z739" s="10" t="s">
        <v>2121</v>
      </c>
    </row>
    <row r="740" spans="1:26" s="10" customFormat="1" ht="30">
      <c r="A740" s="13" t="s">
        <v>91</v>
      </c>
      <c r="B740" s="14" t="s">
        <v>161</v>
      </c>
      <c r="C740" s="10" t="s">
        <v>224</v>
      </c>
      <c r="D740" s="14" t="s">
        <v>1294</v>
      </c>
      <c r="E740" s="14" t="s">
        <v>207</v>
      </c>
      <c r="F740" s="12" t="s">
        <v>1936</v>
      </c>
      <c r="G740" s="12" t="s">
        <v>1926</v>
      </c>
      <c r="I740" s="12"/>
      <c r="K740" s="12"/>
      <c r="L740" s="12" t="s">
        <v>1922</v>
      </c>
      <c r="M740" s="10" t="s">
        <v>1944</v>
      </c>
      <c r="N740" s="10" t="s">
        <v>1954</v>
      </c>
      <c r="O740" s="10" t="s">
        <v>2111</v>
      </c>
      <c r="P740" s="14" t="s">
        <v>207</v>
      </c>
      <c r="Q740" s="12" t="s">
        <v>1946</v>
      </c>
      <c r="R740" s="12" t="s">
        <v>1933</v>
      </c>
      <c r="S740" s="12" t="s">
        <v>1954</v>
      </c>
      <c r="T740" s="10" t="s">
        <v>3633</v>
      </c>
      <c r="U740" s="10" t="s">
        <v>3634</v>
      </c>
      <c r="V740" s="10" t="s">
        <v>207</v>
      </c>
      <c r="W740" s="10" t="s">
        <v>2050</v>
      </c>
      <c r="X740" s="10" t="s">
        <v>1920</v>
      </c>
      <c r="Y740" s="10" t="s">
        <v>2521</v>
      </c>
      <c r="Z740" s="10" t="s">
        <v>2121</v>
      </c>
    </row>
    <row r="741" spans="1:26" s="10" customFormat="1" ht="30">
      <c r="A741" s="13" t="s">
        <v>91</v>
      </c>
      <c r="B741" s="14" t="s">
        <v>161</v>
      </c>
      <c r="C741" s="10" t="s">
        <v>224</v>
      </c>
      <c r="D741" s="14" t="s">
        <v>1295</v>
      </c>
      <c r="E741" s="14" t="s">
        <v>207</v>
      </c>
      <c r="F741" s="12" t="s">
        <v>1936</v>
      </c>
      <c r="G741" s="12" t="s">
        <v>1926</v>
      </c>
      <c r="I741" s="12"/>
      <c r="K741" s="12"/>
      <c r="L741" s="12" t="s">
        <v>1922</v>
      </c>
      <c r="M741" s="10" t="s">
        <v>1928</v>
      </c>
      <c r="N741" s="10" t="s">
        <v>1954</v>
      </c>
      <c r="O741" s="10" t="s">
        <v>1960</v>
      </c>
      <c r="P741" s="14" t="s">
        <v>1931</v>
      </c>
      <c r="Q741" s="12" t="s">
        <v>1946</v>
      </c>
      <c r="R741" s="12" t="s">
        <v>1933</v>
      </c>
      <c r="S741" s="12" t="s">
        <v>1954</v>
      </c>
      <c r="T741" s="10" t="s">
        <v>3635</v>
      </c>
      <c r="U741" s="10" t="s">
        <v>3636</v>
      </c>
      <c r="V741" s="10" t="s">
        <v>207</v>
      </c>
      <c r="W741" s="10" t="s">
        <v>2050</v>
      </c>
      <c r="X741" s="10" t="s">
        <v>1920</v>
      </c>
      <c r="Y741" s="10" t="s">
        <v>2521</v>
      </c>
      <c r="Z741" s="10" t="s">
        <v>2121</v>
      </c>
    </row>
    <row r="742" spans="1:26" s="10" customFormat="1" ht="30">
      <c r="A742" s="13" t="s">
        <v>91</v>
      </c>
      <c r="B742" s="14" t="s">
        <v>161</v>
      </c>
      <c r="C742" s="10" t="s">
        <v>224</v>
      </c>
      <c r="D742" s="14" t="s">
        <v>1296</v>
      </c>
      <c r="E742" s="14" t="s">
        <v>207</v>
      </c>
      <c r="F742" s="12" t="s">
        <v>1936</v>
      </c>
      <c r="G742" s="12" t="s">
        <v>1926</v>
      </c>
      <c r="I742" s="12"/>
      <c r="K742" s="12"/>
      <c r="L742" s="12" t="s">
        <v>1922</v>
      </c>
      <c r="M742" s="10" t="s">
        <v>1928</v>
      </c>
      <c r="N742" s="10" t="s">
        <v>1954</v>
      </c>
      <c r="O742" s="10" t="s">
        <v>1960</v>
      </c>
      <c r="P742" s="14" t="s">
        <v>1931</v>
      </c>
      <c r="Q742" s="12" t="s">
        <v>1946</v>
      </c>
      <c r="R742" s="12" t="s">
        <v>1933</v>
      </c>
      <c r="S742" s="12" t="s">
        <v>1954</v>
      </c>
      <c r="T742" s="10" t="s">
        <v>3637</v>
      </c>
      <c r="U742" s="10" t="s">
        <v>3638</v>
      </c>
      <c r="V742" s="10" t="s">
        <v>207</v>
      </c>
      <c r="W742" s="10" t="s">
        <v>2050</v>
      </c>
      <c r="X742" s="10" t="s">
        <v>1920</v>
      </c>
      <c r="Y742" s="10" t="s">
        <v>2521</v>
      </c>
      <c r="Z742" s="10" t="s">
        <v>2121</v>
      </c>
    </row>
    <row r="743" spans="1:26" s="10" customFormat="1" ht="30">
      <c r="A743" s="13" t="s">
        <v>91</v>
      </c>
      <c r="B743" s="14" t="s">
        <v>161</v>
      </c>
      <c r="C743" s="10" t="s">
        <v>224</v>
      </c>
      <c r="D743" s="14" t="s">
        <v>1297</v>
      </c>
      <c r="E743" s="14" t="s">
        <v>207</v>
      </c>
      <c r="F743" s="12" t="s">
        <v>1936</v>
      </c>
      <c r="G743" s="12" t="s">
        <v>1926</v>
      </c>
      <c r="I743" s="12"/>
      <c r="K743" s="12"/>
      <c r="L743" s="12" t="s">
        <v>1922</v>
      </c>
      <c r="M743" s="10" t="s">
        <v>1944</v>
      </c>
      <c r="N743" s="10" t="s">
        <v>1954</v>
      </c>
      <c r="O743" s="10" t="s">
        <v>2111</v>
      </c>
      <c r="P743" s="14" t="s">
        <v>207</v>
      </c>
      <c r="Q743" s="12" t="s">
        <v>1946</v>
      </c>
      <c r="R743" s="12" t="s">
        <v>1933</v>
      </c>
      <c r="S743" s="12" t="s">
        <v>1954</v>
      </c>
      <c r="T743" s="10" t="s">
        <v>3639</v>
      </c>
      <c r="U743" s="10" t="s">
        <v>3640</v>
      </c>
      <c r="V743" s="10" t="s">
        <v>207</v>
      </c>
      <c r="W743" s="10" t="s">
        <v>2050</v>
      </c>
      <c r="X743" s="10" t="s">
        <v>1920</v>
      </c>
      <c r="Y743" s="10" t="s">
        <v>2521</v>
      </c>
      <c r="Z743" s="10" t="s">
        <v>2121</v>
      </c>
    </row>
    <row r="744" spans="1:26" s="10" customFormat="1" ht="30">
      <c r="A744" s="13" t="s">
        <v>91</v>
      </c>
      <c r="B744" s="14" t="s">
        <v>161</v>
      </c>
      <c r="C744" s="10" t="s">
        <v>224</v>
      </c>
      <c r="D744" s="14" t="s">
        <v>1298</v>
      </c>
      <c r="E744" s="14" t="s">
        <v>207</v>
      </c>
      <c r="F744" s="12" t="s">
        <v>1936</v>
      </c>
      <c r="G744" s="12" t="s">
        <v>1926</v>
      </c>
      <c r="I744" s="12"/>
      <c r="K744" s="12"/>
      <c r="L744" s="12" t="s">
        <v>1922</v>
      </c>
      <c r="M744" s="10" t="s">
        <v>1944</v>
      </c>
      <c r="N744" s="10" t="s">
        <v>1954</v>
      </c>
      <c r="O744" s="10" t="s">
        <v>2111</v>
      </c>
      <c r="P744" s="14" t="s">
        <v>207</v>
      </c>
      <c r="Q744" s="12" t="s">
        <v>1946</v>
      </c>
      <c r="R744" s="12" t="s">
        <v>1933</v>
      </c>
      <c r="S744" s="12" t="s">
        <v>1954</v>
      </c>
      <c r="T744" s="10" t="s">
        <v>3641</v>
      </c>
      <c r="U744" s="10" t="s">
        <v>3642</v>
      </c>
      <c r="V744" s="10" t="s">
        <v>207</v>
      </c>
      <c r="W744" s="10" t="s">
        <v>2050</v>
      </c>
      <c r="X744" s="10" t="s">
        <v>1920</v>
      </c>
      <c r="Y744" s="10" t="s">
        <v>2521</v>
      </c>
      <c r="Z744" s="10" t="s">
        <v>2121</v>
      </c>
    </row>
    <row r="745" spans="1:26" s="10" customFormat="1" ht="30">
      <c r="A745" s="13" t="s">
        <v>91</v>
      </c>
      <c r="B745" s="14" t="s">
        <v>161</v>
      </c>
      <c r="C745" s="10" t="s">
        <v>224</v>
      </c>
      <c r="D745" s="14" t="s">
        <v>1299</v>
      </c>
      <c r="E745" s="14" t="s">
        <v>207</v>
      </c>
      <c r="F745" s="12" t="s">
        <v>1936</v>
      </c>
      <c r="G745" s="12" t="s">
        <v>1926</v>
      </c>
      <c r="I745" s="12"/>
      <c r="K745" s="12"/>
      <c r="L745" s="12" t="s">
        <v>1922</v>
      </c>
      <c r="M745" s="10" t="s">
        <v>1928</v>
      </c>
      <c r="N745" s="10" t="s">
        <v>1954</v>
      </c>
      <c r="O745" s="10" t="s">
        <v>1960</v>
      </c>
      <c r="P745" s="14" t="s">
        <v>1931</v>
      </c>
      <c r="Q745" s="12" t="s">
        <v>1946</v>
      </c>
      <c r="R745" s="12" t="s">
        <v>1933</v>
      </c>
      <c r="S745" s="12" t="s">
        <v>1954</v>
      </c>
      <c r="T745" s="10" t="s">
        <v>3643</v>
      </c>
      <c r="U745" s="10" t="s">
        <v>3644</v>
      </c>
      <c r="V745" s="10" t="s">
        <v>207</v>
      </c>
      <c r="W745" s="10" t="s">
        <v>2050</v>
      </c>
      <c r="X745" s="10" t="s">
        <v>1920</v>
      </c>
      <c r="Y745" s="10" t="s">
        <v>2521</v>
      </c>
      <c r="Z745" s="10" t="s">
        <v>2121</v>
      </c>
    </row>
    <row r="746" spans="1:26" s="10" customFormat="1" ht="30">
      <c r="A746" s="13" t="s">
        <v>91</v>
      </c>
      <c r="B746" s="14" t="s">
        <v>161</v>
      </c>
      <c r="C746" s="10" t="s">
        <v>224</v>
      </c>
      <c r="D746" s="14" t="s">
        <v>1300</v>
      </c>
      <c r="E746" s="14" t="s">
        <v>207</v>
      </c>
      <c r="F746" s="12" t="s">
        <v>1936</v>
      </c>
      <c r="G746" s="12" t="s">
        <v>1926</v>
      </c>
      <c r="I746" s="12"/>
      <c r="K746" s="12"/>
      <c r="L746" s="12" t="s">
        <v>1922</v>
      </c>
      <c r="M746" s="10" t="s">
        <v>1928</v>
      </c>
      <c r="N746" s="10" t="s">
        <v>1954</v>
      </c>
      <c r="O746" s="10" t="s">
        <v>1960</v>
      </c>
      <c r="P746" s="14" t="s">
        <v>1931</v>
      </c>
      <c r="Q746" s="12" t="s">
        <v>1946</v>
      </c>
      <c r="R746" s="12" t="s">
        <v>1933</v>
      </c>
      <c r="S746" s="12" t="s">
        <v>1954</v>
      </c>
      <c r="T746" s="10" t="s">
        <v>3645</v>
      </c>
      <c r="U746" s="10" t="s">
        <v>3646</v>
      </c>
      <c r="V746" s="10" t="s">
        <v>207</v>
      </c>
      <c r="W746" s="10" t="s">
        <v>2050</v>
      </c>
      <c r="X746" s="10" t="s">
        <v>1920</v>
      </c>
      <c r="Y746" s="10" t="s">
        <v>2521</v>
      </c>
      <c r="Z746" s="10" t="s">
        <v>2121</v>
      </c>
    </row>
    <row r="747" spans="1:26" s="10" customFormat="1" ht="30">
      <c r="A747" s="13" t="s">
        <v>91</v>
      </c>
      <c r="B747" s="14" t="s">
        <v>161</v>
      </c>
      <c r="C747" s="10" t="s">
        <v>224</v>
      </c>
      <c r="D747" s="14" t="s">
        <v>1301</v>
      </c>
      <c r="E747" s="14" t="s">
        <v>207</v>
      </c>
      <c r="F747" s="12" t="s">
        <v>1936</v>
      </c>
      <c r="G747" s="12" t="s">
        <v>1926</v>
      </c>
      <c r="I747" s="12"/>
      <c r="K747" s="12"/>
      <c r="L747" s="12" t="s">
        <v>1922</v>
      </c>
      <c r="M747" s="10" t="s">
        <v>1944</v>
      </c>
      <c r="N747" s="10" t="s">
        <v>1954</v>
      </c>
      <c r="O747" s="10" t="s">
        <v>2111</v>
      </c>
      <c r="P747" s="14" t="s">
        <v>207</v>
      </c>
      <c r="Q747" s="12" t="s">
        <v>1946</v>
      </c>
      <c r="R747" s="12" t="s">
        <v>1933</v>
      </c>
      <c r="S747" s="12" t="s">
        <v>1954</v>
      </c>
      <c r="T747" s="10" t="s">
        <v>3647</v>
      </c>
      <c r="U747" s="10" t="s">
        <v>3648</v>
      </c>
      <c r="V747" s="10" t="s">
        <v>207</v>
      </c>
      <c r="W747" s="10" t="s">
        <v>2050</v>
      </c>
      <c r="X747" s="10" t="s">
        <v>1920</v>
      </c>
      <c r="Y747" s="10" t="s">
        <v>2521</v>
      </c>
      <c r="Z747" s="10" t="s">
        <v>2121</v>
      </c>
    </row>
    <row r="748" spans="1:26" s="10" customFormat="1" ht="75">
      <c r="A748" s="13" t="s">
        <v>91</v>
      </c>
      <c r="B748" s="14" t="s">
        <v>161</v>
      </c>
      <c r="C748" s="10" t="s">
        <v>224</v>
      </c>
      <c r="D748" s="14" t="s">
        <v>1302</v>
      </c>
      <c r="E748" s="14" t="s">
        <v>3649</v>
      </c>
      <c r="F748" s="12" t="s">
        <v>1936</v>
      </c>
      <c r="G748" s="12" t="s">
        <v>1926</v>
      </c>
      <c r="I748" s="12">
        <v>1</v>
      </c>
      <c r="K748" s="12"/>
      <c r="L748" s="12" t="s">
        <v>4892</v>
      </c>
      <c r="M748" s="10" t="s">
        <v>1928</v>
      </c>
      <c r="N748" s="10" t="s">
        <v>1954</v>
      </c>
      <c r="O748" s="10" t="s">
        <v>1960</v>
      </c>
      <c r="P748" s="14" t="s">
        <v>2597</v>
      </c>
      <c r="Q748" s="12" t="s">
        <v>1924</v>
      </c>
      <c r="R748" s="12" t="s">
        <v>207</v>
      </c>
      <c r="S748" s="12" t="s">
        <v>1954</v>
      </c>
      <c r="T748" s="10" t="s">
        <v>207</v>
      </c>
      <c r="U748" s="10" t="s">
        <v>207</v>
      </c>
      <c r="V748" s="10" t="s">
        <v>207</v>
      </c>
      <c r="W748" s="10" t="s">
        <v>3650</v>
      </c>
      <c r="X748" s="10" t="s">
        <v>1920</v>
      </c>
      <c r="Y748" s="10" t="s">
        <v>2521</v>
      </c>
      <c r="Z748" s="10" t="s">
        <v>1935</v>
      </c>
    </row>
    <row r="749" spans="1:26" s="10" customFormat="1" ht="30">
      <c r="A749" s="13" t="s">
        <v>91</v>
      </c>
      <c r="B749" s="14" t="s">
        <v>161</v>
      </c>
      <c r="C749" s="10" t="s">
        <v>224</v>
      </c>
      <c r="D749" s="14" t="s">
        <v>1303</v>
      </c>
      <c r="E749" s="14" t="s">
        <v>3651</v>
      </c>
      <c r="F749" s="12" t="s">
        <v>1936</v>
      </c>
      <c r="G749" s="12" t="s">
        <v>1926</v>
      </c>
      <c r="I749" s="12"/>
      <c r="K749" s="12"/>
      <c r="L749" s="12" t="s">
        <v>4892</v>
      </c>
      <c r="M749" s="10" t="s">
        <v>1928</v>
      </c>
      <c r="N749" s="10" t="s">
        <v>1954</v>
      </c>
      <c r="O749" s="10" t="s">
        <v>1960</v>
      </c>
      <c r="P749" s="14" t="s">
        <v>3652</v>
      </c>
      <c r="Q749" s="12" t="s">
        <v>1924</v>
      </c>
      <c r="R749" s="12" t="s">
        <v>207</v>
      </c>
      <c r="S749" s="12" t="s">
        <v>1954</v>
      </c>
      <c r="T749" s="10" t="s">
        <v>207</v>
      </c>
      <c r="U749" s="10" t="s">
        <v>207</v>
      </c>
      <c r="V749" s="10" t="s">
        <v>207</v>
      </c>
      <c r="W749" s="10" t="s">
        <v>1920</v>
      </c>
      <c r="X749" s="10" t="s">
        <v>1920</v>
      </c>
      <c r="Y749" s="10" t="s">
        <v>2521</v>
      </c>
      <c r="Z749" s="10" t="s">
        <v>1935</v>
      </c>
    </row>
    <row r="750" spans="1:26" s="10" customFormat="1" ht="30">
      <c r="A750" s="13" t="s">
        <v>91</v>
      </c>
      <c r="B750" s="14" t="s">
        <v>161</v>
      </c>
      <c r="C750" s="10" t="s">
        <v>224</v>
      </c>
      <c r="D750" s="14" t="s">
        <v>1304</v>
      </c>
      <c r="E750" s="14" t="s">
        <v>3653</v>
      </c>
      <c r="F750" s="12" t="s">
        <v>1936</v>
      </c>
      <c r="G750" s="12" t="s">
        <v>1926</v>
      </c>
      <c r="I750" s="12"/>
      <c r="K750" s="12"/>
      <c r="L750" s="12" t="s">
        <v>4892</v>
      </c>
      <c r="M750" s="10" t="s">
        <v>1928</v>
      </c>
      <c r="N750" s="10" t="s">
        <v>1954</v>
      </c>
      <c r="O750" s="10" t="s">
        <v>1960</v>
      </c>
      <c r="P750" s="14" t="s">
        <v>3654</v>
      </c>
      <c r="Q750" s="12" t="s">
        <v>1924</v>
      </c>
      <c r="R750" s="12" t="s">
        <v>207</v>
      </c>
      <c r="S750" s="12" t="s">
        <v>1954</v>
      </c>
      <c r="T750" s="10" t="s">
        <v>207</v>
      </c>
      <c r="U750" s="10" t="s">
        <v>207</v>
      </c>
      <c r="V750" s="10" t="s">
        <v>207</v>
      </c>
      <c r="W750" s="10" t="s">
        <v>1920</v>
      </c>
      <c r="X750" s="10" t="s">
        <v>1920</v>
      </c>
      <c r="Y750" s="10" t="s">
        <v>2521</v>
      </c>
      <c r="Z750" s="10" t="s">
        <v>1935</v>
      </c>
    </row>
    <row r="751" spans="1:26" s="10" customFormat="1" ht="30">
      <c r="A751" s="13" t="s">
        <v>91</v>
      </c>
      <c r="B751" s="14" t="s">
        <v>161</v>
      </c>
      <c r="C751" s="10" t="s">
        <v>224</v>
      </c>
      <c r="D751" s="14" t="s">
        <v>1305</v>
      </c>
      <c r="E751" s="14" t="s">
        <v>3655</v>
      </c>
      <c r="F751" s="12" t="s">
        <v>1936</v>
      </c>
      <c r="G751" s="12" t="s">
        <v>1926</v>
      </c>
      <c r="I751" s="12"/>
      <c r="K751" s="12"/>
      <c r="L751" s="12" t="s">
        <v>1922</v>
      </c>
      <c r="M751" s="10" t="s">
        <v>1944</v>
      </c>
      <c r="N751" s="10" t="s">
        <v>1954</v>
      </c>
      <c r="O751" s="10" t="s">
        <v>1960</v>
      </c>
      <c r="P751" s="14" t="s">
        <v>1931</v>
      </c>
      <c r="Q751" s="12" t="s">
        <v>1946</v>
      </c>
      <c r="R751" s="12" t="s">
        <v>2023</v>
      </c>
      <c r="S751" s="12" t="s">
        <v>1954</v>
      </c>
      <c r="T751" s="10" t="s">
        <v>3656</v>
      </c>
      <c r="U751" s="10" t="s">
        <v>3657</v>
      </c>
      <c r="V751" s="10" t="s">
        <v>207</v>
      </c>
      <c r="W751" s="10" t="s">
        <v>1920</v>
      </c>
      <c r="X751" s="10" t="s">
        <v>1920</v>
      </c>
      <c r="Y751" s="10" t="s">
        <v>2521</v>
      </c>
      <c r="Z751" s="10" t="s">
        <v>1935</v>
      </c>
    </row>
    <row r="752" spans="1:26" s="10" customFormat="1" ht="60">
      <c r="A752" s="13" t="s">
        <v>91</v>
      </c>
      <c r="B752" s="14" t="s">
        <v>161</v>
      </c>
      <c r="C752" s="10" t="s">
        <v>224</v>
      </c>
      <c r="D752" s="14" t="s">
        <v>1306</v>
      </c>
      <c r="E752" s="14" t="s">
        <v>207</v>
      </c>
      <c r="F752" s="12" t="s">
        <v>1936</v>
      </c>
      <c r="G752" s="12" t="s">
        <v>1926</v>
      </c>
      <c r="I752" s="12"/>
      <c r="K752" s="12"/>
      <c r="L752" s="12" t="s">
        <v>1922</v>
      </c>
      <c r="M752" s="10" t="s">
        <v>1944</v>
      </c>
      <c r="N752" s="10" t="s">
        <v>1954</v>
      </c>
      <c r="O752" s="10" t="s">
        <v>1960</v>
      </c>
      <c r="P752" s="14" t="s">
        <v>3658</v>
      </c>
      <c r="Q752" s="12" t="s">
        <v>1946</v>
      </c>
      <c r="R752" s="12" t="s">
        <v>2023</v>
      </c>
      <c r="S752" s="12" t="s">
        <v>1954</v>
      </c>
      <c r="T752" s="10" t="s">
        <v>3659</v>
      </c>
      <c r="U752" s="10" t="s">
        <v>3660</v>
      </c>
      <c r="V752" s="10" t="s">
        <v>207</v>
      </c>
      <c r="W752" s="10" t="s">
        <v>1920</v>
      </c>
      <c r="X752" s="10" t="s">
        <v>1920</v>
      </c>
      <c r="Y752" s="10" t="s">
        <v>2521</v>
      </c>
      <c r="Z752" s="10" t="s">
        <v>1935</v>
      </c>
    </row>
    <row r="753" spans="1:26" s="10" customFormat="1" ht="60">
      <c r="A753" s="13" t="s">
        <v>91</v>
      </c>
      <c r="B753" s="14" t="s">
        <v>161</v>
      </c>
      <c r="C753" s="10" t="s">
        <v>224</v>
      </c>
      <c r="D753" s="14" t="s">
        <v>1307</v>
      </c>
      <c r="E753" s="14" t="s">
        <v>3661</v>
      </c>
      <c r="F753" s="12" t="s">
        <v>1936</v>
      </c>
      <c r="G753" s="12" t="s">
        <v>1926</v>
      </c>
      <c r="H753" s="10">
        <v>8</v>
      </c>
      <c r="I753" s="12"/>
      <c r="J753" s="10">
        <v>4</v>
      </c>
      <c r="K753" s="12"/>
      <c r="L753" s="12" t="s">
        <v>1922</v>
      </c>
      <c r="M753" s="10" t="s">
        <v>1944</v>
      </c>
      <c r="N753" s="10" t="s">
        <v>1954</v>
      </c>
      <c r="O753" s="10" t="s">
        <v>1960</v>
      </c>
      <c r="P753" s="14" t="s">
        <v>3658</v>
      </c>
      <c r="Q753" s="12" t="s">
        <v>1946</v>
      </c>
      <c r="R753" s="12" t="s">
        <v>2023</v>
      </c>
      <c r="S753" s="12" t="s">
        <v>1954</v>
      </c>
      <c r="T753" s="10" t="s">
        <v>3662</v>
      </c>
      <c r="U753" s="10" t="s">
        <v>3663</v>
      </c>
      <c r="V753" s="10" t="s">
        <v>207</v>
      </c>
      <c r="W753" s="10" t="s">
        <v>1920</v>
      </c>
      <c r="X753" s="10" t="s">
        <v>1920</v>
      </c>
      <c r="Y753" s="10" t="s">
        <v>2521</v>
      </c>
      <c r="Z753" s="10" t="s">
        <v>1935</v>
      </c>
    </row>
    <row r="754" spans="1:26" s="10" customFormat="1" ht="60">
      <c r="A754" s="13" t="s">
        <v>91</v>
      </c>
      <c r="B754" s="14" t="s">
        <v>161</v>
      </c>
      <c r="C754" s="10" t="s">
        <v>224</v>
      </c>
      <c r="D754" s="14" t="s">
        <v>1308</v>
      </c>
      <c r="E754" s="14" t="s">
        <v>207</v>
      </c>
      <c r="F754" s="12" t="s">
        <v>1936</v>
      </c>
      <c r="G754" s="12" t="s">
        <v>1926</v>
      </c>
      <c r="H754" s="10">
        <v>10</v>
      </c>
      <c r="I754" s="12"/>
      <c r="J754" s="10">
        <v>4</v>
      </c>
      <c r="K754" s="12"/>
      <c r="L754" s="12" t="s">
        <v>1922</v>
      </c>
      <c r="M754" s="10" t="s">
        <v>1944</v>
      </c>
      <c r="N754" s="10" t="s">
        <v>1954</v>
      </c>
      <c r="O754" s="10" t="s">
        <v>1960</v>
      </c>
      <c r="P754" s="14" t="s">
        <v>3658</v>
      </c>
      <c r="Q754" s="12" t="s">
        <v>1946</v>
      </c>
      <c r="R754" s="12" t="s">
        <v>1962</v>
      </c>
      <c r="S754" s="12" t="s">
        <v>1954</v>
      </c>
      <c r="T754" s="10" t="s">
        <v>3664</v>
      </c>
      <c r="U754" s="10" t="s">
        <v>3665</v>
      </c>
      <c r="V754" s="10" t="s">
        <v>207</v>
      </c>
      <c r="W754" s="10" t="s">
        <v>1920</v>
      </c>
      <c r="X754" s="10" t="s">
        <v>1920</v>
      </c>
      <c r="Y754" s="10" t="s">
        <v>2521</v>
      </c>
      <c r="Z754" s="10" t="s">
        <v>1935</v>
      </c>
    </row>
    <row r="755" spans="1:26" s="10" customFormat="1" ht="60">
      <c r="A755" s="13" t="s">
        <v>91</v>
      </c>
      <c r="B755" s="14" t="s">
        <v>161</v>
      </c>
      <c r="C755" s="10" t="s">
        <v>224</v>
      </c>
      <c r="D755" s="14" t="s">
        <v>1309</v>
      </c>
      <c r="E755" s="14" t="s">
        <v>207</v>
      </c>
      <c r="F755" s="12" t="s">
        <v>1936</v>
      </c>
      <c r="G755" s="12" t="s">
        <v>1926</v>
      </c>
      <c r="H755" s="10">
        <v>10</v>
      </c>
      <c r="I755" s="12"/>
      <c r="J755" s="10">
        <v>4</v>
      </c>
      <c r="K755" s="12"/>
      <c r="L755" s="12" t="s">
        <v>1922</v>
      </c>
      <c r="M755" s="10" t="s">
        <v>1944</v>
      </c>
      <c r="N755" s="10" t="s">
        <v>1954</v>
      </c>
      <c r="O755" s="10" t="s">
        <v>1960</v>
      </c>
      <c r="P755" s="14" t="s">
        <v>3658</v>
      </c>
      <c r="Q755" s="12" t="s">
        <v>1946</v>
      </c>
      <c r="R755" s="12" t="s">
        <v>1962</v>
      </c>
      <c r="S755" s="12" t="s">
        <v>1954</v>
      </c>
      <c r="T755" s="10" t="s">
        <v>3666</v>
      </c>
      <c r="U755" s="10" t="s">
        <v>3667</v>
      </c>
      <c r="V755" s="10" t="s">
        <v>207</v>
      </c>
      <c r="W755" s="10" t="s">
        <v>2050</v>
      </c>
      <c r="X755" s="10" t="s">
        <v>1920</v>
      </c>
      <c r="Y755" s="10" t="s">
        <v>2521</v>
      </c>
      <c r="Z755" s="10" t="s">
        <v>2121</v>
      </c>
    </row>
    <row r="756" spans="1:26" s="10" customFormat="1" ht="60">
      <c r="A756" s="13" t="s">
        <v>91</v>
      </c>
      <c r="B756" s="14" t="s">
        <v>161</v>
      </c>
      <c r="C756" s="10" t="s">
        <v>224</v>
      </c>
      <c r="D756" s="14" t="s">
        <v>1310</v>
      </c>
      <c r="E756" s="14" t="s">
        <v>207</v>
      </c>
      <c r="F756" s="12" t="s">
        <v>1936</v>
      </c>
      <c r="G756" s="12" t="s">
        <v>1926</v>
      </c>
      <c r="H756" s="10">
        <v>10</v>
      </c>
      <c r="I756" s="12"/>
      <c r="J756" s="10">
        <v>4</v>
      </c>
      <c r="K756" s="12"/>
      <c r="L756" s="12" t="s">
        <v>1922</v>
      </c>
      <c r="M756" s="10" t="s">
        <v>1944</v>
      </c>
      <c r="N756" s="10" t="s">
        <v>1954</v>
      </c>
      <c r="O756" s="10" t="s">
        <v>1960</v>
      </c>
      <c r="P756" s="14" t="s">
        <v>3658</v>
      </c>
      <c r="Q756" s="12" t="s">
        <v>1946</v>
      </c>
      <c r="R756" s="12" t="s">
        <v>1962</v>
      </c>
      <c r="S756" s="12" t="s">
        <v>1954</v>
      </c>
      <c r="T756" s="10" t="s">
        <v>3668</v>
      </c>
      <c r="U756" s="10" t="s">
        <v>3669</v>
      </c>
      <c r="V756" s="10" t="s">
        <v>207</v>
      </c>
      <c r="W756" s="10" t="s">
        <v>2050</v>
      </c>
      <c r="X756" s="10" t="s">
        <v>1920</v>
      </c>
      <c r="Y756" s="10" t="s">
        <v>2521</v>
      </c>
      <c r="Z756" s="10" t="s">
        <v>2121</v>
      </c>
    </row>
    <row r="757" spans="1:26" s="10" customFormat="1" ht="60">
      <c r="A757" s="13" t="s">
        <v>91</v>
      </c>
      <c r="B757" s="14" t="s">
        <v>161</v>
      </c>
      <c r="C757" s="10" t="s">
        <v>224</v>
      </c>
      <c r="D757" s="14" t="s">
        <v>1311</v>
      </c>
      <c r="E757" s="14" t="s">
        <v>207</v>
      </c>
      <c r="F757" s="12" t="s">
        <v>1936</v>
      </c>
      <c r="G757" s="12" t="s">
        <v>1926</v>
      </c>
      <c r="H757" s="10">
        <v>10</v>
      </c>
      <c r="I757" s="12"/>
      <c r="J757" s="10">
        <v>4</v>
      </c>
      <c r="K757" s="12"/>
      <c r="L757" s="12" t="s">
        <v>1922</v>
      </c>
      <c r="M757" s="10" t="s">
        <v>1944</v>
      </c>
      <c r="N757" s="10" t="s">
        <v>1954</v>
      </c>
      <c r="O757" s="10" t="s">
        <v>1960</v>
      </c>
      <c r="P757" s="14" t="s">
        <v>3658</v>
      </c>
      <c r="Q757" s="12" t="s">
        <v>1946</v>
      </c>
      <c r="R757" s="12" t="s">
        <v>1962</v>
      </c>
      <c r="S757" s="12" t="s">
        <v>1954</v>
      </c>
      <c r="T757" s="10" t="s">
        <v>3670</v>
      </c>
      <c r="U757" s="10" t="s">
        <v>3671</v>
      </c>
      <c r="V757" s="10" t="s">
        <v>207</v>
      </c>
      <c r="W757" s="10" t="s">
        <v>2050</v>
      </c>
      <c r="X757" s="10" t="s">
        <v>1920</v>
      </c>
      <c r="Y757" s="10" t="s">
        <v>2521</v>
      </c>
      <c r="Z757" s="10" t="s">
        <v>2121</v>
      </c>
    </row>
    <row r="758" spans="1:26" s="10" customFormat="1" ht="60">
      <c r="A758" s="13" t="s">
        <v>91</v>
      </c>
      <c r="B758" s="14" t="s">
        <v>161</v>
      </c>
      <c r="C758" s="10" t="s">
        <v>224</v>
      </c>
      <c r="D758" s="14" t="s">
        <v>1312</v>
      </c>
      <c r="E758" s="14" t="s">
        <v>3672</v>
      </c>
      <c r="F758" s="12" t="s">
        <v>1936</v>
      </c>
      <c r="G758" s="12" t="s">
        <v>1926</v>
      </c>
      <c r="H758" s="10">
        <v>8</v>
      </c>
      <c r="I758" s="12"/>
      <c r="J758" s="10">
        <v>4</v>
      </c>
      <c r="K758" s="12"/>
      <c r="L758" s="12" t="s">
        <v>1922</v>
      </c>
      <c r="M758" s="10" t="s">
        <v>1944</v>
      </c>
      <c r="N758" s="10" t="s">
        <v>1954</v>
      </c>
      <c r="O758" s="10" t="s">
        <v>1960</v>
      </c>
      <c r="P758" s="14" t="s">
        <v>3658</v>
      </c>
      <c r="Q758" s="12" t="s">
        <v>1946</v>
      </c>
      <c r="R758" s="12" t="s">
        <v>2023</v>
      </c>
      <c r="S758" s="12" t="s">
        <v>1954</v>
      </c>
      <c r="T758" s="10" t="s">
        <v>3673</v>
      </c>
      <c r="U758" s="10" t="s">
        <v>3674</v>
      </c>
      <c r="V758" s="10" t="s">
        <v>207</v>
      </c>
      <c r="W758" s="10" t="s">
        <v>2050</v>
      </c>
      <c r="X758" s="10" t="s">
        <v>1920</v>
      </c>
      <c r="Y758" s="10" t="s">
        <v>2521</v>
      </c>
      <c r="Z758" s="10" t="s">
        <v>2121</v>
      </c>
    </row>
    <row r="759" spans="1:26" s="10" customFormat="1" ht="60">
      <c r="A759" s="13" t="s">
        <v>91</v>
      </c>
      <c r="B759" s="14" t="s">
        <v>161</v>
      </c>
      <c r="C759" s="10" t="s">
        <v>224</v>
      </c>
      <c r="D759" s="14" t="s">
        <v>1313</v>
      </c>
      <c r="E759" s="14" t="s">
        <v>3675</v>
      </c>
      <c r="F759" s="12" t="s">
        <v>1936</v>
      </c>
      <c r="G759" s="12" t="s">
        <v>1926</v>
      </c>
      <c r="H759" s="10">
        <v>8</v>
      </c>
      <c r="I759" s="12"/>
      <c r="J759" s="10">
        <v>4</v>
      </c>
      <c r="K759" s="12"/>
      <c r="L759" s="12" t="s">
        <v>1922</v>
      </c>
      <c r="M759" s="10" t="s">
        <v>1944</v>
      </c>
      <c r="N759" s="10" t="s">
        <v>1954</v>
      </c>
      <c r="O759" s="10" t="s">
        <v>1960</v>
      </c>
      <c r="P759" s="14" t="s">
        <v>3658</v>
      </c>
      <c r="Q759" s="12" t="s">
        <v>1946</v>
      </c>
      <c r="R759" s="12" t="s">
        <v>2023</v>
      </c>
      <c r="S759" s="12" t="s">
        <v>1954</v>
      </c>
      <c r="T759" s="10" t="s">
        <v>3676</v>
      </c>
      <c r="U759" s="10" t="s">
        <v>3677</v>
      </c>
      <c r="V759" s="10" t="s">
        <v>207</v>
      </c>
      <c r="W759" s="10" t="s">
        <v>2050</v>
      </c>
      <c r="X759" s="10" t="s">
        <v>1920</v>
      </c>
      <c r="Y759" s="10" t="s">
        <v>2521</v>
      </c>
      <c r="Z759" s="10" t="s">
        <v>2121</v>
      </c>
    </row>
    <row r="760" spans="1:26" s="10" customFormat="1" ht="60">
      <c r="A760" s="13" t="s">
        <v>91</v>
      </c>
      <c r="B760" s="14" t="s">
        <v>161</v>
      </c>
      <c r="C760" s="10" t="s">
        <v>224</v>
      </c>
      <c r="D760" s="14" t="s">
        <v>1314</v>
      </c>
      <c r="E760" s="14" t="s">
        <v>3678</v>
      </c>
      <c r="F760" s="12" t="s">
        <v>1936</v>
      </c>
      <c r="G760" s="12" t="s">
        <v>1926</v>
      </c>
      <c r="H760" s="10">
        <v>8</v>
      </c>
      <c r="I760" s="12"/>
      <c r="J760" s="10">
        <v>4</v>
      </c>
      <c r="K760" s="12"/>
      <c r="L760" s="12" t="s">
        <v>1922</v>
      </c>
      <c r="M760" s="10" t="s">
        <v>1944</v>
      </c>
      <c r="N760" s="10" t="s">
        <v>1954</v>
      </c>
      <c r="O760" s="10" t="s">
        <v>1960</v>
      </c>
      <c r="P760" s="14" t="s">
        <v>3658</v>
      </c>
      <c r="Q760" s="12" t="s">
        <v>1946</v>
      </c>
      <c r="R760" s="12" t="s">
        <v>2023</v>
      </c>
      <c r="S760" s="12" t="s">
        <v>1954</v>
      </c>
      <c r="T760" s="10" t="s">
        <v>3679</v>
      </c>
      <c r="U760" s="10" t="s">
        <v>3680</v>
      </c>
      <c r="V760" s="10" t="s">
        <v>207</v>
      </c>
      <c r="W760" s="10" t="s">
        <v>1920</v>
      </c>
      <c r="X760" s="10" t="s">
        <v>1920</v>
      </c>
      <c r="Y760" s="10" t="s">
        <v>2521</v>
      </c>
      <c r="Z760" s="10" t="s">
        <v>1935</v>
      </c>
    </row>
    <row r="761" spans="1:26" s="10" customFormat="1" ht="30">
      <c r="A761" s="13" t="s">
        <v>91</v>
      </c>
      <c r="B761" s="14" t="s">
        <v>161</v>
      </c>
      <c r="C761" s="10" t="s">
        <v>224</v>
      </c>
      <c r="D761" s="14" t="s">
        <v>1315</v>
      </c>
      <c r="E761" s="14" t="s">
        <v>3681</v>
      </c>
      <c r="F761" s="12" t="s">
        <v>1936</v>
      </c>
      <c r="G761" s="12" t="s">
        <v>1926</v>
      </c>
      <c r="I761" s="12"/>
      <c r="K761" s="12"/>
      <c r="L761" s="12" t="s">
        <v>4892</v>
      </c>
      <c r="M761" s="10" t="s">
        <v>1928</v>
      </c>
      <c r="N761" s="10" t="s">
        <v>1954</v>
      </c>
      <c r="O761" s="10" t="s">
        <v>1960</v>
      </c>
      <c r="P761" s="14" t="s">
        <v>3682</v>
      </c>
      <c r="Q761" s="12" t="s">
        <v>1924</v>
      </c>
      <c r="R761" s="12" t="s">
        <v>207</v>
      </c>
      <c r="S761" s="12" t="s">
        <v>1954</v>
      </c>
      <c r="T761" s="10" t="s">
        <v>207</v>
      </c>
      <c r="U761" s="10" t="s">
        <v>207</v>
      </c>
      <c r="V761" s="10" t="s">
        <v>207</v>
      </c>
      <c r="W761" s="10" t="s">
        <v>1920</v>
      </c>
      <c r="X761" s="10" t="s">
        <v>1920</v>
      </c>
      <c r="Y761" s="10" t="s">
        <v>2521</v>
      </c>
      <c r="Z761" s="10" t="s">
        <v>1935</v>
      </c>
    </row>
    <row r="762" spans="1:26" s="10" customFormat="1" ht="60">
      <c r="A762" s="13" t="s">
        <v>91</v>
      </c>
      <c r="B762" s="14" t="s">
        <v>161</v>
      </c>
      <c r="C762" s="10" t="s">
        <v>224</v>
      </c>
      <c r="D762" s="14" t="s">
        <v>1316</v>
      </c>
      <c r="E762" s="14" t="s">
        <v>3683</v>
      </c>
      <c r="F762" s="12" t="s">
        <v>1936</v>
      </c>
      <c r="G762" s="12" t="s">
        <v>1926</v>
      </c>
      <c r="H762" s="10">
        <v>8</v>
      </c>
      <c r="I762" s="12"/>
      <c r="J762" s="10">
        <v>4</v>
      </c>
      <c r="K762" s="12"/>
      <c r="L762" s="12" t="s">
        <v>1922</v>
      </c>
      <c r="M762" s="10" t="s">
        <v>1944</v>
      </c>
      <c r="N762" s="10" t="s">
        <v>1954</v>
      </c>
      <c r="O762" s="10" t="s">
        <v>1960</v>
      </c>
      <c r="P762" s="14" t="s">
        <v>3658</v>
      </c>
      <c r="Q762" s="12" t="s">
        <v>1946</v>
      </c>
      <c r="R762" s="12" t="s">
        <v>2023</v>
      </c>
      <c r="S762" s="12" t="s">
        <v>1954</v>
      </c>
      <c r="T762" s="10" t="s">
        <v>3684</v>
      </c>
      <c r="U762" s="10" t="s">
        <v>3685</v>
      </c>
      <c r="V762" s="10" t="s">
        <v>207</v>
      </c>
      <c r="W762" s="10" t="s">
        <v>1920</v>
      </c>
      <c r="X762" s="10" t="s">
        <v>1920</v>
      </c>
      <c r="Y762" s="10" t="s">
        <v>2521</v>
      </c>
      <c r="Z762" s="10" t="s">
        <v>1935</v>
      </c>
    </row>
    <row r="763" spans="1:26" s="10" customFormat="1" ht="60">
      <c r="A763" s="13" t="s">
        <v>91</v>
      </c>
      <c r="B763" s="14" t="s">
        <v>161</v>
      </c>
      <c r="C763" s="10" t="s">
        <v>224</v>
      </c>
      <c r="D763" s="14" t="s">
        <v>1317</v>
      </c>
      <c r="E763" s="14" t="s">
        <v>3686</v>
      </c>
      <c r="F763" s="12" t="s">
        <v>1936</v>
      </c>
      <c r="G763" s="12" t="s">
        <v>1926</v>
      </c>
      <c r="H763" s="10">
        <v>8</v>
      </c>
      <c r="I763" s="12"/>
      <c r="J763" s="10">
        <v>4</v>
      </c>
      <c r="K763" s="12"/>
      <c r="L763" s="12" t="s">
        <v>1922</v>
      </c>
      <c r="M763" s="10" t="s">
        <v>1944</v>
      </c>
      <c r="N763" s="10" t="s">
        <v>1954</v>
      </c>
      <c r="O763" s="10" t="s">
        <v>1960</v>
      </c>
      <c r="P763" s="14" t="s">
        <v>3658</v>
      </c>
      <c r="Q763" s="12" t="s">
        <v>1946</v>
      </c>
      <c r="R763" s="12" t="s">
        <v>2023</v>
      </c>
      <c r="S763" s="12" t="s">
        <v>1954</v>
      </c>
      <c r="T763" s="10" t="s">
        <v>3687</v>
      </c>
      <c r="U763" s="10" t="s">
        <v>3688</v>
      </c>
      <c r="V763" s="10" t="s">
        <v>207</v>
      </c>
      <c r="W763" s="10" t="s">
        <v>1920</v>
      </c>
      <c r="X763" s="10" t="s">
        <v>1920</v>
      </c>
      <c r="Y763" s="10" t="s">
        <v>2521</v>
      </c>
      <c r="Z763" s="10" t="s">
        <v>1935</v>
      </c>
    </row>
    <row r="764" spans="1:26" s="10" customFormat="1" ht="60">
      <c r="A764" s="13" t="s">
        <v>91</v>
      </c>
      <c r="B764" s="14" t="s">
        <v>161</v>
      </c>
      <c r="C764" s="10" t="s">
        <v>224</v>
      </c>
      <c r="D764" s="14" t="s">
        <v>1318</v>
      </c>
      <c r="E764" s="14" t="s">
        <v>3689</v>
      </c>
      <c r="F764" s="12" t="s">
        <v>1936</v>
      </c>
      <c r="G764" s="12" t="s">
        <v>1926</v>
      </c>
      <c r="H764" s="10">
        <v>8</v>
      </c>
      <c r="I764" s="12"/>
      <c r="J764" s="10">
        <v>4</v>
      </c>
      <c r="K764" s="12"/>
      <c r="L764" s="12" t="s">
        <v>1922</v>
      </c>
      <c r="M764" s="10" t="s">
        <v>1944</v>
      </c>
      <c r="N764" s="10" t="s">
        <v>1954</v>
      </c>
      <c r="O764" s="10" t="s">
        <v>1960</v>
      </c>
      <c r="P764" s="14" t="s">
        <v>3658</v>
      </c>
      <c r="Q764" s="12" t="s">
        <v>1946</v>
      </c>
      <c r="R764" s="12" t="s">
        <v>2023</v>
      </c>
      <c r="S764" s="12" t="s">
        <v>1954</v>
      </c>
      <c r="T764" s="10" t="s">
        <v>3690</v>
      </c>
      <c r="U764" s="10" t="s">
        <v>3691</v>
      </c>
      <c r="V764" s="10" t="s">
        <v>207</v>
      </c>
      <c r="W764" s="10" t="s">
        <v>1920</v>
      </c>
      <c r="X764" s="10" t="s">
        <v>1920</v>
      </c>
      <c r="Y764" s="10" t="s">
        <v>2521</v>
      </c>
      <c r="Z764" s="10" t="s">
        <v>1935</v>
      </c>
    </row>
    <row r="765" spans="1:26" s="10" customFormat="1" ht="60">
      <c r="A765" s="13" t="s">
        <v>91</v>
      </c>
      <c r="B765" s="14" t="s">
        <v>161</v>
      </c>
      <c r="C765" s="10" t="s">
        <v>224</v>
      </c>
      <c r="D765" s="14" t="s">
        <v>1319</v>
      </c>
      <c r="E765" s="14" t="s">
        <v>3692</v>
      </c>
      <c r="F765" s="12" t="s">
        <v>1936</v>
      </c>
      <c r="G765" s="12" t="s">
        <v>1926</v>
      </c>
      <c r="H765" s="10">
        <v>8</v>
      </c>
      <c r="I765" s="12"/>
      <c r="J765" s="10">
        <v>4</v>
      </c>
      <c r="K765" s="12"/>
      <c r="L765" s="12" t="s">
        <v>1922</v>
      </c>
      <c r="M765" s="10" t="s">
        <v>1944</v>
      </c>
      <c r="N765" s="10" t="s">
        <v>1954</v>
      </c>
      <c r="O765" s="10" t="s">
        <v>1960</v>
      </c>
      <c r="P765" s="14" t="s">
        <v>3658</v>
      </c>
      <c r="Q765" s="12" t="s">
        <v>1946</v>
      </c>
      <c r="R765" s="12" t="s">
        <v>2023</v>
      </c>
      <c r="S765" s="12" t="s">
        <v>1954</v>
      </c>
      <c r="T765" s="10" t="s">
        <v>3693</v>
      </c>
      <c r="U765" s="10" t="s">
        <v>3694</v>
      </c>
      <c r="V765" s="10" t="s">
        <v>207</v>
      </c>
      <c r="W765" s="10" t="s">
        <v>1920</v>
      </c>
      <c r="X765" s="10" t="s">
        <v>1920</v>
      </c>
      <c r="Y765" s="10" t="s">
        <v>2521</v>
      </c>
      <c r="Z765" s="10" t="s">
        <v>1935</v>
      </c>
    </row>
    <row r="766" spans="1:26" s="10" customFormat="1" ht="60">
      <c r="A766" s="13" t="s">
        <v>91</v>
      </c>
      <c r="B766" s="14" t="s">
        <v>161</v>
      </c>
      <c r="C766" s="10" t="s">
        <v>224</v>
      </c>
      <c r="D766" s="14" t="s">
        <v>1320</v>
      </c>
      <c r="E766" s="14" t="s">
        <v>207</v>
      </c>
      <c r="F766" s="12" t="s">
        <v>1936</v>
      </c>
      <c r="G766" s="12" t="s">
        <v>1926</v>
      </c>
      <c r="H766" s="10">
        <v>8</v>
      </c>
      <c r="I766" s="12"/>
      <c r="J766" s="10">
        <v>4</v>
      </c>
      <c r="K766" s="12"/>
      <c r="L766" s="12" t="s">
        <v>1922</v>
      </c>
      <c r="M766" s="10" t="s">
        <v>1944</v>
      </c>
      <c r="N766" s="10" t="s">
        <v>1954</v>
      </c>
      <c r="O766" s="10" t="s">
        <v>1960</v>
      </c>
      <c r="P766" s="14" t="s">
        <v>3658</v>
      </c>
      <c r="Q766" s="12" t="s">
        <v>1946</v>
      </c>
      <c r="R766" s="12" t="s">
        <v>2023</v>
      </c>
      <c r="S766" s="12" t="s">
        <v>1954</v>
      </c>
      <c r="T766" s="10" t="s">
        <v>3695</v>
      </c>
      <c r="U766" s="10" t="s">
        <v>3696</v>
      </c>
      <c r="V766" s="10" t="s">
        <v>207</v>
      </c>
      <c r="W766" s="10" t="s">
        <v>1920</v>
      </c>
      <c r="X766" s="10" t="s">
        <v>1920</v>
      </c>
      <c r="Y766" s="10" t="s">
        <v>2521</v>
      </c>
      <c r="Z766" s="10" t="s">
        <v>1935</v>
      </c>
    </row>
    <row r="767" spans="1:26" s="10" customFormat="1" ht="60">
      <c r="A767" s="13" t="s">
        <v>91</v>
      </c>
      <c r="B767" s="14" t="s">
        <v>161</v>
      </c>
      <c r="C767" s="10" t="s">
        <v>224</v>
      </c>
      <c r="D767" s="14" t="s">
        <v>1321</v>
      </c>
      <c r="E767" s="14" t="s">
        <v>3697</v>
      </c>
      <c r="F767" s="12" t="s">
        <v>1936</v>
      </c>
      <c r="G767" s="12" t="s">
        <v>1926</v>
      </c>
      <c r="H767" s="10">
        <v>8</v>
      </c>
      <c r="I767" s="12"/>
      <c r="J767" s="10">
        <v>4</v>
      </c>
      <c r="K767" s="12"/>
      <c r="L767" s="12" t="s">
        <v>1922</v>
      </c>
      <c r="M767" s="10" t="s">
        <v>1944</v>
      </c>
      <c r="N767" s="10" t="s">
        <v>1954</v>
      </c>
      <c r="O767" s="10" t="s">
        <v>1960</v>
      </c>
      <c r="P767" s="14" t="s">
        <v>3658</v>
      </c>
      <c r="Q767" s="12" t="s">
        <v>1946</v>
      </c>
      <c r="R767" s="12" t="s">
        <v>2023</v>
      </c>
      <c r="S767" s="12" t="s">
        <v>1954</v>
      </c>
      <c r="T767" s="10" t="s">
        <v>3698</v>
      </c>
      <c r="U767" s="10" t="s">
        <v>3699</v>
      </c>
      <c r="V767" s="10" t="s">
        <v>207</v>
      </c>
      <c r="W767" s="10" t="s">
        <v>1920</v>
      </c>
      <c r="X767" s="10" t="s">
        <v>1920</v>
      </c>
      <c r="Y767" s="10" t="s">
        <v>2521</v>
      </c>
      <c r="Z767" s="10" t="s">
        <v>1935</v>
      </c>
    </row>
    <row r="768" spans="1:26" s="10" customFormat="1" ht="45">
      <c r="A768" s="13" t="s">
        <v>91</v>
      </c>
      <c r="B768" s="14" t="s">
        <v>161</v>
      </c>
      <c r="C768" s="10" t="s">
        <v>224</v>
      </c>
      <c r="D768" s="14" t="s">
        <v>1322</v>
      </c>
      <c r="E768" s="14" t="s">
        <v>3700</v>
      </c>
      <c r="F768" s="12" t="s">
        <v>1936</v>
      </c>
      <c r="G768" s="12" t="s">
        <v>1926</v>
      </c>
      <c r="I768" s="12"/>
      <c r="K768" s="12"/>
      <c r="L768" s="12" t="s">
        <v>4892</v>
      </c>
      <c r="M768" s="10" t="s">
        <v>1928</v>
      </c>
      <c r="N768" s="10" t="s">
        <v>1954</v>
      </c>
      <c r="O768" s="10" t="s">
        <v>1960</v>
      </c>
      <c r="P768" s="14" t="s">
        <v>3701</v>
      </c>
      <c r="Q768" s="12" t="s">
        <v>1924</v>
      </c>
      <c r="R768" s="12" t="s">
        <v>207</v>
      </c>
      <c r="S768" s="12" t="s">
        <v>1954</v>
      </c>
      <c r="T768" s="10" t="s">
        <v>207</v>
      </c>
      <c r="U768" s="10" t="s">
        <v>207</v>
      </c>
      <c r="V768" s="10" t="s">
        <v>207</v>
      </c>
      <c r="W768" s="10" t="s">
        <v>2168</v>
      </c>
      <c r="X768" s="10" t="s">
        <v>1920</v>
      </c>
      <c r="Y768" s="10" t="s">
        <v>2521</v>
      </c>
      <c r="Z768" s="10" t="s">
        <v>1935</v>
      </c>
    </row>
    <row r="769" spans="1:26" s="10" customFormat="1" ht="60">
      <c r="A769" s="13" t="s">
        <v>91</v>
      </c>
      <c r="B769" s="14" t="s">
        <v>161</v>
      </c>
      <c r="C769" s="10" t="s">
        <v>224</v>
      </c>
      <c r="D769" s="14" t="s">
        <v>1323</v>
      </c>
      <c r="E769" s="14" t="s">
        <v>207</v>
      </c>
      <c r="F769" s="12" t="s">
        <v>1936</v>
      </c>
      <c r="G769" s="12" t="s">
        <v>1926</v>
      </c>
      <c r="H769" s="10">
        <v>8</v>
      </c>
      <c r="I769" s="12"/>
      <c r="J769" s="10">
        <v>4</v>
      </c>
      <c r="K769" s="12"/>
      <c r="L769" s="12" t="s">
        <v>1922</v>
      </c>
      <c r="M769" s="10" t="s">
        <v>1944</v>
      </c>
      <c r="N769" s="10" t="s">
        <v>1954</v>
      </c>
      <c r="O769" s="10" t="s">
        <v>1960</v>
      </c>
      <c r="P769" s="14" t="s">
        <v>3658</v>
      </c>
      <c r="Q769" s="12" t="s">
        <v>1946</v>
      </c>
      <c r="R769" s="12" t="s">
        <v>2023</v>
      </c>
      <c r="S769" s="12" t="s">
        <v>1954</v>
      </c>
      <c r="T769" s="10" t="s">
        <v>3702</v>
      </c>
      <c r="U769" s="10" t="s">
        <v>3703</v>
      </c>
      <c r="V769" s="10" t="s">
        <v>207</v>
      </c>
      <c r="W769" s="10" t="s">
        <v>1920</v>
      </c>
      <c r="X769" s="10" t="s">
        <v>1920</v>
      </c>
      <c r="Y769" s="10" t="s">
        <v>2521</v>
      </c>
      <c r="Z769" s="10" t="s">
        <v>1935</v>
      </c>
    </row>
    <row r="770" spans="1:26" s="10" customFormat="1" ht="60">
      <c r="A770" s="13" t="s">
        <v>91</v>
      </c>
      <c r="B770" s="14" t="s">
        <v>161</v>
      </c>
      <c r="C770" s="10" t="s">
        <v>224</v>
      </c>
      <c r="D770" s="14" t="s">
        <v>1324</v>
      </c>
      <c r="E770" s="14" t="s">
        <v>3704</v>
      </c>
      <c r="F770" s="12" t="s">
        <v>1936</v>
      </c>
      <c r="G770" s="12" t="s">
        <v>1926</v>
      </c>
      <c r="H770" s="10">
        <v>8</v>
      </c>
      <c r="I770" s="12"/>
      <c r="J770" s="10">
        <v>4</v>
      </c>
      <c r="K770" s="12"/>
      <c r="L770" s="12" t="s">
        <v>1922</v>
      </c>
      <c r="M770" s="10" t="s">
        <v>1944</v>
      </c>
      <c r="N770" s="10" t="s">
        <v>1954</v>
      </c>
      <c r="O770" s="10" t="s">
        <v>1960</v>
      </c>
      <c r="P770" s="14" t="s">
        <v>3658</v>
      </c>
      <c r="Q770" s="12" t="s">
        <v>1946</v>
      </c>
      <c r="R770" s="12" t="s">
        <v>2023</v>
      </c>
      <c r="S770" s="12" t="s">
        <v>1954</v>
      </c>
      <c r="T770" s="10" t="s">
        <v>3705</v>
      </c>
      <c r="U770" s="10" t="s">
        <v>3706</v>
      </c>
      <c r="V770" s="10" t="s">
        <v>207</v>
      </c>
      <c r="W770" s="10" t="s">
        <v>1920</v>
      </c>
      <c r="X770" s="10" t="s">
        <v>1920</v>
      </c>
      <c r="Y770" s="10" t="s">
        <v>2521</v>
      </c>
      <c r="Z770" s="10" t="s">
        <v>3707</v>
      </c>
    </row>
    <row r="771" spans="1:26" s="10" customFormat="1" ht="60">
      <c r="A771" s="13" t="s">
        <v>91</v>
      </c>
      <c r="B771" s="14" t="s">
        <v>161</v>
      </c>
      <c r="C771" s="10" t="s">
        <v>224</v>
      </c>
      <c r="D771" s="14" t="s">
        <v>1325</v>
      </c>
      <c r="E771" s="14" t="s">
        <v>3708</v>
      </c>
      <c r="F771" s="12" t="s">
        <v>1936</v>
      </c>
      <c r="G771" s="12" t="s">
        <v>1926</v>
      </c>
      <c r="H771" s="10">
        <v>8</v>
      </c>
      <c r="I771" s="12"/>
      <c r="J771" s="10">
        <v>4</v>
      </c>
      <c r="K771" s="12"/>
      <c r="L771" s="12" t="s">
        <v>1922</v>
      </c>
      <c r="M771" s="10" t="s">
        <v>1944</v>
      </c>
      <c r="N771" s="10" t="s">
        <v>1954</v>
      </c>
      <c r="O771" s="10" t="s">
        <v>1960</v>
      </c>
      <c r="P771" s="14" t="s">
        <v>3658</v>
      </c>
      <c r="Q771" s="12" t="s">
        <v>1946</v>
      </c>
      <c r="R771" s="12" t="s">
        <v>2023</v>
      </c>
      <c r="S771" s="12" t="s">
        <v>1954</v>
      </c>
      <c r="T771" s="10" t="s">
        <v>3709</v>
      </c>
      <c r="U771" s="10" t="s">
        <v>3710</v>
      </c>
      <c r="V771" s="10" t="s">
        <v>207</v>
      </c>
      <c r="W771" s="10" t="s">
        <v>1920</v>
      </c>
      <c r="X771" s="10" t="s">
        <v>1920</v>
      </c>
      <c r="Y771" s="10" t="s">
        <v>2521</v>
      </c>
      <c r="Z771" s="10" t="s">
        <v>1935</v>
      </c>
    </row>
    <row r="772" spans="1:26" s="10" customFormat="1" ht="60">
      <c r="A772" s="13" t="s">
        <v>91</v>
      </c>
      <c r="B772" s="14" t="s">
        <v>161</v>
      </c>
      <c r="C772" s="10" t="s">
        <v>224</v>
      </c>
      <c r="D772" s="14" t="s">
        <v>1326</v>
      </c>
      <c r="E772" s="14" t="s">
        <v>3087</v>
      </c>
      <c r="F772" s="12" t="s">
        <v>1936</v>
      </c>
      <c r="G772" s="12" t="s">
        <v>1926</v>
      </c>
      <c r="H772" s="10">
        <v>8</v>
      </c>
      <c r="I772" s="12"/>
      <c r="J772" s="10">
        <v>4</v>
      </c>
      <c r="K772" s="12"/>
      <c r="L772" s="12" t="s">
        <v>1922</v>
      </c>
      <c r="M772" s="10" t="s">
        <v>1944</v>
      </c>
      <c r="N772" s="10" t="s">
        <v>1954</v>
      </c>
      <c r="O772" s="10" t="s">
        <v>1960</v>
      </c>
      <c r="P772" s="14" t="s">
        <v>3658</v>
      </c>
      <c r="Q772" s="12" t="s">
        <v>1946</v>
      </c>
      <c r="R772" s="12" t="s">
        <v>2023</v>
      </c>
      <c r="S772" s="12" t="s">
        <v>1954</v>
      </c>
      <c r="T772" s="10" t="s">
        <v>3711</v>
      </c>
      <c r="U772" s="10" t="s">
        <v>3712</v>
      </c>
      <c r="V772" s="10" t="s">
        <v>207</v>
      </c>
      <c r="W772" s="10" t="s">
        <v>1920</v>
      </c>
      <c r="X772" s="10" t="s">
        <v>1920</v>
      </c>
      <c r="Y772" s="10" t="s">
        <v>2521</v>
      </c>
      <c r="Z772" s="10" t="s">
        <v>1935</v>
      </c>
    </row>
    <row r="773" spans="1:26" s="10" customFormat="1" ht="60">
      <c r="A773" s="13" t="s">
        <v>91</v>
      </c>
      <c r="B773" s="14" t="s">
        <v>161</v>
      </c>
      <c r="C773" s="10" t="s">
        <v>224</v>
      </c>
      <c r="D773" s="14" t="s">
        <v>1327</v>
      </c>
      <c r="E773" s="14" t="s">
        <v>207</v>
      </c>
      <c r="F773" s="12" t="s">
        <v>1936</v>
      </c>
      <c r="G773" s="12" t="s">
        <v>1926</v>
      </c>
      <c r="H773" s="10">
        <v>8</v>
      </c>
      <c r="I773" s="12"/>
      <c r="J773" s="10">
        <v>4</v>
      </c>
      <c r="K773" s="12"/>
      <c r="L773" s="12" t="s">
        <v>1922</v>
      </c>
      <c r="M773" s="10" t="s">
        <v>1944</v>
      </c>
      <c r="N773" s="10" t="s">
        <v>1954</v>
      </c>
      <c r="O773" s="10" t="s">
        <v>1960</v>
      </c>
      <c r="P773" s="14" t="s">
        <v>3658</v>
      </c>
      <c r="Q773" s="12" t="s">
        <v>1946</v>
      </c>
      <c r="R773" s="12" t="s">
        <v>2023</v>
      </c>
      <c r="S773" s="12" t="s">
        <v>1954</v>
      </c>
      <c r="T773" s="10" t="s">
        <v>3713</v>
      </c>
      <c r="U773" s="10" t="s">
        <v>3714</v>
      </c>
      <c r="V773" s="10" t="s">
        <v>207</v>
      </c>
      <c r="W773" s="10" t="s">
        <v>1920</v>
      </c>
      <c r="X773" s="10" t="s">
        <v>1920</v>
      </c>
      <c r="Y773" s="10" t="s">
        <v>2521</v>
      </c>
      <c r="Z773" s="10" t="s">
        <v>1935</v>
      </c>
    </row>
    <row r="774" spans="1:26" s="10" customFormat="1" ht="60">
      <c r="A774" s="13" t="s">
        <v>91</v>
      </c>
      <c r="B774" s="14" t="s">
        <v>161</v>
      </c>
      <c r="C774" s="10" t="s">
        <v>224</v>
      </c>
      <c r="D774" s="14" t="s">
        <v>1328</v>
      </c>
      <c r="E774" s="14" t="s">
        <v>3715</v>
      </c>
      <c r="F774" s="12" t="s">
        <v>1936</v>
      </c>
      <c r="G774" s="12" t="s">
        <v>1926</v>
      </c>
      <c r="H774" s="10">
        <v>8</v>
      </c>
      <c r="I774" s="12"/>
      <c r="J774" s="10">
        <v>4</v>
      </c>
      <c r="K774" s="12"/>
      <c r="L774" s="12" t="s">
        <v>1922</v>
      </c>
      <c r="M774" s="10" t="s">
        <v>1944</v>
      </c>
      <c r="N774" s="10" t="s">
        <v>1954</v>
      </c>
      <c r="O774" s="10" t="s">
        <v>1960</v>
      </c>
      <c r="P774" s="14" t="s">
        <v>3658</v>
      </c>
      <c r="Q774" s="12" t="s">
        <v>1946</v>
      </c>
      <c r="R774" s="12" t="s">
        <v>2023</v>
      </c>
      <c r="S774" s="12" t="s">
        <v>1954</v>
      </c>
      <c r="T774" s="10" t="s">
        <v>3716</v>
      </c>
      <c r="U774" s="10" t="s">
        <v>3717</v>
      </c>
      <c r="V774" s="10" t="s">
        <v>207</v>
      </c>
      <c r="W774" s="10" t="s">
        <v>1920</v>
      </c>
      <c r="X774" s="10" t="s">
        <v>1920</v>
      </c>
      <c r="Y774" s="10" t="s">
        <v>2521</v>
      </c>
      <c r="Z774" s="10" t="s">
        <v>1935</v>
      </c>
    </row>
    <row r="775" spans="1:26" s="10" customFormat="1" ht="75">
      <c r="A775" s="13" t="s">
        <v>91</v>
      </c>
      <c r="B775" s="14" t="s">
        <v>161</v>
      </c>
      <c r="C775" s="10" t="s">
        <v>224</v>
      </c>
      <c r="D775" s="14" t="s">
        <v>1329</v>
      </c>
      <c r="E775" s="14" t="s">
        <v>3718</v>
      </c>
      <c r="F775" s="12" t="s">
        <v>1936</v>
      </c>
      <c r="G775" s="12" t="s">
        <v>1926</v>
      </c>
      <c r="I775" s="12"/>
      <c r="K775" s="12"/>
      <c r="L775" s="12" t="s">
        <v>4892</v>
      </c>
      <c r="M775" s="10" t="s">
        <v>1928</v>
      </c>
      <c r="N775" s="10" t="s">
        <v>1954</v>
      </c>
      <c r="O775" s="10" t="s">
        <v>1960</v>
      </c>
      <c r="P775" s="14" t="s">
        <v>3719</v>
      </c>
      <c r="Q775" s="12" t="s">
        <v>1924</v>
      </c>
      <c r="R775" s="12" t="s">
        <v>207</v>
      </c>
      <c r="S775" s="12" t="s">
        <v>1954</v>
      </c>
      <c r="T775" s="10" t="s">
        <v>207</v>
      </c>
      <c r="U775" s="10" t="s">
        <v>207</v>
      </c>
      <c r="V775" s="10" t="s">
        <v>207</v>
      </c>
      <c r="W775" s="10" t="s">
        <v>1982</v>
      </c>
      <c r="X775" s="10" t="s">
        <v>1920</v>
      </c>
      <c r="Y775" s="10" t="s">
        <v>2521</v>
      </c>
      <c r="Z775" s="10" t="s">
        <v>1935</v>
      </c>
    </row>
    <row r="776" spans="1:26" s="10" customFormat="1" ht="60">
      <c r="A776" s="13" t="s">
        <v>91</v>
      </c>
      <c r="B776" s="14" t="s">
        <v>161</v>
      </c>
      <c r="C776" s="10" t="s">
        <v>224</v>
      </c>
      <c r="D776" s="14" t="s">
        <v>1330</v>
      </c>
      <c r="E776" s="14" t="s">
        <v>3720</v>
      </c>
      <c r="F776" s="12" t="s">
        <v>1936</v>
      </c>
      <c r="G776" s="12" t="s">
        <v>1926</v>
      </c>
      <c r="H776" s="10">
        <v>8</v>
      </c>
      <c r="I776" s="12"/>
      <c r="J776" s="10">
        <v>4</v>
      </c>
      <c r="K776" s="12"/>
      <c r="L776" s="12" t="s">
        <v>1922</v>
      </c>
      <c r="M776" s="10" t="s">
        <v>1944</v>
      </c>
      <c r="N776" s="10" t="s">
        <v>1954</v>
      </c>
      <c r="O776" s="10" t="s">
        <v>1960</v>
      </c>
      <c r="P776" s="14" t="s">
        <v>3658</v>
      </c>
      <c r="Q776" s="12" t="s">
        <v>1946</v>
      </c>
      <c r="R776" s="12" t="s">
        <v>2023</v>
      </c>
      <c r="S776" s="12" t="s">
        <v>1954</v>
      </c>
      <c r="T776" s="10" t="s">
        <v>3721</v>
      </c>
      <c r="U776" s="10" t="s">
        <v>3722</v>
      </c>
      <c r="V776" s="10" t="s">
        <v>207</v>
      </c>
      <c r="W776" s="10" t="s">
        <v>1920</v>
      </c>
      <c r="X776" s="10" t="s">
        <v>1920</v>
      </c>
      <c r="Y776" s="10" t="s">
        <v>2521</v>
      </c>
      <c r="Z776" s="10" t="s">
        <v>1935</v>
      </c>
    </row>
    <row r="777" spans="1:26" s="10" customFormat="1" ht="60">
      <c r="A777" s="13" t="s">
        <v>91</v>
      </c>
      <c r="B777" s="14" t="s">
        <v>161</v>
      </c>
      <c r="C777" s="10" t="s">
        <v>224</v>
      </c>
      <c r="D777" s="14" t="s">
        <v>1331</v>
      </c>
      <c r="E777" s="14" t="s">
        <v>3723</v>
      </c>
      <c r="F777" s="12" t="s">
        <v>1936</v>
      </c>
      <c r="G777" s="12" t="s">
        <v>1926</v>
      </c>
      <c r="H777" s="10">
        <v>8</v>
      </c>
      <c r="I777" s="12"/>
      <c r="J777" s="10">
        <v>4</v>
      </c>
      <c r="K777" s="12"/>
      <c r="L777" s="12" t="s">
        <v>1922</v>
      </c>
      <c r="M777" s="10" t="s">
        <v>1944</v>
      </c>
      <c r="N777" s="10" t="s">
        <v>1954</v>
      </c>
      <c r="O777" s="10" t="s">
        <v>1960</v>
      </c>
      <c r="P777" s="14" t="s">
        <v>3658</v>
      </c>
      <c r="Q777" s="12" t="s">
        <v>1946</v>
      </c>
      <c r="R777" s="12" t="s">
        <v>2023</v>
      </c>
      <c r="S777" s="12" t="s">
        <v>1954</v>
      </c>
      <c r="T777" s="10" t="s">
        <v>3724</v>
      </c>
      <c r="U777" s="10" t="s">
        <v>3725</v>
      </c>
      <c r="V777" s="10" t="s">
        <v>207</v>
      </c>
      <c r="W777" s="10" t="s">
        <v>1920</v>
      </c>
      <c r="X777" s="10" t="s">
        <v>1920</v>
      </c>
      <c r="Y777" s="10" t="s">
        <v>2521</v>
      </c>
      <c r="Z777" s="10" t="s">
        <v>1935</v>
      </c>
    </row>
    <row r="778" spans="1:26" s="10" customFormat="1" ht="60">
      <c r="A778" s="13" t="s">
        <v>91</v>
      </c>
      <c r="B778" s="14" t="s">
        <v>161</v>
      </c>
      <c r="C778" s="10" t="s">
        <v>224</v>
      </c>
      <c r="D778" s="14" t="s">
        <v>1332</v>
      </c>
      <c r="E778" s="14" t="s">
        <v>3726</v>
      </c>
      <c r="F778" s="12" t="s">
        <v>1936</v>
      </c>
      <c r="G778" s="12" t="s">
        <v>1926</v>
      </c>
      <c r="H778" s="10">
        <v>8</v>
      </c>
      <c r="I778" s="12"/>
      <c r="J778" s="10">
        <v>4</v>
      </c>
      <c r="K778" s="12"/>
      <c r="L778" s="12" t="s">
        <v>1922</v>
      </c>
      <c r="M778" s="10" t="s">
        <v>1944</v>
      </c>
      <c r="N778" s="10" t="s">
        <v>1954</v>
      </c>
      <c r="O778" s="10" t="s">
        <v>1960</v>
      </c>
      <c r="P778" s="14" t="s">
        <v>3658</v>
      </c>
      <c r="Q778" s="12" t="s">
        <v>1946</v>
      </c>
      <c r="R778" s="12" t="s">
        <v>2023</v>
      </c>
      <c r="S778" s="12" t="s">
        <v>1954</v>
      </c>
      <c r="T778" s="10" t="s">
        <v>3727</v>
      </c>
      <c r="U778" s="10" t="s">
        <v>3728</v>
      </c>
      <c r="V778" s="10" t="s">
        <v>207</v>
      </c>
      <c r="W778" s="10" t="s">
        <v>2050</v>
      </c>
      <c r="X778" s="10" t="s">
        <v>1920</v>
      </c>
      <c r="Y778" s="10" t="s">
        <v>2521</v>
      </c>
      <c r="Z778" s="10" t="s">
        <v>2121</v>
      </c>
    </row>
    <row r="779" spans="1:26" s="10" customFormat="1" ht="60">
      <c r="A779" s="13" t="s">
        <v>91</v>
      </c>
      <c r="B779" s="14" t="s">
        <v>161</v>
      </c>
      <c r="C779" s="10" t="s">
        <v>224</v>
      </c>
      <c r="D779" s="14" t="s">
        <v>1333</v>
      </c>
      <c r="E779" s="14" t="s">
        <v>3729</v>
      </c>
      <c r="F779" s="12" t="s">
        <v>1936</v>
      </c>
      <c r="G779" s="12" t="s">
        <v>1926</v>
      </c>
      <c r="H779" s="10">
        <v>8</v>
      </c>
      <c r="I779" s="12"/>
      <c r="J779" s="10">
        <v>4</v>
      </c>
      <c r="K779" s="12"/>
      <c r="L779" s="12" t="s">
        <v>1922</v>
      </c>
      <c r="M779" s="10" t="s">
        <v>1944</v>
      </c>
      <c r="N779" s="10" t="s">
        <v>1954</v>
      </c>
      <c r="O779" s="10" t="s">
        <v>1960</v>
      </c>
      <c r="P779" s="14" t="s">
        <v>3658</v>
      </c>
      <c r="Q779" s="12" t="s">
        <v>1946</v>
      </c>
      <c r="R779" s="12" t="s">
        <v>2023</v>
      </c>
      <c r="S779" s="12" t="s">
        <v>1954</v>
      </c>
      <c r="T779" s="10" t="s">
        <v>3730</v>
      </c>
      <c r="U779" s="10" t="s">
        <v>3731</v>
      </c>
      <c r="V779" s="10" t="s">
        <v>207</v>
      </c>
      <c r="W779" s="10" t="s">
        <v>1920</v>
      </c>
      <c r="X779" s="10" t="s">
        <v>1920</v>
      </c>
      <c r="Y779" s="10" t="s">
        <v>2521</v>
      </c>
      <c r="Z779" s="10" t="s">
        <v>1935</v>
      </c>
    </row>
    <row r="780" spans="1:26" s="10" customFormat="1" ht="30">
      <c r="A780" s="13" t="s">
        <v>91</v>
      </c>
      <c r="B780" s="14" t="s">
        <v>161</v>
      </c>
      <c r="C780" s="10" t="s">
        <v>224</v>
      </c>
      <c r="D780" s="14" t="s">
        <v>1334</v>
      </c>
      <c r="E780" s="14" t="s">
        <v>3732</v>
      </c>
      <c r="F780" s="12" t="s">
        <v>1936</v>
      </c>
      <c r="G780" s="12" t="s">
        <v>1926</v>
      </c>
      <c r="I780" s="12"/>
      <c r="K780" s="12"/>
      <c r="L780" s="12" t="s">
        <v>4892</v>
      </c>
      <c r="M780" s="10" t="s">
        <v>1928</v>
      </c>
      <c r="N780" s="10" t="s">
        <v>1954</v>
      </c>
      <c r="O780" s="10" t="s">
        <v>1960</v>
      </c>
      <c r="P780" s="14" t="s">
        <v>3733</v>
      </c>
      <c r="Q780" s="12" t="s">
        <v>1924</v>
      </c>
      <c r="R780" s="12" t="s">
        <v>207</v>
      </c>
      <c r="S780" s="12" t="s">
        <v>1954</v>
      </c>
      <c r="T780" s="10" t="s">
        <v>207</v>
      </c>
      <c r="U780" s="10" t="s">
        <v>207</v>
      </c>
      <c r="V780" s="10" t="s">
        <v>207</v>
      </c>
      <c r="W780" s="10" t="s">
        <v>1920</v>
      </c>
      <c r="X780" s="10" t="s">
        <v>1920</v>
      </c>
      <c r="Y780" s="10" t="s">
        <v>2521</v>
      </c>
      <c r="Z780" s="10" t="s">
        <v>1935</v>
      </c>
    </row>
    <row r="781" spans="1:26" s="10" customFormat="1" ht="30">
      <c r="A781" s="13" t="s">
        <v>91</v>
      </c>
      <c r="B781" s="14" t="s">
        <v>161</v>
      </c>
      <c r="C781" s="10" t="s">
        <v>224</v>
      </c>
      <c r="D781" s="14" t="s">
        <v>1335</v>
      </c>
      <c r="E781" s="14" t="s">
        <v>3734</v>
      </c>
      <c r="F781" s="12" t="s">
        <v>1936</v>
      </c>
      <c r="G781" s="12" t="s">
        <v>1926</v>
      </c>
      <c r="I781" s="12"/>
      <c r="K781" s="12"/>
      <c r="L781" s="12" t="s">
        <v>4892</v>
      </c>
      <c r="M781" s="10" t="s">
        <v>1928</v>
      </c>
      <c r="N781" s="10" t="s">
        <v>1954</v>
      </c>
      <c r="O781" s="10" t="s">
        <v>1960</v>
      </c>
      <c r="P781" s="14" t="s">
        <v>3735</v>
      </c>
      <c r="Q781" s="12" t="s">
        <v>1924</v>
      </c>
      <c r="R781" s="12" t="s">
        <v>207</v>
      </c>
      <c r="S781" s="12" t="s">
        <v>1954</v>
      </c>
      <c r="T781" s="10" t="s">
        <v>207</v>
      </c>
      <c r="U781" s="10" t="s">
        <v>207</v>
      </c>
      <c r="V781" s="10" t="s">
        <v>207</v>
      </c>
      <c r="W781" s="10" t="s">
        <v>3736</v>
      </c>
      <c r="X781" s="10" t="s">
        <v>1920</v>
      </c>
      <c r="Y781" s="10" t="s">
        <v>2521</v>
      </c>
      <c r="Z781" s="10" t="s">
        <v>1935</v>
      </c>
    </row>
    <row r="782" spans="1:26" s="10" customFormat="1" ht="30">
      <c r="A782" s="13" t="s">
        <v>91</v>
      </c>
      <c r="B782" s="14" t="s">
        <v>161</v>
      </c>
      <c r="C782" s="10" t="s">
        <v>224</v>
      </c>
      <c r="D782" s="14" t="s">
        <v>1336</v>
      </c>
      <c r="E782" s="14" t="s">
        <v>3737</v>
      </c>
      <c r="F782" s="12" t="s">
        <v>1936</v>
      </c>
      <c r="G782" s="12" t="s">
        <v>1926</v>
      </c>
      <c r="I782" s="12"/>
      <c r="K782" s="12"/>
      <c r="L782" s="12" t="s">
        <v>4892</v>
      </c>
      <c r="M782" s="10" t="s">
        <v>1928</v>
      </c>
      <c r="N782" s="10" t="s">
        <v>1954</v>
      </c>
      <c r="O782" s="10" t="s">
        <v>1960</v>
      </c>
      <c r="P782" s="14" t="s">
        <v>3738</v>
      </c>
      <c r="Q782" s="12" t="s">
        <v>1924</v>
      </c>
      <c r="R782" s="12" t="s">
        <v>207</v>
      </c>
      <c r="S782" s="12" t="s">
        <v>1954</v>
      </c>
      <c r="T782" s="10" t="s">
        <v>207</v>
      </c>
      <c r="U782" s="10" t="s">
        <v>207</v>
      </c>
      <c r="V782" s="10" t="s">
        <v>207</v>
      </c>
      <c r="W782" s="10" t="s">
        <v>3739</v>
      </c>
      <c r="X782" s="10" t="s">
        <v>1920</v>
      </c>
      <c r="Y782" s="10" t="s">
        <v>2521</v>
      </c>
      <c r="Z782" s="10" t="s">
        <v>1935</v>
      </c>
    </row>
    <row r="783" spans="1:26" s="10" customFormat="1" ht="45">
      <c r="A783" s="13" t="s">
        <v>91</v>
      </c>
      <c r="B783" s="14" t="s">
        <v>161</v>
      </c>
      <c r="C783" s="10" t="s">
        <v>224</v>
      </c>
      <c r="D783" s="14" t="s">
        <v>1337</v>
      </c>
      <c r="E783" s="14" t="s">
        <v>3740</v>
      </c>
      <c r="F783" s="12" t="s">
        <v>1936</v>
      </c>
      <c r="G783" s="12" t="s">
        <v>1926</v>
      </c>
      <c r="I783" s="12"/>
      <c r="K783" s="12"/>
      <c r="L783" s="12" t="s">
        <v>4892</v>
      </c>
      <c r="M783" s="10" t="s">
        <v>1928</v>
      </c>
      <c r="N783" s="10" t="s">
        <v>1954</v>
      </c>
      <c r="O783" s="10" t="s">
        <v>1960</v>
      </c>
      <c r="P783" s="14" t="s">
        <v>3741</v>
      </c>
      <c r="Q783" s="12" t="s">
        <v>1924</v>
      </c>
      <c r="R783" s="12" t="s">
        <v>207</v>
      </c>
      <c r="S783" s="12" t="s">
        <v>1954</v>
      </c>
      <c r="T783" s="10" t="s">
        <v>207</v>
      </c>
      <c r="U783" s="10" t="s">
        <v>207</v>
      </c>
      <c r="V783" s="10" t="s">
        <v>207</v>
      </c>
      <c r="W783" s="10" t="s">
        <v>3742</v>
      </c>
      <c r="X783" s="10" t="s">
        <v>1920</v>
      </c>
      <c r="Y783" s="10" t="s">
        <v>2521</v>
      </c>
      <c r="Z783" s="10" t="s">
        <v>1935</v>
      </c>
    </row>
    <row r="784" spans="1:26" s="10" customFormat="1" ht="30">
      <c r="A784" s="13" t="s">
        <v>91</v>
      </c>
      <c r="B784" s="14" t="s">
        <v>161</v>
      </c>
      <c r="C784" s="10" t="s">
        <v>224</v>
      </c>
      <c r="D784" s="14" t="s">
        <v>1338</v>
      </c>
      <c r="E784" s="14" t="s">
        <v>3743</v>
      </c>
      <c r="F784" s="12" t="s">
        <v>1936</v>
      </c>
      <c r="G784" s="12" t="s">
        <v>1926</v>
      </c>
      <c r="I784" s="12"/>
      <c r="K784" s="12"/>
      <c r="L784" s="12" t="s">
        <v>4892</v>
      </c>
      <c r="M784" s="10" t="s">
        <v>1928</v>
      </c>
      <c r="N784" s="10" t="s">
        <v>1954</v>
      </c>
      <c r="O784" s="10" t="s">
        <v>1960</v>
      </c>
      <c r="P784" s="14" t="s">
        <v>3744</v>
      </c>
      <c r="Q784" s="12" t="s">
        <v>1924</v>
      </c>
      <c r="R784" s="12" t="s">
        <v>207</v>
      </c>
      <c r="S784" s="12" t="s">
        <v>1954</v>
      </c>
      <c r="T784" s="10" t="s">
        <v>207</v>
      </c>
      <c r="U784" s="10" t="s">
        <v>207</v>
      </c>
      <c r="V784" s="10" t="s">
        <v>207</v>
      </c>
      <c r="W784" s="10" t="s">
        <v>3745</v>
      </c>
      <c r="X784" s="10" t="s">
        <v>1920</v>
      </c>
      <c r="Y784" s="10" t="s">
        <v>2521</v>
      </c>
      <c r="Z784" s="10" t="s">
        <v>1935</v>
      </c>
    </row>
    <row r="785" spans="1:26" s="10" customFormat="1" ht="30">
      <c r="A785" s="13" t="s">
        <v>91</v>
      </c>
      <c r="B785" s="14" t="s">
        <v>161</v>
      </c>
      <c r="C785" s="10" t="s">
        <v>224</v>
      </c>
      <c r="D785" s="14" t="s">
        <v>1339</v>
      </c>
      <c r="E785" s="14" t="s">
        <v>3746</v>
      </c>
      <c r="F785" s="12" t="s">
        <v>1936</v>
      </c>
      <c r="G785" s="12" t="s">
        <v>1926</v>
      </c>
      <c r="I785" s="12"/>
      <c r="K785" s="12"/>
      <c r="L785" s="12" t="s">
        <v>4892</v>
      </c>
      <c r="M785" s="10" t="s">
        <v>1928</v>
      </c>
      <c r="N785" s="10" t="s">
        <v>1954</v>
      </c>
      <c r="O785" s="10" t="s">
        <v>1960</v>
      </c>
      <c r="P785" s="14" t="s">
        <v>3747</v>
      </c>
      <c r="Q785" s="12" t="s">
        <v>1924</v>
      </c>
      <c r="R785" s="12" t="s">
        <v>207</v>
      </c>
      <c r="S785" s="12" t="s">
        <v>1954</v>
      </c>
      <c r="T785" s="10" t="s">
        <v>207</v>
      </c>
      <c r="U785" s="10" t="s">
        <v>207</v>
      </c>
      <c r="V785" s="10" t="s">
        <v>207</v>
      </c>
      <c r="W785" s="10" t="s">
        <v>1982</v>
      </c>
      <c r="X785" s="10" t="s">
        <v>1920</v>
      </c>
      <c r="Y785" s="10" t="s">
        <v>2521</v>
      </c>
      <c r="Z785" s="10" t="s">
        <v>1935</v>
      </c>
    </row>
    <row r="786" spans="1:26" s="10" customFormat="1" ht="30">
      <c r="A786" s="13" t="s">
        <v>91</v>
      </c>
      <c r="B786" s="14" t="s">
        <v>161</v>
      </c>
      <c r="C786" s="10" t="s">
        <v>224</v>
      </c>
      <c r="D786" s="14" t="s">
        <v>1340</v>
      </c>
      <c r="E786" s="14" t="s">
        <v>3748</v>
      </c>
      <c r="F786" s="12" t="s">
        <v>1936</v>
      </c>
      <c r="G786" s="12" t="s">
        <v>1926</v>
      </c>
      <c r="I786" s="12"/>
      <c r="K786" s="12"/>
      <c r="L786" s="12" t="s">
        <v>4892</v>
      </c>
      <c r="M786" s="10" t="s">
        <v>1928</v>
      </c>
      <c r="N786" s="10" t="s">
        <v>1954</v>
      </c>
      <c r="O786" s="10" t="s">
        <v>1960</v>
      </c>
      <c r="P786" s="14" t="s">
        <v>3747</v>
      </c>
      <c r="Q786" s="12" t="s">
        <v>1924</v>
      </c>
      <c r="R786" s="12" t="s">
        <v>207</v>
      </c>
      <c r="S786" s="12" t="s">
        <v>1954</v>
      </c>
      <c r="T786" s="10" t="s">
        <v>207</v>
      </c>
      <c r="U786" s="10" t="s">
        <v>207</v>
      </c>
      <c r="V786" s="10" t="s">
        <v>207</v>
      </c>
      <c r="W786" s="10" t="s">
        <v>1982</v>
      </c>
      <c r="X786" s="10" t="s">
        <v>1920</v>
      </c>
      <c r="Y786" s="10" t="s">
        <v>2521</v>
      </c>
      <c r="Z786" s="10" t="s">
        <v>1935</v>
      </c>
    </row>
    <row r="787" spans="1:26" s="10" customFormat="1" ht="30">
      <c r="A787" s="13" t="s">
        <v>91</v>
      </c>
      <c r="B787" s="14" t="s">
        <v>161</v>
      </c>
      <c r="C787" s="10" t="s">
        <v>224</v>
      </c>
      <c r="D787" s="14" t="s">
        <v>1341</v>
      </c>
      <c r="E787" s="14" t="s">
        <v>3749</v>
      </c>
      <c r="F787" s="12" t="s">
        <v>1936</v>
      </c>
      <c r="G787" s="12" t="s">
        <v>1926</v>
      </c>
      <c r="I787" s="12"/>
      <c r="K787" s="12"/>
      <c r="L787" s="12" t="s">
        <v>4892</v>
      </c>
      <c r="M787" s="10" t="s">
        <v>1928</v>
      </c>
      <c r="N787" s="10" t="s">
        <v>1954</v>
      </c>
      <c r="O787" s="10" t="s">
        <v>1960</v>
      </c>
      <c r="P787" s="14" t="s">
        <v>3750</v>
      </c>
      <c r="Q787" s="12" t="s">
        <v>1924</v>
      </c>
      <c r="R787" s="12" t="s">
        <v>207</v>
      </c>
      <c r="S787" s="12" t="s">
        <v>1954</v>
      </c>
      <c r="T787" s="10" t="s">
        <v>207</v>
      </c>
      <c r="U787" s="10" t="s">
        <v>207</v>
      </c>
      <c r="V787" s="10" t="s">
        <v>207</v>
      </c>
      <c r="W787" s="10" t="s">
        <v>3751</v>
      </c>
      <c r="X787" s="10" t="s">
        <v>1920</v>
      </c>
      <c r="Y787" s="10" t="s">
        <v>2521</v>
      </c>
      <c r="Z787" s="10" t="s">
        <v>1935</v>
      </c>
    </row>
    <row r="788" spans="1:26" s="10" customFormat="1" ht="30">
      <c r="A788" s="13" t="s">
        <v>91</v>
      </c>
      <c r="B788" s="14" t="s">
        <v>161</v>
      </c>
      <c r="C788" s="10" t="s">
        <v>224</v>
      </c>
      <c r="D788" s="14" t="s">
        <v>1342</v>
      </c>
      <c r="E788" s="14" t="s">
        <v>3752</v>
      </c>
      <c r="F788" s="12" t="s">
        <v>1936</v>
      </c>
      <c r="G788" s="12" t="s">
        <v>1926</v>
      </c>
      <c r="I788" s="12"/>
      <c r="K788" s="12"/>
      <c r="L788" s="12" t="s">
        <v>4892</v>
      </c>
      <c r="M788" s="10" t="s">
        <v>1928</v>
      </c>
      <c r="N788" s="10" t="s">
        <v>1954</v>
      </c>
      <c r="O788" s="10" t="s">
        <v>1960</v>
      </c>
      <c r="P788" s="14" t="s">
        <v>3753</v>
      </c>
      <c r="Q788" s="12" t="s">
        <v>1924</v>
      </c>
      <c r="R788" s="12" t="s">
        <v>207</v>
      </c>
      <c r="S788" s="12" t="s">
        <v>1954</v>
      </c>
      <c r="T788" s="10" t="s">
        <v>207</v>
      </c>
      <c r="U788" s="10" t="s">
        <v>207</v>
      </c>
      <c r="V788" s="10" t="s">
        <v>207</v>
      </c>
      <c r="W788" s="10" t="s">
        <v>1920</v>
      </c>
      <c r="X788" s="10" t="s">
        <v>1920</v>
      </c>
      <c r="Y788" s="10" t="s">
        <v>2521</v>
      </c>
      <c r="Z788" s="10" t="s">
        <v>1935</v>
      </c>
    </row>
    <row r="789" spans="1:26" s="10" customFormat="1" ht="30">
      <c r="A789" s="13" t="s">
        <v>91</v>
      </c>
      <c r="B789" s="14" t="s">
        <v>161</v>
      </c>
      <c r="C789" s="10" t="s">
        <v>224</v>
      </c>
      <c r="D789" s="14" t="s">
        <v>1343</v>
      </c>
      <c r="E789" s="14" t="s">
        <v>3754</v>
      </c>
      <c r="F789" s="12" t="s">
        <v>1936</v>
      </c>
      <c r="G789" s="12" t="s">
        <v>1926</v>
      </c>
      <c r="I789" s="12"/>
      <c r="K789" s="12"/>
      <c r="L789" s="12" t="s">
        <v>4892</v>
      </c>
      <c r="M789" s="10" t="s">
        <v>1928</v>
      </c>
      <c r="N789" s="10" t="s">
        <v>1954</v>
      </c>
      <c r="O789" s="10" t="s">
        <v>1960</v>
      </c>
      <c r="P789" s="14" t="s">
        <v>3755</v>
      </c>
      <c r="Q789" s="12" t="s">
        <v>1924</v>
      </c>
      <c r="R789" s="12" t="s">
        <v>207</v>
      </c>
      <c r="S789" s="12" t="s">
        <v>1954</v>
      </c>
      <c r="T789" s="10" t="s">
        <v>207</v>
      </c>
      <c r="U789" s="10" t="s">
        <v>207</v>
      </c>
      <c r="V789" s="10" t="s">
        <v>207</v>
      </c>
      <c r="W789" s="10" t="s">
        <v>1920</v>
      </c>
      <c r="X789" s="10" t="s">
        <v>1920</v>
      </c>
      <c r="Y789" s="10" t="s">
        <v>2521</v>
      </c>
      <c r="Z789" s="10" t="s">
        <v>1935</v>
      </c>
    </row>
    <row r="790" spans="1:26" s="10" customFormat="1" ht="30">
      <c r="A790" s="13" t="s">
        <v>91</v>
      </c>
      <c r="B790" s="14" t="s">
        <v>161</v>
      </c>
      <c r="C790" s="10" t="s">
        <v>224</v>
      </c>
      <c r="D790" s="14" t="s">
        <v>1344</v>
      </c>
      <c r="E790" s="14" t="s">
        <v>3756</v>
      </c>
      <c r="F790" s="12" t="s">
        <v>1936</v>
      </c>
      <c r="G790" s="12" t="s">
        <v>1926</v>
      </c>
      <c r="I790" s="12"/>
      <c r="K790" s="12"/>
      <c r="L790" s="12" t="s">
        <v>4892</v>
      </c>
      <c r="M790" s="10" t="s">
        <v>1928</v>
      </c>
      <c r="N790" s="10" t="s">
        <v>1954</v>
      </c>
      <c r="O790" s="10" t="s">
        <v>1960</v>
      </c>
      <c r="P790" s="14" t="s">
        <v>3757</v>
      </c>
      <c r="Q790" s="12" t="s">
        <v>1924</v>
      </c>
      <c r="R790" s="12" t="s">
        <v>207</v>
      </c>
      <c r="S790" s="12" t="s">
        <v>1954</v>
      </c>
      <c r="T790" s="10" t="s">
        <v>207</v>
      </c>
      <c r="U790" s="10" t="s">
        <v>207</v>
      </c>
      <c r="V790" s="10" t="s">
        <v>207</v>
      </c>
      <c r="W790" s="10" t="s">
        <v>1920</v>
      </c>
      <c r="X790" s="10" t="s">
        <v>1920</v>
      </c>
      <c r="Y790" s="10" t="s">
        <v>2521</v>
      </c>
      <c r="Z790" s="10" t="s">
        <v>1935</v>
      </c>
    </row>
    <row r="791" spans="1:26" s="10" customFormat="1" ht="30">
      <c r="A791" s="13" t="s">
        <v>91</v>
      </c>
      <c r="B791" s="14" t="s">
        <v>161</v>
      </c>
      <c r="C791" s="10" t="s">
        <v>224</v>
      </c>
      <c r="D791" s="14" t="s">
        <v>1345</v>
      </c>
      <c r="E791" s="14" t="s">
        <v>3758</v>
      </c>
      <c r="F791" s="12" t="s">
        <v>1936</v>
      </c>
      <c r="G791" s="12" t="s">
        <v>1926</v>
      </c>
      <c r="I791" s="12"/>
      <c r="K791" s="12"/>
      <c r="L791" s="12" t="s">
        <v>4892</v>
      </c>
      <c r="M791" s="10" t="s">
        <v>1928</v>
      </c>
      <c r="N791" s="10" t="s">
        <v>1954</v>
      </c>
      <c r="O791" s="10" t="s">
        <v>1960</v>
      </c>
      <c r="P791" s="14" t="s">
        <v>3759</v>
      </c>
      <c r="Q791" s="12" t="s">
        <v>1924</v>
      </c>
      <c r="R791" s="12" t="s">
        <v>207</v>
      </c>
      <c r="S791" s="12" t="s">
        <v>1954</v>
      </c>
      <c r="T791" s="10" t="s">
        <v>207</v>
      </c>
      <c r="U791" s="10" t="s">
        <v>207</v>
      </c>
      <c r="V791" s="10" t="s">
        <v>207</v>
      </c>
      <c r="W791" s="10" t="s">
        <v>1982</v>
      </c>
      <c r="X791" s="10" t="s">
        <v>1920</v>
      </c>
      <c r="Y791" s="10" t="s">
        <v>2521</v>
      </c>
      <c r="Z791" s="10" t="s">
        <v>1935</v>
      </c>
    </row>
    <row r="792" spans="1:26" s="10" customFormat="1" ht="60">
      <c r="A792" s="13" t="s">
        <v>91</v>
      </c>
      <c r="B792" s="14" t="s">
        <v>161</v>
      </c>
      <c r="C792" s="10" t="s">
        <v>224</v>
      </c>
      <c r="D792" s="14" t="s">
        <v>1346</v>
      </c>
      <c r="E792" s="14" t="s">
        <v>207</v>
      </c>
      <c r="F792" s="12" t="s">
        <v>1936</v>
      </c>
      <c r="G792" s="12" t="s">
        <v>1926</v>
      </c>
      <c r="H792" s="10">
        <v>8</v>
      </c>
      <c r="I792" s="12"/>
      <c r="J792" s="10">
        <v>4</v>
      </c>
      <c r="K792" s="12"/>
      <c r="L792" s="12" t="s">
        <v>1922</v>
      </c>
      <c r="M792" s="10" t="s">
        <v>1944</v>
      </c>
      <c r="N792" s="10" t="s">
        <v>1954</v>
      </c>
      <c r="O792" s="10" t="s">
        <v>1960</v>
      </c>
      <c r="P792" s="14" t="s">
        <v>3658</v>
      </c>
      <c r="Q792" s="12" t="s">
        <v>1946</v>
      </c>
      <c r="R792" s="12" t="s">
        <v>2023</v>
      </c>
      <c r="S792" s="12" t="s">
        <v>1954</v>
      </c>
      <c r="T792" s="10" t="s">
        <v>3760</v>
      </c>
      <c r="U792" s="10" t="s">
        <v>3761</v>
      </c>
      <c r="V792" s="10" t="s">
        <v>207</v>
      </c>
      <c r="W792" s="10" t="s">
        <v>2050</v>
      </c>
      <c r="X792" s="10" t="s">
        <v>1920</v>
      </c>
      <c r="Y792" s="10" t="s">
        <v>2521</v>
      </c>
      <c r="Z792" s="10" t="s">
        <v>2121</v>
      </c>
    </row>
    <row r="793" spans="1:26" s="10" customFormat="1" ht="60">
      <c r="A793" s="13" t="s">
        <v>91</v>
      </c>
      <c r="B793" s="14" t="s">
        <v>161</v>
      </c>
      <c r="C793" s="10" t="s">
        <v>224</v>
      </c>
      <c r="D793" s="14" t="s">
        <v>1347</v>
      </c>
      <c r="E793" s="14" t="s">
        <v>2966</v>
      </c>
      <c r="F793" s="12" t="s">
        <v>1936</v>
      </c>
      <c r="G793" s="12" t="s">
        <v>1926</v>
      </c>
      <c r="H793" s="10">
        <v>8</v>
      </c>
      <c r="I793" s="12"/>
      <c r="J793" s="10">
        <v>4</v>
      </c>
      <c r="K793" s="12"/>
      <c r="L793" s="12" t="s">
        <v>1922</v>
      </c>
      <c r="M793" s="10" t="s">
        <v>1944</v>
      </c>
      <c r="N793" s="10" t="s">
        <v>1954</v>
      </c>
      <c r="O793" s="10" t="s">
        <v>1960</v>
      </c>
      <c r="P793" s="14" t="s">
        <v>3658</v>
      </c>
      <c r="Q793" s="12" t="s">
        <v>1946</v>
      </c>
      <c r="R793" s="12" t="s">
        <v>2023</v>
      </c>
      <c r="S793" s="12" t="s">
        <v>1954</v>
      </c>
      <c r="T793" s="10" t="s">
        <v>3762</v>
      </c>
      <c r="U793" s="10" t="s">
        <v>3763</v>
      </c>
      <c r="V793" s="10" t="s">
        <v>207</v>
      </c>
      <c r="W793" s="10" t="s">
        <v>2050</v>
      </c>
      <c r="X793" s="10" t="s">
        <v>1920</v>
      </c>
      <c r="Y793" s="10" t="s">
        <v>2521</v>
      </c>
      <c r="Z793" s="10" t="s">
        <v>2121</v>
      </c>
    </row>
    <row r="794" spans="1:26" s="10" customFormat="1" ht="60">
      <c r="A794" s="13" t="s">
        <v>91</v>
      </c>
      <c r="B794" s="14" t="s">
        <v>161</v>
      </c>
      <c r="C794" s="10" t="s">
        <v>224</v>
      </c>
      <c r="D794" s="14" t="s">
        <v>1348</v>
      </c>
      <c r="E794" s="14" t="s">
        <v>3764</v>
      </c>
      <c r="F794" s="12" t="s">
        <v>1936</v>
      </c>
      <c r="G794" s="12" t="s">
        <v>1926</v>
      </c>
      <c r="H794" s="10">
        <v>8</v>
      </c>
      <c r="I794" s="12"/>
      <c r="J794" s="10">
        <v>4</v>
      </c>
      <c r="K794" s="12"/>
      <c r="L794" s="12" t="s">
        <v>1922</v>
      </c>
      <c r="M794" s="10" t="s">
        <v>1944</v>
      </c>
      <c r="N794" s="10" t="s">
        <v>1954</v>
      </c>
      <c r="O794" s="10" t="s">
        <v>1960</v>
      </c>
      <c r="P794" s="14" t="s">
        <v>3658</v>
      </c>
      <c r="Q794" s="12" t="s">
        <v>1946</v>
      </c>
      <c r="R794" s="12" t="s">
        <v>2023</v>
      </c>
      <c r="S794" s="12" t="s">
        <v>1954</v>
      </c>
      <c r="T794" s="10" t="s">
        <v>3765</v>
      </c>
      <c r="U794" s="10" t="s">
        <v>3766</v>
      </c>
      <c r="V794" s="10" t="s">
        <v>207</v>
      </c>
      <c r="W794" s="10" t="s">
        <v>2050</v>
      </c>
      <c r="X794" s="10" t="s">
        <v>1920</v>
      </c>
      <c r="Y794" s="10" t="s">
        <v>2521</v>
      </c>
      <c r="Z794" s="10" t="s">
        <v>2121</v>
      </c>
    </row>
    <row r="795" spans="1:26" s="10" customFormat="1" ht="60">
      <c r="A795" s="13" t="s">
        <v>91</v>
      </c>
      <c r="B795" s="14" t="s">
        <v>161</v>
      </c>
      <c r="C795" s="10" t="s">
        <v>224</v>
      </c>
      <c r="D795" s="14" t="s">
        <v>1349</v>
      </c>
      <c r="E795" s="14" t="s">
        <v>3457</v>
      </c>
      <c r="F795" s="12" t="s">
        <v>1936</v>
      </c>
      <c r="G795" s="12" t="s">
        <v>1926</v>
      </c>
      <c r="H795" s="10">
        <v>10</v>
      </c>
      <c r="I795" s="12"/>
      <c r="J795" s="10">
        <v>4</v>
      </c>
      <c r="K795" s="12"/>
      <c r="L795" s="12" t="s">
        <v>1922</v>
      </c>
      <c r="M795" s="10" t="s">
        <v>1944</v>
      </c>
      <c r="N795" s="10" t="s">
        <v>1954</v>
      </c>
      <c r="O795" s="10" t="s">
        <v>1960</v>
      </c>
      <c r="P795" s="14" t="s">
        <v>3658</v>
      </c>
      <c r="Q795" s="12" t="s">
        <v>1946</v>
      </c>
      <c r="R795" s="12" t="s">
        <v>1962</v>
      </c>
      <c r="S795" s="12" t="s">
        <v>1954</v>
      </c>
      <c r="T795" s="10" t="s">
        <v>3767</v>
      </c>
      <c r="U795" s="10" t="s">
        <v>3768</v>
      </c>
      <c r="V795" s="10" t="s">
        <v>207</v>
      </c>
      <c r="W795" s="10" t="s">
        <v>2050</v>
      </c>
      <c r="X795" s="10" t="s">
        <v>1920</v>
      </c>
      <c r="Y795" s="10" t="s">
        <v>2521</v>
      </c>
      <c r="Z795" s="10" t="s">
        <v>2121</v>
      </c>
    </row>
    <row r="796" spans="1:26" s="10" customFormat="1" ht="30">
      <c r="A796" s="13" t="s">
        <v>91</v>
      </c>
      <c r="B796" s="14" t="s">
        <v>161</v>
      </c>
      <c r="C796" s="10" t="s">
        <v>224</v>
      </c>
      <c r="D796" s="14" t="s">
        <v>1350</v>
      </c>
      <c r="E796" s="14" t="s">
        <v>3769</v>
      </c>
      <c r="F796" s="12" t="s">
        <v>1936</v>
      </c>
      <c r="G796" s="12" t="s">
        <v>1926</v>
      </c>
      <c r="I796" s="12"/>
      <c r="K796" s="12"/>
      <c r="L796" s="12" t="s">
        <v>4892</v>
      </c>
      <c r="M796" s="10" t="s">
        <v>1928</v>
      </c>
      <c r="N796" s="10" t="s">
        <v>1954</v>
      </c>
      <c r="O796" s="10" t="s">
        <v>1960</v>
      </c>
      <c r="P796" s="14" t="s">
        <v>3770</v>
      </c>
      <c r="Q796" s="12" t="s">
        <v>1924</v>
      </c>
      <c r="R796" s="12" t="s">
        <v>207</v>
      </c>
      <c r="S796" s="12" t="s">
        <v>1954</v>
      </c>
      <c r="T796" s="10" t="s">
        <v>207</v>
      </c>
      <c r="U796" s="10" t="s">
        <v>207</v>
      </c>
      <c r="V796" s="10" t="s">
        <v>207</v>
      </c>
      <c r="W796" s="10" t="s">
        <v>1940</v>
      </c>
      <c r="X796" s="10" t="s">
        <v>1920</v>
      </c>
      <c r="Y796" s="10" t="s">
        <v>2521</v>
      </c>
      <c r="Z796" s="10" t="s">
        <v>1935</v>
      </c>
    </row>
    <row r="797" spans="1:26" s="10" customFormat="1" ht="30">
      <c r="A797" s="13" t="s">
        <v>91</v>
      </c>
      <c r="B797" s="14" t="s">
        <v>161</v>
      </c>
      <c r="C797" s="10" t="s">
        <v>224</v>
      </c>
      <c r="D797" s="14" t="s">
        <v>1351</v>
      </c>
      <c r="E797" s="14" t="s">
        <v>3771</v>
      </c>
      <c r="F797" s="12" t="s">
        <v>1936</v>
      </c>
      <c r="G797" s="12" t="s">
        <v>1926</v>
      </c>
      <c r="I797" s="12"/>
      <c r="K797" s="12"/>
      <c r="L797" s="12" t="s">
        <v>4892</v>
      </c>
      <c r="M797" s="10" t="s">
        <v>1928</v>
      </c>
      <c r="N797" s="10" t="s">
        <v>1954</v>
      </c>
      <c r="O797" s="10" t="s">
        <v>1960</v>
      </c>
      <c r="P797" s="14" t="s">
        <v>3772</v>
      </c>
      <c r="Q797" s="12" t="s">
        <v>1924</v>
      </c>
      <c r="R797" s="12" t="s">
        <v>207</v>
      </c>
      <c r="S797" s="12" t="s">
        <v>1954</v>
      </c>
      <c r="T797" s="10" t="s">
        <v>207</v>
      </c>
      <c r="U797" s="10" t="s">
        <v>207</v>
      </c>
      <c r="V797" s="10" t="s">
        <v>207</v>
      </c>
      <c r="W797" s="10" t="s">
        <v>1997</v>
      </c>
      <c r="X797" s="10" t="s">
        <v>1920</v>
      </c>
      <c r="Y797" s="10" t="s">
        <v>2521</v>
      </c>
      <c r="Z797" s="10" t="s">
        <v>1935</v>
      </c>
    </row>
    <row r="798" spans="1:26" s="10" customFormat="1" ht="60">
      <c r="A798" s="13" t="s">
        <v>91</v>
      </c>
      <c r="B798" s="14" t="s">
        <v>161</v>
      </c>
      <c r="C798" s="10" t="s">
        <v>224</v>
      </c>
      <c r="D798" s="14" t="s">
        <v>1352</v>
      </c>
      <c r="E798" s="14" t="s">
        <v>3773</v>
      </c>
      <c r="F798" s="12" t="s">
        <v>1936</v>
      </c>
      <c r="G798" s="12" t="s">
        <v>1926</v>
      </c>
      <c r="H798" s="10">
        <v>10</v>
      </c>
      <c r="I798" s="12"/>
      <c r="J798" s="10">
        <v>4</v>
      </c>
      <c r="K798" s="12"/>
      <c r="L798" s="12" t="s">
        <v>1922</v>
      </c>
      <c r="M798" s="10" t="s">
        <v>1944</v>
      </c>
      <c r="N798" s="10" t="s">
        <v>1954</v>
      </c>
      <c r="O798" s="10" t="s">
        <v>1960</v>
      </c>
      <c r="P798" s="14" t="s">
        <v>3658</v>
      </c>
      <c r="Q798" s="12" t="s">
        <v>1946</v>
      </c>
      <c r="R798" s="12" t="s">
        <v>1962</v>
      </c>
      <c r="S798" s="12" t="s">
        <v>1954</v>
      </c>
      <c r="T798" s="10" t="s">
        <v>3774</v>
      </c>
      <c r="U798" s="10" t="s">
        <v>3775</v>
      </c>
      <c r="V798" s="10" t="s">
        <v>207</v>
      </c>
      <c r="W798" s="10" t="s">
        <v>2050</v>
      </c>
      <c r="X798" s="10" t="s">
        <v>1920</v>
      </c>
      <c r="Y798" s="10" t="s">
        <v>2521</v>
      </c>
      <c r="Z798" s="10" t="s">
        <v>2121</v>
      </c>
    </row>
    <row r="799" spans="1:26" s="10" customFormat="1" ht="60">
      <c r="A799" s="13" t="s">
        <v>91</v>
      </c>
      <c r="B799" s="14" t="s">
        <v>161</v>
      </c>
      <c r="C799" s="10" t="s">
        <v>224</v>
      </c>
      <c r="D799" s="14" t="s">
        <v>1353</v>
      </c>
      <c r="E799" s="14" t="s">
        <v>3776</v>
      </c>
      <c r="F799" s="12" t="s">
        <v>1936</v>
      </c>
      <c r="G799" s="12" t="s">
        <v>1926</v>
      </c>
      <c r="H799" s="10">
        <v>10</v>
      </c>
      <c r="I799" s="12"/>
      <c r="J799" s="10">
        <v>4</v>
      </c>
      <c r="K799" s="12"/>
      <c r="L799" s="12" t="s">
        <v>1922</v>
      </c>
      <c r="M799" s="10" t="s">
        <v>1944</v>
      </c>
      <c r="N799" s="10" t="s">
        <v>1954</v>
      </c>
      <c r="O799" s="10" t="s">
        <v>1960</v>
      </c>
      <c r="P799" s="14" t="s">
        <v>3658</v>
      </c>
      <c r="Q799" s="12" t="s">
        <v>1946</v>
      </c>
      <c r="R799" s="12" t="s">
        <v>1962</v>
      </c>
      <c r="S799" s="12" t="s">
        <v>1954</v>
      </c>
      <c r="T799" s="10" t="s">
        <v>3777</v>
      </c>
      <c r="U799" s="10" t="s">
        <v>3778</v>
      </c>
      <c r="V799" s="10" t="s">
        <v>207</v>
      </c>
      <c r="W799" s="10" t="s">
        <v>1920</v>
      </c>
      <c r="X799" s="10" t="s">
        <v>1920</v>
      </c>
      <c r="Y799" s="10" t="s">
        <v>2521</v>
      </c>
      <c r="Z799" s="10" t="s">
        <v>1935</v>
      </c>
    </row>
    <row r="800" spans="1:26" s="10" customFormat="1" ht="60">
      <c r="A800" s="13" t="s">
        <v>91</v>
      </c>
      <c r="B800" s="14" t="s">
        <v>161</v>
      </c>
      <c r="C800" s="10" t="s">
        <v>224</v>
      </c>
      <c r="D800" s="14" t="s">
        <v>1354</v>
      </c>
      <c r="E800" s="14" t="s">
        <v>3779</v>
      </c>
      <c r="F800" s="12" t="s">
        <v>1936</v>
      </c>
      <c r="G800" s="12" t="s">
        <v>1926</v>
      </c>
      <c r="H800" s="10">
        <v>10</v>
      </c>
      <c r="I800" s="12"/>
      <c r="J800" s="10">
        <v>4</v>
      </c>
      <c r="K800" s="12"/>
      <c r="L800" s="12" t="s">
        <v>1922</v>
      </c>
      <c r="M800" s="10" t="s">
        <v>1944</v>
      </c>
      <c r="N800" s="10" t="s">
        <v>1954</v>
      </c>
      <c r="O800" s="10" t="s">
        <v>1960</v>
      </c>
      <c r="P800" s="14" t="s">
        <v>3658</v>
      </c>
      <c r="Q800" s="12" t="s">
        <v>1946</v>
      </c>
      <c r="R800" s="12" t="s">
        <v>1962</v>
      </c>
      <c r="S800" s="12" t="s">
        <v>1954</v>
      </c>
      <c r="T800" s="10" t="s">
        <v>3780</v>
      </c>
      <c r="U800" s="10" t="s">
        <v>3781</v>
      </c>
      <c r="V800" s="10" t="s">
        <v>207</v>
      </c>
      <c r="W800" s="10" t="s">
        <v>1920</v>
      </c>
      <c r="X800" s="10" t="s">
        <v>1920</v>
      </c>
      <c r="Y800" s="10" t="s">
        <v>2521</v>
      </c>
      <c r="Z800" s="10" t="s">
        <v>1935</v>
      </c>
    </row>
    <row r="801" spans="1:26" s="10" customFormat="1" ht="30">
      <c r="A801" s="13" t="s">
        <v>91</v>
      </c>
      <c r="B801" s="14" t="s">
        <v>161</v>
      </c>
      <c r="C801" s="10" t="s">
        <v>224</v>
      </c>
      <c r="D801" s="14" t="s">
        <v>1355</v>
      </c>
      <c r="E801" s="14" t="s">
        <v>3782</v>
      </c>
      <c r="F801" s="12" t="s">
        <v>1936</v>
      </c>
      <c r="G801" s="12" t="s">
        <v>1926</v>
      </c>
      <c r="I801" s="12"/>
      <c r="K801" s="12"/>
      <c r="L801" s="12" t="s">
        <v>4892</v>
      </c>
      <c r="M801" s="10" t="s">
        <v>1928</v>
      </c>
      <c r="N801" s="10" t="s">
        <v>1954</v>
      </c>
      <c r="O801" s="10" t="s">
        <v>1960</v>
      </c>
      <c r="P801" s="14" t="s">
        <v>3783</v>
      </c>
      <c r="Q801" s="12" t="s">
        <v>1924</v>
      </c>
      <c r="R801" s="12" t="s">
        <v>207</v>
      </c>
      <c r="S801" s="12" t="s">
        <v>1954</v>
      </c>
      <c r="T801" s="10" t="s">
        <v>207</v>
      </c>
      <c r="U801" s="10" t="s">
        <v>207</v>
      </c>
      <c r="V801" s="10" t="s">
        <v>207</v>
      </c>
      <c r="W801" s="10" t="s">
        <v>3784</v>
      </c>
      <c r="X801" s="10" t="s">
        <v>1920</v>
      </c>
      <c r="Y801" s="10" t="s">
        <v>2521</v>
      </c>
      <c r="Z801" s="10" t="s">
        <v>1935</v>
      </c>
    </row>
    <row r="802" spans="1:26" s="10" customFormat="1" ht="30">
      <c r="A802" s="13" t="s">
        <v>91</v>
      </c>
      <c r="B802" s="14" t="s">
        <v>161</v>
      </c>
      <c r="C802" s="10" t="s">
        <v>224</v>
      </c>
      <c r="D802" s="14" t="s">
        <v>1356</v>
      </c>
      <c r="E802" s="14" t="s">
        <v>3785</v>
      </c>
      <c r="F802" s="12" t="s">
        <v>1936</v>
      </c>
      <c r="G802" s="12" t="s">
        <v>1926</v>
      </c>
      <c r="I802" s="12"/>
      <c r="K802" s="12"/>
      <c r="L802" s="12" t="s">
        <v>4892</v>
      </c>
      <c r="M802" s="10" t="s">
        <v>1928</v>
      </c>
      <c r="N802" s="10" t="s">
        <v>1954</v>
      </c>
      <c r="O802" s="10" t="s">
        <v>1960</v>
      </c>
      <c r="P802" s="14" t="s">
        <v>3786</v>
      </c>
      <c r="Q802" s="12" t="s">
        <v>1924</v>
      </c>
      <c r="R802" s="12" t="s">
        <v>207</v>
      </c>
      <c r="S802" s="12" t="s">
        <v>1954</v>
      </c>
      <c r="T802" s="10" t="s">
        <v>207</v>
      </c>
      <c r="U802" s="10" t="s">
        <v>207</v>
      </c>
      <c r="V802" s="10" t="s">
        <v>207</v>
      </c>
      <c r="W802" s="10" t="s">
        <v>3787</v>
      </c>
      <c r="X802" s="10" t="s">
        <v>1920</v>
      </c>
      <c r="Y802" s="10" t="s">
        <v>2521</v>
      </c>
      <c r="Z802" s="10" t="s">
        <v>1935</v>
      </c>
    </row>
    <row r="803" spans="1:26" s="10" customFormat="1" ht="30">
      <c r="A803" s="13" t="s">
        <v>91</v>
      </c>
      <c r="B803" s="14" t="s">
        <v>161</v>
      </c>
      <c r="C803" s="10" t="s">
        <v>224</v>
      </c>
      <c r="D803" s="14" t="s">
        <v>1357</v>
      </c>
      <c r="E803" s="14" t="s">
        <v>3788</v>
      </c>
      <c r="F803" s="12" t="s">
        <v>1936</v>
      </c>
      <c r="G803" s="12" t="s">
        <v>1926</v>
      </c>
      <c r="I803" s="12"/>
      <c r="K803" s="12"/>
      <c r="L803" s="12" t="s">
        <v>4892</v>
      </c>
      <c r="M803" s="10" t="s">
        <v>1928</v>
      </c>
      <c r="N803" s="10" t="s">
        <v>1954</v>
      </c>
      <c r="O803" s="10" t="s">
        <v>1960</v>
      </c>
      <c r="P803" s="14" t="s">
        <v>3789</v>
      </c>
      <c r="Q803" s="12" t="s">
        <v>1924</v>
      </c>
      <c r="R803" s="12" t="s">
        <v>207</v>
      </c>
      <c r="S803" s="12" t="s">
        <v>1954</v>
      </c>
      <c r="T803" s="10" t="s">
        <v>207</v>
      </c>
      <c r="U803" s="10" t="s">
        <v>207</v>
      </c>
      <c r="V803" s="10" t="s">
        <v>207</v>
      </c>
      <c r="W803" s="10" t="s">
        <v>3790</v>
      </c>
      <c r="X803" s="10" t="s">
        <v>1920</v>
      </c>
      <c r="Y803" s="10" t="s">
        <v>2521</v>
      </c>
      <c r="Z803" s="10" t="s">
        <v>1935</v>
      </c>
    </row>
    <row r="804" spans="1:26" s="10" customFormat="1" ht="30">
      <c r="A804" s="13" t="s">
        <v>91</v>
      </c>
      <c r="B804" s="14" t="s">
        <v>161</v>
      </c>
      <c r="C804" s="10" t="s">
        <v>224</v>
      </c>
      <c r="D804" s="14" t="s">
        <v>1358</v>
      </c>
      <c r="E804" s="14" t="s">
        <v>3791</v>
      </c>
      <c r="F804" s="12" t="s">
        <v>1936</v>
      </c>
      <c r="G804" s="12" t="s">
        <v>1926</v>
      </c>
      <c r="I804" s="12"/>
      <c r="K804" s="12"/>
      <c r="L804" s="12" t="s">
        <v>4892</v>
      </c>
      <c r="M804" s="10" t="s">
        <v>1928</v>
      </c>
      <c r="N804" s="10" t="s">
        <v>1954</v>
      </c>
      <c r="O804" s="10" t="s">
        <v>1960</v>
      </c>
      <c r="P804" s="14" t="s">
        <v>3792</v>
      </c>
      <c r="Q804" s="12" t="s">
        <v>1924</v>
      </c>
      <c r="R804" s="12" t="s">
        <v>207</v>
      </c>
      <c r="S804" s="12" t="s">
        <v>1954</v>
      </c>
      <c r="T804" s="10" t="s">
        <v>207</v>
      </c>
      <c r="U804" s="10" t="s">
        <v>207</v>
      </c>
      <c r="V804" s="10" t="s">
        <v>207</v>
      </c>
      <c r="W804" s="10" t="s">
        <v>3793</v>
      </c>
      <c r="X804" s="10" t="s">
        <v>1920</v>
      </c>
      <c r="Y804" s="10" t="s">
        <v>2521</v>
      </c>
      <c r="Z804" s="10" t="s">
        <v>1935</v>
      </c>
    </row>
    <row r="805" spans="1:26" s="10" customFormat="1" ht="30">
      <c r="A805" s="13" t="s">
        <v>91</v>
      </c>
      <c r="B805" s="14" t="s">
        <v>161</v>
      </c>
      <c r="C805" s="10" t="s">
        <v>224</v>
      </c>
      <c r="D805" s="14" t="s">
        <v>1359</v>
      </c>
      <c r="E805" s="14" t="s">
        <v>3794</v>
      </c>
      <c r="F805" s="12" t="s">
        <v>1936</v>
      </c>
      <c r="G805" s="12" t="s">
        <v>1926</v>
      </c>
      <c r="I805" s="12"/>
      <c r="K805" s="12"/>
      <c r="L805" s="12" t="s">
        <v>4892</v>
      </c>
      <c r="M805" s="10" t="s">
        <v>1928</v>
      </c>
      <c r="N805" s="10" t="s">
        <v>1954</v>
      </c>
      <c r="O805" s="10" t="s">
        <v>1960</v>
      </c>
      <c r="P805" s="14" t="s">
        <v>3792</v>
      </c>
      <c r="Q805" s="12" t="s">
        <v>1924</v>
      </c>
      <c r="R805" s="12" t="s">
        <v>207</v>
      </c>
      <c r="S805" s="12" t="s">
        <v>1954</v>
      </c>
      <c r="T805" s="10" t="s">
        <v>207</v>
      </c>
      <c r="U805" s="10" t="s">
        <v>207</v>
      </c>
      <c r="V805" s="10" t="s">
        <v>207</v>
      </c>
      <c r="W805" s="10" t="s">
        <v>1920</v>
      </c>
      <c r="X805" s="10" t="s">
        <v>1920</v>
      </c>
      <c r="Y805" s="10" t="s">
        <v>2521</v>
      </c>
      <c r="Z805" s="10" t="s">
        <v>1935</v>
      </c>
    </row>
    <row r="806" spans="1:26" s="10" customFormat="1" ht="30">
      <c r="A806" s="13" t="s">
        <v>91</v>
      </c>
      <c r="B806" s="14" t="s">
        <v>161</v>
      </c>
      <c r="C806" s="10" t="s">
        <v>224</v>
      </c>
      <c r="D806" s="14" t="s">
        <v>1360</v>
      </c>
      <c r="E806" s="14" t="s">
        <v>3795</v>
      </c>
      <c r="F806" s="12" t="s">
        <v>1936</v>
      </c>
      <c r="G806" s="12" t="s">
        <v>1926</v>
      </c>
      <c r="I806" s="12"/>
      <c r="K806" s="12"/>
      <c r="L806" s="12" t="s">
        <v>4892</v>
      </c>
      <c r="M806" s="10" t="s">
        <v>1928</v>
      </c>
      <c r="N806" s="10" t="s">
        <v>1954</v>
      </c>
      <c r="O806" s="10" t="s">
        <v>1960</v>
      </c>
      <c r="P806" s="14" t="s">
        <v>3792</v>
      </c>
      <c r="Q806" s="12" t="s">
        <v>1924</v>
      </c>
      <c r="R806" s="12" t="s">
        <v>207</v>
      </c>
      <c r="S806" s="12" t="s">
        <v>1954</v>
      </c>
      <c r="T806" s="10" t="s">
        <v>207</v>
      </c>
      <c r="U806" s="10" t="s">
        <v>207</v>
      </c>
      <c r="V806" s="10" t="s">
        <v>207</v>
      </c>
      <c r="W806" s="10" t="s">
        <v>2107</v>
      </c>
      <c r="X806" s="10" t="s">
        <v>1920</v>
      </c>
      <c r="Y806" s="10" t="s">
        <v>2521</v>
      </c>
      <c r="Z806" s="10" t="s">
        <v>1935</v>
      </c>
    </row>
    <row r="807" spans="1:26" s="10" customFormat="1" ht="30">
      <c r="A807" s="13" t="s">
        <v>91</v>
      </c>
      <c r="B807" s="14" t="s">
        <v>161</v>
      </c>
      <c r="C807" s="10" t="s">
        <v>224</v>
      </c>
      <c r="D807" s="14" t="s">
        <v>1361</v>
      </c>
      <c r="E807" s="14" t="s">
        <v>3796</v>
      </c>
      <c r="F807" s="12" t="s">
        <v>1936</v>
      </c>
      <c r="G807" s="12" t="s">
        <v>1926</v>
      </c>
      <c r="I807" s="12"/>
      <c r="K807" s="12"/>
      <c r="L807" s="12" t="s">
        <v>4892</v>
      </c>
      <c r="M807" s="10" t="s">
        <v>1928</v>
      </c>
      <c r="N807" s="10" t="s">
        <v>1954</v>
      </c>
      <c r="O807" s="10" t="s">
        <v>1960</v>
      </c>
      <c r="P807" s="14" t="s">
        <v>3797</v>
      </c>
      <c r="Q807" s="12" t="s">
        <v>1924</v>
      </c>
      <c r="R807" s="12" t="s">
        <v>207</v>
      </c>
      <c r="S807" s="12" t="s">
        <v>1954</v>
      </c>
      <c r="T807" s="10" t="s">
        <v>207</v>
      </c>
      <c r="U807" s="10" t="s">
        <v>207</v>
      </c>
      <c r="V807" s="10" t="s">
        <v>207</v>
      </c>
      <c r="W807" s="10" t="s">
        <v>3798</v>
      </c>
      <c r="X807" s="10" t="s">
        <v>1920</v>
      </c>
      <c r="Y807" s="10" t="s">
        <v>2521</v>
      </c>
      <c r="Z807" s="10" t="s">
        <v>1935</v>
      </c>
    </row>
    <row r="808" spans="1:26" s="10" customFormat="1" ht="30">
      <c r="A808" s="13" t="s">
        <v>91</v>
      </c>
      <c r="B808" s="14" t="s">
        <v>161</v>
      </c>
      <c r="C808" s="10" t="s">
        <v>224</v>
      </c>
      <c r="D808" s="14" t="s">
        <v>1362</v>
      </c>
      <c r="E808" s="14" t="s">
        <v>3799</v>
      </c>
      <c r="F808" s="12" t="s">
        <v>1936</v>
      </c>
      <c r="G808" s="12" t="s">
        <v>1926</v>
      </c>
      <c r="I808" s="12"/>
      <c r="K808" s="12"/>
      <c r="L808" s="12" t="s">
        <v>4892</v>
      </c>
      <c r="M808" s="10" t="s">
        <v>1928</v>
      </c>
      <c r="N808" s="10" t="s">
        <v>1954</v>
      </c>
      <c r="O808" s="10" t="s">
        <v>1960</v>
      </c>
      <c r="P808" s="14" t="s">
        <v>3800</v>
      </c>
      <c r="Q808" s="12" t="s">
        <v>1924</v>
      </c>
      <c r="R808" s="12" t="s">
        <v>207</v>
      </c>
      <c r="S808" s="12" t="s">
        <v>1954</v>
      </c>
      <c r="T808" s="10" t="s">
        <v>207</v>
      </c>
      <c r="U808" s="10" t="s">
        <v>207</v>
      </c>
      <c r="V808" s="10" t="s">
        <v>207</v>
      </c>
      <c r="W808" s="10" t="s">
        <v>1920</v>
      </c>
      <c r="X808" s="10" t="s">
        <v>1920</v>
      </c>
      <c r="Y808" s="10" t="s">
        <v>2521</v>
      </c>
      <c r="Z808" s="10" t="s">
        <v>1935</v>
      </c>
    </row>
    <row r="809" spans="1:26" s="10" customFormat="1" ht="60">
      <c r="A809" s="13" t="s">
        <v>91</v>
      </c>
      <c r="B809" s="14" t="s">
        <v>161</v>
      </c>
      <c r="C809" s="10" t="s">
        <v>224</v>
      </c>
      <c r="D809" s="14" t="s">
        <v>1363</v>
      </c>
      <c r="E809" s="14" t="s">
        <v>3801</v>
      </c>
      <c r="F809" s="12" t="s">
        <v>1936</v>
      </c>
      <c r="G809" s="12" t="s">
        <v>1926</v>
      </c>
      <c r="H809" s="10">
        <v>10</v>
      </c>
      <c r="I809" s="12"/>
      <c r="J809" s="10">
        <v>4</v>
      </c>
      <c r="K809" s="12"/>
      <c r="L809" s="12" t="s">
        <v>1922</v>
      </c>
      <c r="M809" s="10" t="s">
        <v>1944</v>
      </c>
      <c r="N809" s="10" t="s">
        <v>1954</v>
      </c>
      <c r="O809" s="10" t="s">
        <v>1960</v>
      </c>
      <c r="P809" s="14" t="s">
        <v>3658</v>
      </c>
      <c r="Q809" s="12" t="s">
        <v>1946</v>
      </c>
      <c r="R809" s="12" t="s">
        <v>1962</v>
      </c>
      <c r="S809" s="12" t="s">
        <v>1954</v>
      </c>
      <c r="T809" s="10" t="s">
        <v>3802</v>
      </c>
      <c r="U809" s="10" t="s">
        <v>3803</v>
      </c>
      <c r="V809" s="10" t="s">
        <v>207</v>
      </c>
      <c r="W809" s="10" t="s">
        <v>1920</v>
      </c>
      <c r="X809" s="10" t="s">
        <v>1920</v>
      </c>
      <c r="Y809" s="10" t="s">
        <v>2521</v>
      </c>
      <c r="Z809" s="10" t="s">
        <v>1935</v>
      </c>
    </row>
    <row r="810" spans="1:26" s="10" customFormat="1" ht="30">
      <c r="A810" s="13" t="s">
        <v>91</v>
      </c>
      <c r="B810" s="14" t="s">
        <v>161</v>
      </c>
      <c r="C810" s="10" t="s">
        <v>224</v>
      </c>
      <c r="D810" s="14" t="s">
        <v>1364</v>
      </c>
      <c r="E810" s="14" t="s">
        <v>3804</v>
      </c>
      <c r="F810" s="12" t="s">
        <v>1936</v>
      </c>
      <c r="G810" s="12" t="s">
        <v>1926</v>
      </c>
      <c r="I810" s="12"/>
      <c r="K810" s="12"/>
      <c r="L810" s="12" t="s">
        <v>4892</v>
      </c>
      <c r="M810" s="10" t="s">
        <v>1928</v>
      </c>
      <c r="N810" s="10" t="s">
        <v>1954</v>
      </c>
      <c r="O810" s="10" t="s">
        <v>1960</v>
      </c>
      <c r="P810" s="14" t="s">
        <v>3805</v>
      </c>
      <c r="Q810" s="12" t="s">
        <v>1924</v>
      </c>
      <c r="R810" s="12" t="s">
        <v>207</v>
      </c>
      <c r="S810" s="12" t="s">
        <v>1954</v>
      </c>
      <c r="T810" s="10" t="s">
        <v>207</v>
      </c>
      <c r="U810" s="10" t="s">
        <v>207</v>
      </c>
      <c r="V810" s="10" t="s">
        <v>207</v>
      </c>
      <c r="W810" s="10" t="s">
        <v>2009</v>
      </c>
      <c r="X810" s="10" t="s">
        <v>1920</v>
      </c>
      <c r="Y810" s="10" t="s">
        <v>2521</v>
      </c>
      <c r="Z810" s="10" t="s">
        <v>1935</v>
      </c>
    </row>
    <row r="811" spans="1:26" s="10" customFormat="1" ht="45">
      <c r="A811" s="13" t="s">
        <v>91</v>
      </c>
      <c r="B811" s="14" t="s">
        <v>161</v>
      </c>
      <c r="C811" s="10" t="s">
        <v>224</v>
      </c>
      <c r="D811" s="14" t="s">
        <v>1365</v>
      </c>
      <c r="E811" s="14" t="s">
        <v>3806</v>
      </c>
      <c r="F811" s="12" t="s">
        <v>1936</v>
      </c>
      <c r="G811" s="12" t="s">
        <v>1926</v>
      </c>
      <c r="I811" s="12"/>
      <c r="K811" s="12"/>
      <c r="L811" s="12" t="s">
        <v>4892</v>
      </c>
      <c r="M811" s="10" t="s">
        <v>1928</v>
      </c>
      <c r="N811" s="10" t="s">
        <v>1954</v>
      </c>
      <c r="O811" s="10" t="s">
        <v>1960</v>
      </c>
      <c r="P811" s="14" t="s">
        <v>3807</v>
      </c>
      <c r="Q811" s="12" t="s">
        <v>1924</v>
      </c>
      <c r="R811" s="12" t="s">
        <v>207</v>
      </c>
      <c r="S811" s="12" t="s">
        <v>1954</v>
      </c>
      <c r="T811" s="10" t="s">
        <v>207</v>
      </c>
      <c r="U811" s="10" t="s">
        <v>207</v>
      </c>
      <c r="V811" s="10" t="s">
        <v>207</v>
      </c>
      <c r="W811" s="10" t="s">
        <v>3808</v>
      </c>
      <c r="X811" s="10" t="s">
        <v>1920</v>
      </c>
      <c r="Y811" s="10" t="s">
        <v>2521</v>
      </c>
      <c r="Z811" s="10" t="s">
        <v>1935</v>
      </c>
    </row>
    <row r="812" spans="1:26" s="10" customFormat="1" ht="30">
      <c r="A812" s="13" t="s">
        <v>91</v>
      </c>
      <c r="B812" s="14" t="s">
        <v>161</v>
      </c>
      <c r="C812" s="10" t="s">
        <v>224</v>
      </c>
      <c r="D812" s="14" t="s">
        <v>1366</v>
      </c>
      <c r="E812" s="14" t="s">
        <v>3809</v>
      </c>
      <c r="F812" s="12" t="s">
        <v>1936</v>
      </c>
      <c r="G812" s="12" t="s">
        <v>1926</v>
      </c>
      <c r="I812" s="12"/>
      <c r="K812" s="12"/>
      <c r="L812" s="12" t="s">
        <v>4892</v>
      </c>
      <c r="M812" s="10" t="s">
        <v>1928</v>
      </c>
      <c r="N812" s="10" t="s">
        <v>1954</v>
      </c>
      <c r="O812" s="10" t="s">
        <v>1960</v>
      </c>
      <c r="P812" s="14" t="s">
        <v>3810</v>
      </c>
      <c r="Q812" s="12" t="s">
        <v>1924</v>
      </c>
      <c r="R812" s="12" t="s">
        <v>207</v>
      </c>
      <c r="S812" s="12" t="s">
        <v>1954</v>
      </c>
      <c r="T812" s="10" t="s">
        <v>207</v>
      </c>
      <c r="U812" s="10" t="s">
        <v>207</v>
      </c>
      <c r="V812" s="10" t="s">
        <v>207</v>
      </c>
      <c r="W812" s="10" t="s">
        <v>3811</v>
      </c>
      <c r="X812" s="10" t="s">
        <v>1920</v>
      </c>
      <c r="Y812" s="10" t="s">
        <v>2521</v>
      </c>
      <c r="Z812" s="10" t="s">
        <v>1935</v>
      </c>
    </row>
    <row r="813" spans="1:26" s="10" customFormat="1" ht="60">
      <c r="A813" s="13" t="s">
        <v>91</v>
      </c>
      <c r="B813" s="14" t="s">
        <v>161</v>
      </c>
      <c r="C813" s="10" t="s">
        <v>224</v>
      </c>
      <c r="D813" s="14" t="s">
        <v>1367</v>
      </c>
      <c r="E813" s="14" t="s">
        <v>3812</v>
      </c>
      <c r="F813" s="12" t="s">
        <v>1936</v>
      </c>
      <c r="G813" s="12" t="s">
        <v>1926</v>
      </c>
      <c r="I813" s="12"/>
      <c r="K813" s="12"/>
      <c r="L813" s="12" t="s">
        <v>4892</v>
      </c>
      <c r="M813" s="10" t="s">
        <v>1928</v>
      </c>
      <c r="N813" s="10" t="s">
        <v>1954</v>
      </c>
      <c r="O813" s="10" t="s">
        <v>1960</v>
      </c>
      <c r="P813" s="14" t="s">
        <v>3813</v>
      </c>
      <c r="Q813" s="12" t="s">
        <v>1924</v>
      </c>
      <c r="R813" s="12" t="s">
        <v>207</v>
      </c>
      <c r="S813" s="12" t="s">
        <v>1954</v>
      </c>
      <c r="T813" s="10" t="s">
        <v>207</v>
      </c>
      <c r="U813" s="10" t="s">
        <v>207</v>
      </c>
      <c r="V813" s="10" t="s">
        <v>207</v>
      </c>
      <c r="W813" s="10" t="s">
        <v>1920</v>
      </c>
      <c r="X813" s="10" t="s">
        <v>1920</v>
      </c>
      <c r="Y813" s="10" t="s">
        <v>2521</v>
      </c>
      <c r="Z813" s="10" t="s">
        <v>1935</v>
      </c>
    </row>
    <row r="814" spans="1:26" s="10" customFormat="1" ht="45">
      <c r="A814" s="13" t="s">
        <v>91</v>
      </c>
      <c r="B814" s="14" t="s">
        <v>161</v>
      </c>
      <c r="C814" s="10" t="s">
        <v>224</v>
      </c>
      <c r="D814" s="14" t="s">
        <v>1368</v>
      </c>
      <c r="E814" s="14" t="s">
        <v>3814</v>
      </c>
      <c r="F814" s="12" t="s">
        <v>1936</v>
      </c>
      <c r="G814" s="12" t="s">
        <v>1926</v>
      </c>
      <c r="I814" s="12"/>
      <c r="K814" s="12"/>
      <c r="L814" s="12" t="s">
        <v>4892</v>
      </c>
      <c r="M814" s="10" t="s">
        <v>1928</v>
      </c>
      <c r="N814" s="10" t="s">
        <v>1954</v>
      </c>
      <c r="O814" s="10" t="s">
        <v>1960</v>
      </c>
      <c r="P814" s="14" t="s">
        <v>3813</v>
      </c>
      <c r="Q814" s="12" t="s">
        <v>1924</v>
      </c>
      <c r="R814" s="12" t="s">
        <v>207</v>
      </c>
      <c r="S814" s="12" t="s">
        <v>1954</v>
      </c>
      <c r="T814" s="10" t="s">
        <v>207</v>
      </c>
      <c r="U814" s="10" t="s">
        <v>207</v>
      </c>
      <c r="V814" s="10" t="s">
        <v>207</v>
      </c>
      <c r="W814" s="10" t="s">
        <v>1920</v>
      </c>
      <c r="X814" s="10" t="s">
        <v>1920</v>
      </c>
      <c r="Y814" s="10" t="s">
        <v>2521</v>
      </c>
      <c r="Z814" s="10" t="s">
        <v>1935</v>
      </c>
    </row>
    <row r="815" spans="1:26" s="10" customFormat="1" ht="60">
      <c r="A815" s="13" t="s">
        <v>91</v>
      </c>
      <c r="B815" s="14" t="s">
        <v>161</v>
      </c>
      <c r="C815" s="10" t="s">
        <v>224</v>
      </c>
      <c r="D815" s="14" t="s">
        <v>1369</v>
      </c>
      <c r="E815" s="14" t="s">
        <v>3815</v>
      </c>
      <c r="F815" s="12" t="s">
        <v>1936</v>
      </c>
      <c r="G815" s="12" t="s">
        <v>1926</v>
      </c>
      <c r="H815" s="10">
        <v>10</v>
      </c>
      <c r="I815" s="12"/>
      <c r="J815" s="10">
        <v>4</v>
      </c>
      <c r="K815" s="12"/>
      <c r="L815" s="12" t="s">
        <v>1922</v>
      </c>
      <c r="M815" s="10" t="s">
        <v>1944</v>
      </c>
      <c r="N815" s="10" t="s">
        <v>1954</v>
      </c>
      <c r="O815" s="10" t="s">
        <v>1960</v>
      </c>
      <c r="P815" s="14" t="s">
        <v>3658</v>
      </c>
      <c r="Q815" s="12" t="s">
        <v>1946</v>
      </c>
      <c r="R815" s="12" t="s">
        <v>1962</v>
      </c>
      <c r="S815" s="12" t="s">
        <v>1954</v>
      </c>
      <c r="T815" s="10" t="s">
        <v>3816</v>
      </c>
      <c r="U815" s="10" t="s">
        <v>3817</v>
      </c>
      <c r="V815" s="10" t="s">
        <v>207</v>
      </c>
      <c r="W815" s="10" t="s">
        <v>2050</v>
      </c>
      <c r="X815" s="10" t="s">
        <v>1920</v>
      </c>
      <c r="Y815" s="10" t="s">
        <v>2521</v>
      </c>
      <c r="Z815" s="10" t="s">
        <v>2121</v>
      </c>
    </row>
    <row r="816" spans="1:26" s="10" customFormat="1" ht="60">
      <c r="A816" s="13" t="s">
        <v>91</v>
      </c>
      <c r="B816" s="14" t="s">
        <v>161</v>
      </c>
      <c r="C816" s="10" t="s">
        <v>224</v>
      </c>
      <c r="D816" s="14" t="s">
        <v>1370</v>
      </c>
      <c r="E816" s="14" t="s">
        <v>3818</v>
      </c>
      <c r="F816" s="12" t="s">
        <v>1936</v>
      </c>
      <c r="G816" s="12" t="s">
        <v>1926</v>
      </c>
      <c r="I816" s="12"/>
      <c r="K816" s="12"/>
      <c r="L816" s="12" t="s">
        <v>4892</v>
      </c>
      <c r="M816" s="10" t="s">
        <v>1928</v>
      </c>
      <c r="N816" s="10" t="s">
        <v>1954</v>
      </c>
      <c r="O816" s="10" t="s">
        <v>1960</v>
      </c>
      <c r="P816" s="14" t="s">
        <v>3819</v>
      </c>
      <c r="Q816" s="12" t="s">
        <v>1924</v>
      </c>
      <c r="R816" s="12" t="s">
        <v>207</v>
      </c>
      <c r="S816" s="12" t="s">
        <v>1954</v>
      </c>
      <c r="T816" s="10" t="s">
        <v>207</v>
      </c>
      <c r="U816" s="10" t="s">
        <v>207</v>
      </c>
      <c r="V816" s="10" t="s">
        <v>207</v>
      </c>
      <c r="W816" s="10" t="s">
        <v>1941</v>
      </c>
      <c r="X816" s="10" t="s">
        <v>1920</v>
      </c>
      <c r="Y816" s="10" t="s">
        <v>2521</v>
      </c>
      <c r="Z816" s="10" t="s">
        <v>1935</v>
      </c>
    </row>
    <row r="817" spans="1:26" s="10" customFormat="1" ht="30">
      <c r="A817" s="13" t="s">
        <v>91</v>
      </c>
      <c r="B817" s="14" t="s">
        <v>161</v>
      </c>
      <c r="C817" s="10" t="s">
        <v>224</v>
      </c>
      <c r="D817" s="14" t="s">
        <v>1371</v>
      </c>
      <c r="E817" s="14" t="s">
        <v>3820</v>
      </c>
      <c r="F817" s="12" t="s">
        <v>1936</v>
      </c>
      <c r="G817" s="12" t="s">
        <v>1926</v>
      </c>
      <c r="I817" s="12"/>
      <c r="K817" s="12"/>
      <c r="L817" s="12" t="s">
        <v>4892</v>
      </c>
      <c r="M817" s="10" t="s">
        <v>1928</v>
      </c>
      <c r="N817" s="10" t="s">
        <v>1954</v>
      </c>
      <c r="O817" s="10" t="s">
        <v>1960</v>
      </c>
      <c r="P817" s="14" t="s">
        <v>3821</v>
      </c>
      <c r="Q817" s="12" t="s">
        <v>1924</v>
      </c>
      <c r="R817" s="12" t="s">
        <v>207</v>
      </c>
      <c r="S817" s="12" t="s">
        <v>1954</v>
      </c>
      <c r="T817" s="10" t="s">
        <v>207</v>
      </c>
      <c r="U817" s="10" t="s">
        <v>207</v>
      </c>
      <c r="V817" s="10" t="s">
        <v>207</v>
      </c>
      <c r="W817" s="10" t="s">
        <v>3822</v>
      </c>
      <c r="X817" s="10" t="s">
        <v>1920</v>
      </c>
      <c r="Y817" s="10" t="s">
        <v>2521</v>
      </c>
      <c r="Z817" s="10" t="s">
        <v>1935</v>
      </c>
    </row>
    <row r="818" spans="1:26" s="10" customFormat="1" ht="60">
      <c r="A818" s="13" t="s">
        <v>91</v>
      </c>
      <c r="B818" s="14" t="s">
        <v>161</v>
      </c>
      <c r="C818" s="10" t="s">
        <v>224</v>
      </c>
      <c r="D818" s="14" t="s">
        <v>1372</v>
      </c>
      <c r="E818" s="14" t="s">
        <v>207</v>
      </c>
      <c r="F818" s="12" t="s">
        <v>1936</v>
      </c>
      <c r="G818" s="12" t="s">
        <v>1926</v>
      </c>
      <c r="H818" s="10">
        <v>10</v>
      </c>
      <c r="I818" s="12"/>
      <c r="J818" s="10">
        <v>4</v>
      </c>
      <c r="K818" s="12"/>
      <c r="L818" s="12" t="s">
        <v>1922</v>
      </c>
      <c r="M818" s="10" t="s">
        <v>1944</v>
      </c>
      <c r="N818" s="10" t="s">
        <v>1954</v>
      </c>
      <c r="O818" s="10" t="s">
        <v>1960</v>
      </c>
      <c r="P818" s="14" t="s">
        <v>3658</v>
      </c>
      <c r="Q818" s="12" t="s">
        <v>1946</v>
      </c>
      <c r="R818" s="12" t="s">
        <v>1962</v>
      </c>
      <c r="S818" s="12" t="s">
        <v>1954</v>
      </c>
      <c r="T818" s="10" t="s">
        <v>3823</v>
      </c>
      <c r="U818" s="10" t="s">
        <v>3824</v>
      </c>
      <c r="V818" s="10" t="s">
        <v>207</v>
      </c>
      <c r="W818" s="10" t="s">
        <v>2050</v>
      </c>
      <c r="X818" s="10" t="s">
        <v>1920</v>
      </c>
      <c r="Y818" s="10" t="s">
        <v>2521</v>
      </c>
      <c r="Z818" s="10" t="s">
        <v>2121</v>
      </c>
    </row>
    <row r="819" spans="1:26" s="10" customFormat="1" ht="60">
      <c r="A819" s="13" t="s">
        <v>91</v>
      </c>
      <c r="B819" s="14" t="s">
        <v>161</v>
      </c>
      <c r="C819" s="10" t="s">
        <v>224</v>
      </c>
      <c r="D819" s="14" t="s">
        <v>1373</v>
      </c>
      <c r="E819" s="14" t="s">
        <v>3213</v>
      </c>
      <c r="F819" s="12" t="s">
        <v>1936</v>
      </c>
      <c r="G819" s="12" t="s">
        <v>1926</v>
      </c>
      <c r="H819" s="10">
        <v>10</v>
      </c>
      <c r="I819" s="12"/>
      <c r="J819" s="10">
        <v>4</v>
      </c>
      <c r="K819" s="12"/>
      <c r="L819" s="12" t="s">
        <v>1922</v>
      </c>
      <c r="M819" s="10" t="s">
        <v>1944</v>
      </c>
      <c r="N819" s="10" t="s">
        <v>1954</v>
      </c>
      <c r="O819" s="10" t="s">
        <v>1960</v>
      </c>
      <c r="P819" s="14" t="s">
        <v>3658</v>
      </c>
      <c r="Q819" s="12" t="s">
        <v>1946</v>
      </c>
      <c r="R819" s="12" t="s">
        <v>1962</v>
      </c>
      <c r="S819" s="12" t="s">
        <v>1954</v>
      </c>
      <c r="T819" s="10" t="s">
        <v>3825</v>
      </c>
      <c r="U819" s="10" t="s">
        <v>3826</v>
      </c>
      <c r="V819" s="10" t="s">
        <v>207</v>
      </c>
      <c r="W819" s="10" t="s">
        <v>2050</v>
      </c>
      <c r="X819" s="10" t="s">
        <v>1920</v>
      </c>
      <c r="Y819" s="10" t="s">
        <v>2521</v>
      </c>
      <c r="Z819" s="10" t="s">
        <v>2121</v>
      </c>
    </row>
    <row r="820" spans="1:26" s="10" customFormat="1" ht="30">
      <c r="A820" s="13" t="s">
        <v>91</v>
      </c>
      <c r="B820" s="14" t="s">
        <v>161</v>
      </c>
      <c r="C820" s="10" t="s">
        <v>224</v>
      </c>
      <c r="D820" s="14" t="s">
        <v>1374</v>
      </c>
      <c r="E820" s="14" t="s">
        <v>3827</v>
      </c>
      <c r="F820" s="12" t="s">
        <v>1936</v>
      </c>
      <c r="G820" s="12" t="s">
        <v>1926</v>
      </c>
      <c r="I820" s="12"/>
      <c r="K820" s="12"/>
      <c r="L820" s="12" t="s">
        <v>4892</v>
      </c>
      <c r="M820" s="10" t="s">
        <v>1928</v>
      </c>
      <c r="N820" s="10" t="s">
        <v>1954</v>
      </c>
      <c r="O820" s="10" t="s">
        <v>1960</v>
      </c>
      <c r="P820" s="14" t="s">
        <v>3821</v>
      </c>
      <c r="Q820" s="12" t="s">
        <v>1924</v>
      </c>
      <c r="R820" s="12" t="s">
        <v>207</v>
      </c>
      <c r="S820" s="12" t="s">
        <v>1954</v>
      </c>
      <c r="T820" s="10" t="s">
        <v>207</v>
      </c>
      <c r="U820" s="10" t="s">
        <v>207</v>
      </c>
      <c r="V820" s="10" t="s">
        <v>207</v>
      </c>
      <c r="W820" s="10" t="s">
        <v>3828</v>
      </c>
      <c r="X820" s="10" t="s">
        <v>1920</v>
      </c>
      <c r="Y820" s="10" t="s">
        <v>2521</v>
      </c>
      <c r="Z820" s="10" t="s">
        <v>1935</v>
      </c>
    </row>
    <row r="821" spans="1:26" s="10" customFormat="1" ht="60">
      <c r="A821" s="13" t="s">
        <v>91</v>
      </c>
      <c r="B821" s="14" t="s">
        <v>161</v>
      </c>
      <c r="C821" s="10" t="s">
        <v>224</v>
      </c>
      <c r="D821" s="14" t="s">
        <v>1375</v>
      </c>
      <c r="E821" s="14" t="s">
        <v>3829</v>
      </c>
      <c r="F821" s="12" t="s">
        <v>1936</v>
      </c>
      <c r="G821" s="12" t="s">
        <v>1926</v>
      </c>
      <c r="H821" s="10">
        <v>10</v>
      </c>
      <c r="I821" s="12"/>
      <c r="J821" s="10">
        <v>4</v>
      </c>
      <c r="K821" s="12"/>
      <c r="L821" s="12" t="s">
        <v>1922</v>
      </c>
      <c r="M821" s="10" t="s">
        <v>1944</v>
      </c>
      <c r="N821" s="10" t="s">
        <v>1954</v>
      </c>
      <c r="O821" s="10" t="s">
        <v>1960</v>
      </c>
      <c r="P821" s="14" t="s">
        <v>3658</v>
      </c>
      <c r="Q821" s="12" t="s">
        <v>1946</v>
      </c>
      <c r="R821" s="12" t="s">
        <v>1962</v>
      </c>
      <c r="S821" s="12" t="s">
        <v>1954</v>
      </c>
      <c r="T821" s="10" t="s">
        <v>3830</v>
      </c>
      <c r="U821" s="10" t="s">
        <v>3831</v>
      </c>
      <c r="V821" s="10" t="s">
        <v>207</v>
      </c>
      <c r="W821" s="10" t="s">
        <v>1920</v>
      </c>
      <c r="X821" s="10" t="s">
        <v>1920</v>
      </c>
      <c r="Y821" s="10" t="s">
        <v>2521</v>
      </c>
      <c r="Z821" s="10" t="s">
        <v>1935</v>
      </c>
    </row>
    <row r="822" spans="1:26" s="10" customFormat="1" ht="60">
      <c r="A822" s="13" t="s">
        <v>91</v>
      </c>
      <c r="B822" s="14" t="s">
        <v>161</v>
      </c>
      <c r="C822" s="10" t="s">
        <v>224</v>
      </c>
      <c r="D822" s="14" t="s">
        <v>1376</v>
      </c>
      <c r="E822" s="14" t="s">
        <v>3832</v>
      </c>
      <c r="F822" s="12" t="s">
        <v>1936</v>
      </c>
      <c r="G822" s="12" t="s">
        <v>1926</v>
      </c>
      <c r="H822" s="10">
        <v>10</v>
      </c>
      <c r="I822" s="12"/>
      <c r="J822" s="10">
        <v>4</v>
      </c>
      <c r="K822" s="12"/>
      <c r="L822" s="12" t="s">
        <v>1922</v>
      </c>
      <c r="M822" s="10" t="s">
        <v>1944</v>
      </c>
      <c r="N822" s="10" t="s">
        <v>1954</v>
      </c>
      <c r="O822" s="10" t="s">
        <v>1960</v>
      </c>
      <c r="P822" s="14" t="s">
        <v>3658</v>
      </c>
      <c r="Q822" s="12" t="s">
        <v>1946</v>
      </c>
      <c r="R822" s="12" t="s">
        <v>1962</v>
      </c>
      <c r="S822" s="12" t="s">
        <v>1954</v>
      </c>
      <c r="T822" s="10" t="s">
        <v>3833</v>
      </c>
      <c r="U822" s="10" t="s">
        <v>3834</v>
      </c>
      <c r="V822" s="10" t="s">
        <v>207</v>
      </c>
      <c r="W822" s="10" t="s">
        <v>1920</v>
      </c>
      <c r="X822" s="10" t="s">
        <v>1920</v>
      </c>
      <c r="Y822" s="10" t="s">
        <v>2521</v>
      </c>
      <c r="Z822" s="10" t="s">
        <v>1935</v>
      </c>
    </row>
    <row r="823" spans="1:26" s="10" customFormat="1" ht="45">
      <c r="A823" s="13" t="s">
        <v>91</v>
      </c>
      <c r="B823" s="14" t="s">
        <v>161</v>
      </c>
      <c r="C823" s="10" t="s">
        <v>224</v>
      </c>
      <c r="D823" s="14" t="s">
        <v>1377</v>
      </c>
      <c r="E823" s="14" t="s">
        <v>3835</v>
      </c>
      <c r="F823" s="12" t="s">
        <v>1936</v>
      </c>
      <c r="G823" s="12" t="s">
        <v>1926</v>
      </c>
      <c r="H823" s="10">
        <v>1</v>
      </c>
      <c r="I823" s="12">
        <v>1</v>
      </c>
      <c r="K823" s="12"/>
      <c r="L823" s="12" t="s">
        <v>4892</v>
      </c>
      <c r="M823" s="10" t="s">
        <v>1928</v>
      </c>
      <c r="N823" s="10" t="s">
        <v>1954</v>
      </c>
      <c r="O823" s="10" t="s">
        <v>1960</v>
      </c>
      <c r="P823" s="14" t="s">
        <v>3836</v>
      </c>
      <c r="Q823" s="12" t="s">
        <v>1924</v>
      </c>
      <c r="R823" s="12" t="s">
        <v>207</v>
      </c>
      <c r="S823" s="12" t="s">
        <v>1954</v>
      </c>
      <c r="T823" s="10" t="s">
        <v>207</v>
      </c>
      <c r="U823" s="10" t="s">
        <v>207</v>
      </c>
      <c r="V823" s="10" t="s">
        <v>207</v>
      </c>
      <c r="W823" s="10" t="s">
        <v>3837</v>
      </c>
      <c r="X823" s="10" t="s">
        <v>1920</v>
      </c>
      <c r="Y823" s="10" t="s">
        <v>2521</v>
      </c>
      <c r="Z823" s="10" t="s">
        <v>1935</v>
      </c>
    </row>
    <row r="824" spans="1:26" s="10" customFormat="1" ht="60">
      <c r="A824" s="13" t="s">
        <v>91</v>
      </c>
      <c r="B824" s="14" t="s">
        <v>161</v>
      </c>
      <c r="C824" s="10" t="s">
        <v>224</v>
      </c>
      <c r="D824" s="14" t="s">
        <v>1378</v>
      </c>
      <c r="E824" s="14" t="s">
        <v>3838</v>
      </c>
      <c r="F824" s="12" t="s">
        <v>1936</v>
      </c>
      <c r="G824" s="12" t="s">
        <v>1926</v>
      </c>
      <c r="H824" s="10">
        <v>1</v>
      </c>
      <c r="I824" s="12">
        <v>1</v>
      </c>
      <c r="K824" s="12"/>
      <c r="L824" s="12" t="s">
        <v>4892</v>
      </c>
      <c r="M824" s="10" t="s">
        <v>1928</v>
      </c>
      <c r="N824" s="10" t="s">
        <v>1954</v>
      </c>
      <c r="O824" s="10" t="s">
        <v>1960</v>
      </c>
      <c r="P824" s="14" t="s">
        <v>3836</v>
      </c>
      <c r="Q824" s="12" t="s">
        <v>1924</v>
      </c>
      <c r="R824" s="12" t="s">
        <v>207</v>
      </c>
      <c r="S824" s="12" t="s">
        <v>1954</v>
      </c>
      <c r="T824" s="10" t="s">
        <v>207</v>
      </c>
      <c r="U824" s="10" t="s">
        <v>207</v>
      </c>
      <c r="V824" s="10" t="s">
        <v>207</v>
      </c>
      <c r="W824" s="10" t="s">
        <v>3839</v>
      </c>
      <c r="X824" s="10" t="s">
        <v>1920</v>
      </c>
      <c r="Y824" s="10" t="s">
        <v>2521</v>
      </c>
      <c r="Z824" s="10" t="s">
        <v>1935</v>
      </c>
    </row>
    <row r="825" spans="1:26" s="10" customFormat="1" ht="30">
      <c r="A825" s="13" t="s">
        <v>91</v>
      </c>
      <c r="B825" s="14" t="s">
        <v>161</v>
      </c>
      <c r="C825" s="10" t="s">
        <v>224</v>
      </c>
      <c r="D825" s="14" t="s">
        <v>1379</v>
      </c>
      <c r="E825" s="14" t="s">
        <v>3840</v>
      </c>
      <c r="F825" s="12" t="s">
        <v>1936</v>
      </c>
      <c r="G825" s="12" t="s">
        <v>1926</v>
      </c>
      <c r="I825" s="12"/>
      <c r="K825" s="12"/>
      <c r="L825" s="12" t="s">
        <v>4892</v>
      </c>
      <c r="M825" s="10" t="s">
        <v>1928</v>
      </c>
      <c r="N825" s="10" t="s">
        <v>1954</v>
      </c>
      <c r="O825" s="10" t="s">
        <v>1960</v>
      </c>
      <c r="P825" s="14" t="s">
        <v>3537</v>
      </c>
      <c r="Q825" s="12" t="s">
        <v>1924</v>
      </c>
      <c r="R825" s="12" t="s">
        <v>207</v>
      </c>
      <c r="S825" s="12" t="s">
        <v>1954</v>
      </c>
      <c r="T825" s="10" t="s">
        <v>207</v>
      </c>
      <c r="U825" s="10" t="s">
        <v>207</v>
      </c>
      <c r="V825" s="10" t="s">
        <v>207</v>
      </c>
      <c r="W825" s="10" t="s">
        <v>3841</v>
      </c>
      <c r="X825" s="10" t="s">
        <v>1920</v>
      </c>
      <c r="Y825" s="10" t="s">
        <v>2521</v>
      </c>
      <c r="Z825" s="10" t="s">
        <v>1935</v>
      </c>
    </row>
    <row r="826" spans="1:26" s="10" customFormat="1" ht="30">
      <c r="A826" s="13" t="s">
        <v>91</v>
      </c>
      <c r="B826" s="14" t="s">
        <v>161</v>
      </c>
      <c r="C826" s="10" t="s">
        <v>224</v>
      </c>
      <c r="D826" s="14" t="s">
        <v>1380</v>
      </c>
      <c r="E826" s="14" t="s">
        <v>3842</v>
      </c>
      <c r="F826" s="12" t="s">
        <v>1936</v>
      </c>
      <c r="G826" s="12" t="s">
        <v>1926</v>
      </c>
      <c r="I826" s="12"/>
      <c r="K826" s="12"/>
      <c r="L826" s="12" t="s">
        <v>4892</v>
      </c>
      <c r="M826" s="10" t="s">
        <v>1928</v>
      </c>
      <c r="N826" s="10" t="s">
        <v>1954</v>
      </c>
      <c r="O826" s="10" t="s">
        <v>1960</v>
      </c>
      <c r="P826" s="14" t="s">
        <v>3843</v>
      </c>
      <c r="Q826" s="12" t="s">
        <v>1924</v>
      </c>
      <c r="R826" s="12" t="s">
        <v>207</v>
      </c>
      <c r="S826" s="12" t="s">
        <v>1954</v>
      </c>
      <c r="T826" s="10" t="s">
        <v>207</v>
      </c>
      <c r="U826" s="10" t="s">
        <v>207</v>
      </c>
      <c r="V826" s="10" t="s">
        <v>207</v>
      </c>
      <c r="W826" s="10" t="s">
        <v>3844</v>
      </c>
      <c r="X826" s="10" t="s">
        <v>1920</v>
      </c>
      <c r="Y826" s="10" t="s">
        <v>2521</v>
      </c>
      <c r="Z826" s="10" t="s">
        <v>1935</v>
      </c>
    </row>
    <row r="827" spans="1:26" s="10" customFormat="1" ht="30">
      <c r="A827" s="13" t="s">
        <v>91</v>
      </c>
      <c r="B827" s="14" t="s">
        <v>161</v>
      </c>
      <c r="C827" s="10" t="s">
        <v>224</v>
      </c>
      <c r="D827" s="14" t="s">
        <v>1381</v>
      </c>
      <c r="E827" s="14" t="s">
        <v>3845</v>
      </c>
      <c r="F827" s="12" t="s">
        <v>1936</v>
      </c>
      <c r="G827" s="12" t="s">
        <v>1926</v>
      </c>
      <c r="I827" s="12"/>
      <c r="K827" s="12"/>
      <c r="L827" s="12" t="s">
        <v>4892</v>
      </c>
      <c r="M827" s="10" t="s">
        <v>1928</v>
      </c>
      <c r="N827" s="10" t="s">
        <v>1954</v>
      </c>
      <c r="O827" s="10" t="s">
        <v>1960</v>
      </c>
      <c r="P827" s="14" t="s">
        <v>3846</v>
      </c>
      <c r="Q827" s="12" t="s">
        <v>1924</v>
      </c>
      <c r="R827" s="12" t="s">
        <v>207</v>
      </c>
      <c r="S827" s="12" t="s">
        <v>1954</v>
      </c>
      <c r="T827" s="10" t="s">
        <v>207</v>
      </c>
      <c r="U827" s="10" t="s">
        <v>207</v>
      </c>
      <c r="V827" s="10" t="s">
        <v>207</v>
      </c>
      <c r="W827" s="10" t="s">
        <v>1967</v>
      </c>
      <c r="X827" s="10" t="s">
        <v>1920</v>
      </c>
      <c r="Y827" s="10" t="s">
        <v>2521</v>
      </c>
      <c r="Z827" s="10" t="s">
        <v>1935</v>
      </c>
    </row>
    <row r="828" spans="1:26" s="10" customFormat="1" ht="30">
      <c r="A828" s="13" t="s">
        <v>91</v>
      </c>
      <c r="B828" s="14" t="s">
        <v>161</v>
      </c>
      <c r="C828" s="10" t="s">
        <v>224</v>
      </c>
      <c r="D828" s="14" t="s">
        <v>1382</v>
      </c>
      <c r="E828" s="14" t="s">
        <v>3847</v>
      </c>
      <c r="F828" s="12" t="s">
        <v>1936</v>
      </c>
      <c r="G828" s="12" t="s">
        <v>1926</v>
      </c>
      <c r="H828" s="10">
        <v>1</v>
      </c>
      <c r="I828" s="12">
        <v>1</v>
      </c>
      <c r="K828" s="12"/>
      <c r="L828" s="12" t="s">
        <v>4892</v>
      </c>
      <c r="M828" s="10" t="s">
        <v>1928</v>
      </c>
      <c r="N828" s="10" t="s">
        <v>1954</v>
      </c>
      <c r="O828" s="10" t="s">
        <v>1960</v>
      </c>
      <c r="P828" s="14" t="s">
        <v>3848</v>
      </c>
      <c r="Q828" s="12" t="s">
        <v>1924</v>
      </c>
      <c r="R828" s="12" t="s">
        <v>207</v>
      </c>
      <c r="S828" s="12" t="s">
        <v>1954</v>
      </c>
      <c r="T828" s="10" t="s">
        <v>207</v>
      </c>
      <c r="U828" s="10" t="s">
        <v>207</v>
      </c>
      <c r="V828" s="10" t="s">
        <v>207</v>
      </c>
      <c r="W828" s="10" t="s">
        <v>1982</v>
      </c>
      <c r="X828" s="10" t="s">
        <v>1920</v>
      </c>
      <c r="Y828" s="10" t="s">
        <v>2521</v>
      </c>
      <c r="Z828" s="10" t="s">
        <v>1935</v>
      </c>
    </row>
    <row r="829" spans="1:26" s="10" customFormat="1" ht="90">
      <c r="A829" s="13" t="s">
        <v>91</v>
      </c>
      <c r="B829" s="14" t="s">
        <v>161</v>
      </c>
      <c r="C829" s="10" t="s">
        <v>224</v>
      </c>
      <c r="D829" s="14" t="s">
        <v>1383</v>
      </c>
      <c r="E829" s="14" t="s">
        <v>207</v>
      </c>
      <c r="F829" s="12" t="s">
        <v>1936</v>
      </c>
      <c r="G829" s="12" t="s">
        <v>1926</v>
      </c>
      <c r="H829" s="10">
        <v>10</v>
      </c>
      <c r="I829" s="12"/>
      <c r="J829" s="10">
        <v>4</v>
      </c>
      <c r="K829" s="12"/>
      <c r="L829" s="12" t="s">
        <v>1922</v>
      </c>
      <c r="M829" s="10" t="s">
        <v>1944</v>
      </c>
      <c r="N829" s="10" t="s">
        <v>1954</v>
      </c>
      <c r="O829" s="10" t="s">
        <v>1960</v>
      </c>
      <c r="P829" s="14" t="s">
        <v>3849</v>
      </c>
      <c r="Q829" s="12" t="s">
        <v>1946</v>
      </c>
      <c r="R829" s="12" t="s">
        <v>1962</v>
      </c>
      <c r="S829" s="12" t="s">
        <v>1954</v>
      </c>
      <c r="T829" s="10" t="s">
        <v>3850</v>
      </c>
      <c r="U829" s="10" t="s">
        <v>3851</v>
      </c>
      <c r="V829" s="10" t="s">
        <v>207</v>
      </c>
      <c r="W829" s="10" t="s">
        <v>2050</v>
      </c>
      <c r="X829" s="10" t="s">
        <v>1920</v>
      </c>
      <c r="Y829" s="10" t="s">
        <v>2521</v>
      </c>
      <c r="Z829" s="10" t="s">
        <v>2121</v>
      </c>
    </row>
    <row r="830" spans="1:26" s="10" customFormat="1" ht="30">
      <c r="A830" s="13" t="s">
        <v>91</v>
      </c>
      <c r="B830" s="14" t="s">
        <v>161</v>
      </c>
      <c r="C830" s="10" t="s">
        <v>224</v>
      </c>
      <c r="D830" s="14" t="s">
        <v>1384</v>
      </c>
      <c r="E830" s="14" t="s">
        <v>3852</v>
      </c>
      <c r="F830" s="12" t="s">
        <v>1936</v>
      </c>
      <c r="G830" s="12" t="s">
        <v>1926</v>
      </c>
      <c r="I830" s="12"/>
      <c r="K830" s="12"/>
      <c r="L830" s="12" t="s">
        <v>4892</v>
      </c>
      <c r="M830" s="10" t="s">
        <v>1928</v>
      </c>
      <c r="N830" s="10" t="s">
        <v>1954</v>
      </c>
      <c r="O830" s="10" t="s">
        <v>1960</v>
      </c>
      <c r="P830" s="14" t="s">
        <v>3853</v>
      </c>
      <c r="Q830" s="12" t="s">
        <v>1924</v>
      </c>
      <c r="R830" s="12" t="s">
        <v>207</v>
      </c>
      <c r="S830" s="12" t="s">
        <v>1954</v>
      </c>
      <c r="T830" s="10" t="s">
        <v>207</v>
      </c>
      <c r="U830" s="10" t="s">
        <v>207</v>
      </c>
      <c r="V830" s="10" t="s">
        <v>207</v>
      </c>
      <c r="W830" s="10" t="s">
        <v>1920</v>
      </c>
      <c r="X830" s="10" t="s">
        <v>1920</v>
      </c>
      <c r="Y830" s="10" t="s">
        <v>2521</v>
      </c>
      <c r="Z830" s="10" t="s">
        <v>1935</v>
      </c>
    </row>
    <row r="831" spans="1:26" s="10" customFormat="1" ht="30">
      <c r="A831" s="13" t="s">
        <v>91</v>
      </c>
      <c r="B831" s="14" t="s">
        <v>161</v>
      </c>
      <c r="C831" s="10" t="s">
        <v>224</v>
      </c>
      <c r="D831" s="14" t="s">
        <v>1385</v>
      </c>
      <c r="E831" s="14" t="s">
        <v>3854</v>
      </c>
      <c r="F831" s="12" t="s">
        <v>1936</v>
      </c>
      <c r="G831" s="12" t="s">
        <v>1926</v>
      </c>
      <c r="I831" s="12"/>
      <c r="K831" s="12"/>
      <c r="L831" s="12" t="s">
        <v>4892</v>
      </c>
      <c r="M831" s="10" t="s">
        <v>1928</v>
      </c>
      <c r="N831" s="10" t="s">
        <v>1954</v>
      </c>
      <c r="O831" s="10" t="s">
        <v>1960</v>
      </c>
      <c r="P831" s="14" t="s">
        <v>3855</v>
      </c>
      <c r="Q831" s="12" t="s">
        <v>1924</v>
      </c>
      <c r="R831" s="12" t="s">
        <v>207</v>
      </c>
      <c r="S831" s="12" t="s">
        <v>1954</v>
      </c>
      <c r="T831" s="10" t="s">
        <v>207</v>
      </c>
      <c r="U831" s="10" t="s">
        <v>207</v>
      </c>
      <c r="V831" s="10" t="s">
        <v>207</v>
      </c>
      <c r="W831" s="10" t="s">
        <v>1920</v>
      </c>
      <c r="X831" s="10" t="s">
        <v>1920</v>
      </c>
      <c r="Y831" s="10" t="s">
        <v>2521</v>
      </c>
      <c r="Z831" s="10" t="s">
        <v>1935</v>
      </c>
    </row>
    <row r="832" spans="1:26" s="10" customFormat="1" ht="60">
      <c r="A832" s="13" t="s">
        <v>91</v>
      </c>
      <c r="B832" s="14" t="s">
        <v>161</v>
      </c>
      <c r="C832" s="10" t="s">
        <v>224</v>
      </c>
      <c r="D832" s="14" t="s">
        <v>1386</v>
      </c>
      <c r="E832" s="14" t="s">
        <v>3856</v>
      </c>
      <c r="F832" s="12" t="s">
        <v>1936</v>
      </c>
      <c r="G832" s="12" t="s">
        <v>1926</v>
      </c>
      <c r="H832" s="10">
        <v>8</v>
      </c>
      <c r="I832" s="12"/>
      <c r="J832" s="10">
        <v>4</v>
      </c>
      <c r="K832" s="12"/>
      <c r="L832" s="12" t="s">
        <v>1922</v>
      </c>
      <c r="M832" s="10" t="s">
        <v>1944</v>
      </c>
      <c r="N832" s="10" t="s">
        <v>1954</v>
      </c>
      <c r="O832" s="10" t="s">
        <v>1960</v>
      </c>
      <c r="P832" s="14" t="s">
        <v>3658</v>
      </c>
      <c r="Q832" s="12" t="s">
        <v>1946</v>
      </c>
      <c r="R832" s="12" t="s">
        <v>2023</v>
      </c>
      <c r="S832" s="12" t="s">
        <v>1954</v>
      </c>
      <c r="T832" s="10" t="s">
        <v>3857</v>
      </c>
      <c r="U832" s="10" t="s">
        <v>3858</v>
      </c>
      <c r="V832" s="10" t="s">
        <v>207</v>
      </c>
      <c r="W832" s="10" t="s">
        <v>2050</v>
      </c>
      <c r="X832" s="10" t="s">
        <v>1920</v>
      </c>
      <c r="Y832" s="10" t="s">
        <v>2521</v>
      </c>
      <c r="Z832" s="10" t="s">
        <v>2121</v>
      </c>
    </row>
    <row r="833" spans="1:26" s="10" customFormat="1" ht="30">
      <c r="A833" s="13" t="s">
        <v>91</v>
      </c>
      <c r="B833" s="14" t="s">
        <v>161</v>
      </c>
      <c r="C833" s="10" t="s">
        <v>224</v>
      </c>
      <c r="D833" s="14" t="s">
        <v>1387</v>
      </c>
      <c r="E833" s="14" t="s">
        <v>3859</v>
      </c>
      <c r="F833" s="12" t="s">
        <v>1936</v>
      </c>
      <c r="G833" s="12" t="s">
        <v>1926</v>
      </c>
      <c r="I833" s="12"/>
      <c r="K833" s="12"/>
      <c r="L833" s="12" t="s">
        <v>4892</v>
      </c>
      <c r="M833" s="10" t="s">
        <v>1928</v>
      </c>
      <c r="N833" s="10" t="s">
        <v>1954</v>
      </c>
      <c r="O833" s="10" t="s">
        <v>1960</v>
      </c>
      <c r="P833" s="14" t="s">
        <v>3860</v>
      </c>
      <c r="Q833" s="12" t="s">
        <v>1924</v>
      </c>
      <c r="R833" s="12" t="s">
        <v>207</v>
      </c>
      <c r="S833" s="12" t="s">
        <v>1954</v>
      </c>
      <c r="T833" s="10" t="s">
        <v>207</v>
      </c>
      <c r="U833" s="10" t="s">
        <v>207</v>
      </c>
      <c r="V833" s="10" t="s">
        <v>207</v>
      </c>
      <c r="W833" s="10" t="s">
        <v>1920</v>
      </c>
      <c r="X833" s="10" t="s">
        <v>1920</v>
      </c>
      <c r="Y833" s="10" t="s">
        <v>2521</v>
      </c>
      <c r="Z833" s="10" t="s">
        <v>1935</v>
      </c>
    </row>
    <row r="834" spans="1:26" s="10" customFormat="1" ht="60">
      <c r="A834" s="13" t="s">
        <v>91</v>
      </c>
      <c r="B834" s="14" t="s">
        <v>161</v>
      </c>
      <c r="C834" s="10" t="s">
        <v>224</v>
      </c>
      <c r="D834" s="14" t="s">
        <v>1388</v>
      </c>
      <c r="E834" s="14" t="s">
        <v>207</v>
      </c>
      <c r="F834" s="12" t="s">
        <v>1936</v>
      </c>
      <c r="G834" s="12" t="s">
        <v>1926</v>
      </c>
      <c r="H834" s="10">
        <v>8</v>
      </c>
      <c r="I834" s="12"/>
      <c r="J834" s="10">
        <v>4</v>
      </c>
      <c r="K834" s="12"/>
      <c r="L834" s="12" t="s">
        <v>1922</v>
      </c>
      <c r="M834" s="10" t="s">
        <v>1944</v>
      </c>
      <c r="N834" s="10" t="s">
        <v>1954</v>
      </c>
      <c r="O834" s="10" t="s">
        <v>1960</v>
      </c>
      <c r="P834" s="14" t="s">
        <v>3658</v>
      </c>
      <c r="Q834" s="12" t="s">
        <v>1946</v>
      </c>
      <c r="R834" s="12" t="s">
        <v>2023</v>
      </c>
      <c r="S834" s="12" t="s">
        <v>1954</v>
      </c>
      <c r="T834" s="10" t="s">
        <v>3861</v>
      </c>
      <c r="U834" s="10" t="s">
        <v>3862</v>
      </c>
      <c r="V834" s="10" t="s">
        <v>207</v>
      </c>
      <c r="W834" s="10" t="s">
        <v>1920</v>
      </c>
      <c r="X834" s="10" t="s">
        <v>1920</v>
      </c>
      <c r="Y834" s="10" t="s">
        <v>2521</v>
      </c>
      <c r="Z834" s="10" t="s">
        <v>1935</v>
      </c>
    </row>
    <row r="835" spans="1:26" s="10" customFormat="1" ht="60">
      <c r="A835" s="13" t="s">
        <v>91</v>
      </c>
      <c r="B835" s="14" t="s">
        <v>161</v>
      </c>
      <c r="C835" s="10" t="s">
        <v>224</v>
      </c>
      <c r="D835" s="14" t="s">
        <v>1389</v>
      </c>
      <c r="E835" s="14" t="s">
        <v>207</v>
      </c>
      <c r="F835" s="12" t="s">
        <v>1936</v>
      </c>
      <c r="G835" s="12" t="s">
        <v>1926</v>
      </c>
      <c r="H835" s="10">
        <v>8</v>
      </c>
      <c r="I835" s="12"/>
      <c r="J835" s="10">
        <v>4</v>
      </c>
      <c r="K835" s="12"/>
      <c r="L835" s="12" t="s">
        <v>1922</v>
      </c>
      <c r="M835" s="10" t="s">
        <v>1944</v>
      </c>
      <c r="N835" s="10" t="s">
        <v>1954</v>
      </c>
      <c r="O835" s="10" t="s">
        <v>1960</v>
      </c>
      <c r="P835" s="14" t="s">
        <v>3658</v>
      </c>
      <c r="Q835" s="12" t="s">
        <v>1946</v>
      </c>
      <c r="R835" s="12" t="s">
        <v>2023</v>
      </c>
      <c r="S835" s="12" t="s">
        <v>1954</v>
      </c>
      <c r="T835" s="10" t="s">
        <v>3863</v>
      </c>
      <c r="U835" s="10" t="s">
        <v>3864</v>
      </c>
      <c r="V835" s="10" t="s">
        <v>207</v>
      </c>
      <c r="W835" s="10" t="s">
        <v>1920</v>
      </c>
      <c r="X835" s="10" t="s">
        <v>1920</v>
      </c>
      <c r="Y835" s="10" t="s">
        <v>2521</v>
      </c>
      <c r="Z835" s="10" t="s">
        <v>1935</v>
      </c>
    </row>
    <row r="836" spans="1:26" s="10" customFormat="1" ht="60">
      <c r="A836" s="13" t="s">
        <v>91</v>
      </c>
      <c r="B836" s="14" t="s">
        <v>161</v>
      </c>
      <c r="C836" s="10" t="s">
        <v>224</v>
      </c>
      <c r="D836" s="14" t="s">
        <v>1390</v>
      </c>
      <c r="E836" s="14" t="s">
        <v>3865</v>
      </c>
      <c r="F836" s="12" t="s">
        <v>1936</v>
      </c>
      <c r="G836" s="12" t="s">
        <v>1926</v>
      </c>
      <c r="H836" s="10">
        <v>8</v>
      </c>
      <c r="I836" s="12"/>
      <c r="J836" s="10">
        <v>4</v>
      </c>
      <c r="K836" s="12"/>
      <c r="L836" s="12" t="s">
        <v>1922</v>
      </c>
      <c r="M836" s="10" t="s">
        <v>1944</v>
      </c>
      <c r="N836" s="10" t="s">
        <v>1954</v>
      </c>
      <c r="O836" s="10" t="s">
        <v>1960</v>
      </c>
      <c r="P836" s="14" t="s">
        <v>3658</v>
      </c>
      <c r="Q836" s="12" t="s">
        <v>1946</v>
      </c>
      <c r="R836" s="12" t="s">
        <v>2023</v>
      </c>
      <c r="S836" s="12" t="s">
        <v>1954</v>
      </c>
      <c r="T836" s="10" t="s">
        <v>3866</v>
      </c>
      <c r="U836" s="10" t="s">
        <v>3867</v>
      </c>
      <c r="V836" s="10" t="s">
        <v>207</v>
      </c>
      <c r="W836" s="10" t="s">
        <v>1920</v>
      </c>
      <c r="X836" s="10" t="s">
        <v>1920</v>
      </c>
      <c r="Y836" s="10" t="s">
        <v>2521</v>
      </c>
      <c r="Z836" s="10" t="s">
        <v>1935</v>
      </c>
    </row>
    <row r="837" spans="1:26" s="10" customFormat="1" ht="60">
      <c r="A837" s="13" t="s">
        <v>91</v>
      </c>
      <c r="B837" s="14" t="s">
        <v>161</v>
      </c>
      <c r="C837" s="10" t="s">
        <v>224</v>
      </c>
      <c r="D837" s="14" t="s">
        <v>1391</v>
      </c>
      <c r="E837" s="14" t="s">
        <v>3865</v>
      </c>
      <c r="F837" s="12" t="s">
        <v>1936</v>
      </c>
      <c r="G837" s="12" t="s">
        <v>1926</v>
      </c>
      <c r="H837" s="10">
        <v>8</v>
      </c>
      <c r="I837" s="12"/>
      <c r="J837" s="10">
        <v>4</v>
      </c>
      <c r="K837" s="12"/>
      <c r="L837" s="12" t="s">
        <v>1922</v>
      </c>
      <c r="M837" s="10" t="s">
        <v>1944</v>
      </c>
      <c r="N837" s="10" t="s">
        <v>1954</v>
      </c>
      <c r="O837" s="10" t="s">
        <v>1960</v>
      </c>
      <c r="P837" s="14" t="s">
        <v>3658</v>
      </c>
      <c r="Q837" s="12" t="s">
        <v>1946</v>
      </c>
      <c r="R837" s="12" t="s">
        <v>2023</v>
      </c>
      <c r="S837" s="12" t="s">
        <v>1954</v>
      </c>
      <c r="T837" s="10" t="s">
        <v>3868</v>
      </c>
      <c r="U837" s="10" t="s">
        <v>3869</v>
      </c>
      <c r="V837" s="10" t="s">
        <v>207</v>
      </c>
      <c r="W837" s="10" t="s">
        <v>1920</v>
      </c>
      <c r="X837" s="10" t="s">
        <v>1920</v>
      </c>
      <c r="Y837" s="10" t="s">
        <v>2521</v>
      </c>
      <c r="Z837" s="10" t="s">
        <v>1935</v>
      </c>
    </row>
    <row r="838" spans="1:26" s="10" customFormat="1" ht="60">
      <c r="A838" s="13" t="s">
        <v>91</v>
      </c>
      <c r="B838" s="14" t="s">
        <v>161</v>
      </c>
      <c r="C838" s="10" t="s">
        <v>224</v>
      </c>
      <c r="D838" s="14" t="s">
        <v>1392</v>
      </c>
      <c r="E838" s="14" t="s">
        <v>3870</v>
      </c>
      <c r="F838" s="12" t="s">
        <v>1936</v>
      </c>
      <c r="G838" s="12" t="s">
        <v>1926</v>
      </c>
      <c r="H838" s="10">
        <v>8</v>
      </c>
      <c r="I838" s="12"/>
      <c r="J838" s="10">
        <v>4</v>
      </c>
      <c r="K838" s="12"/>
      <c r="L838" s="12" t="s">
        <v>1922</v>
      </c>
      <c r="M838" s="10" t="s">
        <v>1944</v>
      </c>
      <c r="N838" s="10" t="s">
        <v>1954</v>
      </c>
      <c r="O838" s="10" t="s">
        <v>1960</v>
      </c>
      <c r="P838" s="14" t="s">
        <v>3658</v>
      </c>
      <c r="Q838" s="12" t="s">
        <v>1946</v>
      </c>
      <c r="R838" s="12" t="s">
        <v>2023</v>
      </c>
      <c r="S838" s="12" t="s">
        <v>1954</v>
      </c>
      <c r="T838" s="10" t="s">
        <v>3871</v>
      </c>
      <c r="U838" s="10" t="s">
        <v>3872</v>
      </c>
      <c r="V838" s="10" t="s">
        <v>207</v>
      </c>
      <c r="W838" s="10" t="s">
        <v>2050</v>
      </c>
      <c r="X838" s="10" t="s">
        <v>1920</v>
      </c>
      <c r="Y838" s="10" t="s">
        <v>2521</v>
      </c>
      <c r="Z838" s="10" t="s">
        <v>2121</v>
      </c>
    </row>
    <row r="839" spans="1:26" s="10" customFormat="1" ht="60">
      <c r="A839" s="13" t="s">
        <v>91</v>
      </c>
      <c r="B839" s="14" t="s">
        <v>161</v>
      </c>
      <c r="C839" s="10" t="s">
        <v>224</v>
      </c>
      <c r="D839" s="14" t="s">
        <v>1393</v>
      </c>
      <c r="E839" s="14" t="s">
        <v>3873</v>
      </c>
      <c r="F839" s="12" t="s">
        <v>1936</v>
      </c>
      <c r="G839" s="12" t="s">
        <v>1926</v>
      </c>
      <c r="H839" s="10">
        <v>8</v>
      </c>
      <c r="I839" s="12"/>
      <c r="J839" s="10">
        <v>4</v>
      </c>
      <c r="K839" s="12"/>
      <c r="L839" s="12" t="s">
        <v>1922</v>
      </c>
      <c r="M839" s="10" t="s">
        <v>1944</v>
      </c>
      <c r="N839" s="10" t="s">
        <v>1954</v>
      </c>
      <c r="O839" s="10" t="s">
        <v>1960</v>
      </c>
      <c r="P839" s="14" t="s">
        <v>3658</v>
      </c>
      <c r="Q839" s="12" t="s">
        <v>1946</v>
      </c>
      <c r="R839" s="12" t="s">
        <v>2023</v>
      </c>
      <c r="S839" s="12" t="s">
        <v>1954</v>
      </c>
      <c r="T839" s="10" t="s">
        <v>3874</v>
      </c>
      <c r="U839" s="10" t="s">
        <v>3875</v>
      </c>
      <c r="V839" s="10" t="s">
        <v>207</v>
      </c>
      <c r="W839" s="10" t="s">
        <v>2050</v>
      </c>
      <c r="X839" s="10" t="s">
        <v>1920</v>
      </c>
      <c r="Y839" s="10" t="s">
        <v>2521</v>
      </c>
      <c r="Z839" s="10" t="s">
        <v>2121</v>
      </c>
    </row>
    <row r="840" spans="1:26" s="10" customFormat="1" ht="60">
      <c r="A840" s="13" t="s">
        <v>91</v>
      </c>
      <c r="B840" s="14" t="s">
        <v>161</v>
      </c>
      <c r="C840" s="10" t="s">
        <v>224</v>
      </c>
      <c r="D840" s="14" t="s">
        <v>1394</v>
      </c>
      <c r="E840" s="14" t="s">
        <v>3876</v>
      </c>
      <c r="F840" s="12" t="s">
        <v>1936</v>
      </c>
      <c r="G840" s="12" t="s">
        <v>1926</v>
      </c>
      <c r="H840" s="10">
        <v>8</v>
      </c>
      <c r="I840" s="12"/>
      <c r="J840" s="10">
        <v>4</v>
      </c>
      <c r="K840" s="12"/>
      <c r="L840" s="12" t="s">
        <v>1922</v>
      </c>
      <c r="M840" s="10" t="s">
        <v>1944</v>
      </c>
      <c r="N840" s="10" t="s">
        <v>1954</v>
      </c>
      <c r="O840" s="10" t="s">
        <v>1960</v>
      </c>
      <c r="P840" s="14" t="s">
        <v>3658</v>
      </c>
      <c r="Q840" s="12" t="s">
        <v>1946</v>
      </c>
      <c r="R840" s="12" t="s">
        <v>2023</v>
      </c>
      <c r="S840" s="12" t="s">
        <v>1954</v>
      </c>
      <c r="T840" s="10" t="s">
        <v>3877</v>
      </c>
      <c r="U840" s="10" t="s">
        <v>3878</v>
      </c>
      <c r="V840" s="10" t="s">
        <v>207</v>
      </c>
      <c r="W840" s="10" t="s">
        <v>2050</v>
      </c>
      <c r="X840" s="10" t="s">
        <v>1920</v>
      </c>
      <c r="Y840" s="10" t="s">
        <v>2521</v>
      </c>
      <c r="Z840" s="10" t="s">
        <v>2121</v>
      </c>
    </row>
    <row r="841" spans="1:26" s="10" customFormat="1" ht="60">
      <c r="A841" s="13" t="s">
        <v>91</v>
      </c>
      <c r="B841" s="14" t="s">
        <v>161</v>
      </c>
      <c r="C841" s="10" t="s">
        <v>224</v>
      </c>
      <c r="D841" s="14" t="s">
        <v>1395</v>
      </c>
      <c r="E841" s="14" t="s">
        <v>3879</v>
      </c>
      <c r="F841" s="12" t="s">
        <v>1936</v>
      </c>
      <c r="G841" s="12" t="s">
        <v>1926</v>
      </c>
      <c r="H841" s="10">
        <v>8</v>
      </c>
      <c r="I841" s="12"/>
      <c r="J841" s="10">
        <v>4</v>
      </c>
      <c r="K841" s="12"/>
      <c r="L841" s="12" t="s">
        <v>1922</v>
      </c>
      <c r="M841" s="10" t="s">
        <v>1944</v>
      </c>
      <c r="N841" s="10" t="s">
        <v>1954</v>
      </c>
      <c r="O841" s="10" t="s">
        <v>1960</v>
      </c>
      <c r="P841" s="14" t="s">
        <v>3658</v>
      </c>
      <c r="Q841" s="12" t="s">
        <v>1946</v>
      </c>
      <c r="R841" s="12" t="s">
        <v>2023</v>
      </c>
      <c r="S841" s="12" t="s">
        <v>1954</v>
      </c>
      <c r="T841" s="10" t="s">
        <v>3880</v>
      </c>
      <c r="U841" s="10" t="s">
        <v>3881</v>
      </c>
      <c r="V841" s="10" t="s">
        <v>207</v>
      </c>
      <c r="W841" s="10" t="s">
        <v>2050</v>
      </c>
      <c r="X841" s="10" t="s">
        <v>1920</v>
      </c>
      <c r="Y841" s="10" t="s">
        <v>2521</v>
      </c>
      <c r="Z841" s="10" t="s">
        <v>2121</v>
      </c>
    </row>
    <row r="842" spans="1:26" s="10" customFormat="1" ht="60">
      <c r="A842" s="13" t="s">
        <v>91</v>
      </c>
      <c r="B842" s="14" t="s">
        <v>161</v>
      </c>
      <c r="C842" s="10" t="s">
        <v>224</v>
      </c>
      <c r="D842" s="14" t="s">
        <v>1396</v>
      </c>
      <c r="E842" s="14" t="s">
        <v>3882</v>
      </c>
      <c r="F842" s="12" t="s">
        <v>1936</v>
      </c>
      <c r="G842" s="12" t="s">
        <v>1926</v>
      </c>
      <c r="H842" s="10">
        <v>8</v>
      </c>
      <c r="I842" s="12"/>
      <c r="J842" s="10">
        <v>4</v>
      </c>
      <c r="K842" s="12"/>
      <c r="L842" s="12" t="s">
        <v>1922</v>
      </c>
      <c r="M842" s="10" t="s">
        <v>1944</v>
      </c>
      <c r="N842" s="10" t="s">
        <v>1954</v>
      </c>
      <c r="O842" s="10" t="s">
        <v>1960</v>
      </c>
      <c r="P842" s="14" t="s">
        <v>3658</v>
      </c>
      <c r="Q842" s="12" t="s">
        <v>1946</v>
      </c>
      <c r="R842" s="12" t="s">
        <v>2023</v>
      </c>
      <c r="S842" s="12" t="s">
        <v>1954</v>
      </c>
      <c r="T842" s="10" t="s">
        <v>3883</v>
      </c>
      <c r="U842" s="10" t="s">
        <v>3884</v>
      </c>
      <c r="V842" s="10" t="s">
        <v>207</v>
      </c>
      <c r="W842" s="10" t="s">
        <v>2050</v>
      </c>
      <c r="X842" s="10" t="s">
        <v>1920</v>
      </c>
      <c r="Y842" s="10" t="s">
        <v>2521</v>
      </c>
      <c r="Z842" s="10" t="s">
        <v>2121</v>
      </c>
    </row>
    <row r="843" spans="1:26" s="10" customFormat="1" ht="60">
      <c r="A843" s="13" t="s">
        <v>91</v>
      </c>
      <c r="B843" s="14" t="s">
        <v>161</v>
      </c>
      <c r="C843" s="10" t="s">
        <v>224</v>
      </c>
      <c r="D843" s="14" t="s">
        <v>1397</v>
      </c>
      <c r="E843" s="14" t="s">
        <v>3885</v>
      </c>
      <c r="F843" s="12" t="s">
        <v>1936</v>
      </c>
      <c r="G843" s="12" t="s">
        <v>1926</v>
      </c>
      <c r="H843" s="10">
        <v>8</v>
      </c>
      <c r="I843" s="12"/>
      <c r="J843" s="10">
        <v>4</v>
      </c>
      <c r="K843" s="12"/>
      <c r="L843" s="12" t="s">
        <v>1922</v>
      </c>
      <c r="M843" s="10" t="s">
        <v>1944</v>
      </c>
      <c r="N843" s="10" t="s">
        <v>1954</v>
      </c>
      <c r="O843" s="10" t="s">
        <v>1960</v>
      </c>
      <c r="P843" s="14" t="s">
        <v>3658</v>
      </c>
      <c r="Q843" s="12" t="s">
        <v>1946</v>
      </c>
      <c r="R843" s="12" t="s">
        <v>2023</v>
      </c>
      <c r="S843" s="12" t="s">
        <v>1954</v>
      </c>
      <c r="T843" s="10" t="s">
        <v>3886</v>
      </c>
      <c r="U843" s="10" t="s">
        <v>3887</v>
      </c>
      <c r="V843" s="10" t="s">
        <v>207</v>
      </c>
      <c r="W843" s="10" t="s">
        <v>2050</v>
      </c>
      <c r="X843" s="10" t="s">
        <v>1920</v>
      </c>
      <c r="Y843" s="10" t="s">
        <v>2521</v>
      </c>
      <c r="Z843" s="10" t="s">
        <v>2121</v>
      </c>
    </row>
    <row r="844" spans="1:26" s="10" customFormat="1" ht="60">
      <c r="A844" s="13" t="s">
        <v>91</v>
      </c>
      <c r="B844" s="14" t="s">
        <v>161</v>
      </c>
      <c r="C844" s="10" t="s">
        <v>224</v>
      </c>
      <c r="D844" s="14" t="s">
        <v>1398</v>
      </c>
      <c r="E844" s="14" t="s">
        <v>3888</v>
      </c>
      <c r="F844" s="12" t="s">
        <v>1936</v>
      </c>
      <c r="G844" s="12" t="s">
        <v>1926</v>
      </c>
      <c r="H844" s="10">
        <v>8</v>
      </c>
      <c r="I844" s="12"/>
      <c r="J844" s="10">
        <v>4</v>
      </c>
      <c r="K844" s="12"/>
      <c r="L844" s="12" t="s">
        <v>1922</v>
      </c>
      <c r="M844" s="10" t="s">
        <v>1944</v>
      </c>
      <c r="N844" s="10" t="s">
        <v>1954</v>
      </c>
      <c r="O844" s="10" t="s">
        <v>1960</v>
      </c>
      <c r="P844" s="14" t="s">
        <v>3658</v>
      </c>
      <c r="Q844" s="12" t="s">
        <v>1946</v>
      </c>
      <c r="R844" s="12" t="s">
        <v>2023</v>
      </c>
      <c r="S844" s="12" t="s">
        <v>1954</v>
      </c>
      <c r="T844" s="10" t="s">
        <v>3889</v>
      </c>
      <c r="U844" s="10" t="s">
        <v>3890</v>
      </c>
      <c r="V844" s="10" t="s">
        <v>207</v>
      </c>
      <c r="W844" s="10" t="s">
        <v>2050</v>
      </c>
      <c r="X844" s="10" t="s">
        <v>1920</v>
      </c>
      <c r="Y844" s="10" t="s">
        <v>2521</v>
      </c>
      <c r="Z844" s="10" t="s">
        <v>2121</v>
      </c>
    </row>
    <row r="845" spans="1:26" s="10" customFormat="1" ht="60">
      <c r="A845" s="13" t="s">
        <v>91</v>
      </c>
      <c r="B845" s="14" t="s">
        <v>161</v>
      </c>
      <c r="C845" s="10" t="s">
        <v>224</v>
      </c>
      <c r="D845" s="14" t="s">
        <v>1399</v>
      </c>
      <c r="E845" s="14" t="s">
        <v>3891</v>
      </c>
      <c r="F845" s="12" t="s">
        <v>1936</v>
      </c>
      <c r="G845" s="12" t="s">
        <v>1926</v>
      </c>
      <c r="H845" s="10">
        <v>8</v>
      </c>
      <c r="I845" s="12"/>
      <c r="J845" s="10">
        <v>4</v>
      </c>
      <c r="K845" s="12"/>
      <c r="L845" s="12" t="s">
        <v>1922</v>
      </c>
      <c r="M845" s="10" t="s">
        <v>1944</v>
      </c>
      <c r="N845" s="10" t="s">
        <v>1954</v>
      </c>
      <c r="O845" s="10" t="s">
        <v>1960</v>
      </c>
      <c r="P845" s="14" t="s">
        <v>3658</v>
      </c>
      <c r="Q845" s="12" t="s">
        <v>1946</v>
      </c>
      <c r="R845" s="12" t="s">
        <v>2023</v>
      </c>
      <c r="S845" s="12" t="s">
        <v>1954</v>
      </c>
      <c r="T845" s="10" t="s">
        <v>3892</v>
      </c>
      <c r="U845" s="10" t="s">
        <v>3893</v>
      </c>
      <c r="V845" s="10" t="s">
        <v>207</v>
      </c>
      <c r="W845" s="10" t="s">
        <v>2050</v>
      </c>
      <c r="X845" s="10" t="s">
        <v>1920</v>
      </c>
      <c r="Y845" s="10" t="s">
        <v>2521</v>
      </c>
      <c r="Z845" s="10" t="s">
        <v>2121</v>
      </c>
    </row>
    <row r="846" spans="1:26" s="10" customFormat="1" ht="60">
      <c r="A846" s="13" t="s">
        <v>91</v>
      </c>
      <c r="B846" s="14" t="s">
        <v>161</v>
      </c>
      <c r="C846" s="10" t="s">
        <v>224</v>
      </c>
      <c r="D846" s="14" t="s">
        <v>1400</v>
      </c>
      <c r="E846" s="14" t="s">
        <v>3891</v>
      </c>
      <c r="F846" s="12" t="s">
        <v>1936</v>
      </c>
      <c r="G846" s="12" t="s">
        <v>1926</v>
      </c>
      <c r="H846" s="10">
        <v>8</v>
      </c>
      <c r="I846" s="12"/>
      <c r="J846" s="10">
        <v>4</v>
      </c>
      <c r="K846" s="12"/>
      <c r="L846" s="12" t="s">
        <v>1922</v>
      </c>
      <c r="M846" s="10" t="s">
        <v>1944</v>
      </c>
      <c r="N846" s="10" t="s">
        <v>1954</v>
      </c>
      <c r="O846" s="10" t="s">
        <v>1960</v>
      </c>
      <c r="P846" s="14" t="s">
        <v>3658</v>
      </c>
      <c r="Q846" s="12" t="s">
        <v>1946</v>
      </c>
      <c r="R846" s="12" t="s">
        <v>2023</v>
      </c>
      <c r="S846" s="12" t="s">
        <v>1954</v>
      </c>
      <c r="T846" s="10" t="s">
        <v>3894</v>
      </c>
      <c r="U846" s="10" t="s">
        <v>3895</v>
      </c>
      <c r="V846" s="10" t="s">
        <v>207</v>
      </c>
      <c r="W846" s="10" t="s">
        <v>2050</v>
      </c>
      <c r="X846" s="10" t="s">
        <v>1920</v>
      </c>
      <c r="Y846" s="10" t="s">
        <v>2521</v>
      </c>
      <c r="Z846" s="10" t="s">
        <v>2121</v>
      </c>
    </row>
    <row r="847" spans="1:26" s="10" customFormat="1" ht="60">
      <c r="A847" s="13" t="s">
        <v>91</v>
      </c>
      <c r="B847" s="14" t="s">
        <v>161</v>
      </c>
      <c r="C847" s="10" t="s">
        <v>224</v>
      </c>
      <c r="D847" s="14" t="s">
        <v>1401</v>
      </c>
      <c r="E847" s="14" t="s">
        <v>3891</v>
      </c>
      <c r="F847" s="12" t="s">
        <v>1936</v>
      </c>
      <c r="G847" s="12" t="s">
        <v>1926</v>
      </c>
      <c r="H847" s="10">
        <v>8</v>
      </c>
      <c r="I847" s="12"/>
      <c r="J847" s="10">
        <v>4</v>
      </c>
      <c r="K847" s="12"/>
      <c r="L847" s="12" t="s">
        <v>1922</v>
      </c>
      <c r="M847" s="10" t="s">
        <v>1944</v>
      </c>
      <c r="N847" s="10" t="s">
        <v>1954</v>
      </c>
      <c r="O847" s="10" t="s">
        <v>1960</v>
      </c>
      <c r="P847" s="14" t="s">
        <v>3658</v>
      </c>
      <c r="Q847" s="12" t="s">
        <v>1946</v>
      </c>
      <c r="R847" s="12" t="s">
        <v>2023</v>
      </c>
      <c r="S847" s="12" t="s">
        <v>1954</v>
      </c>
      <c r="T847" s="10" t="s">
        <v>3896</v>
      </c>
      <c r="U847" s="10" t="s">
        <v>3897</v>
      </c>
      <c r="V847" s="10" t="s">
        <v>207</v>
      </c>
      <c r="W847" s="10" t="s">
        <v>2050</v>
      </c>
      <c r="X847" s="10" t="s">
        <v>1920</v>
      </c>
      <c r="Y847" s="10" t="s">
        <v>2521</v>
      </c>
      <c r="Z847" s="10" t="s">
        <v>2121</v>
      </c>
    </row>
    <row r="848" spans="1:26" s="10" customFormat="1" ht="30">
      <c r="A848" s="13" t="s">
        <v>91</v>
      </c>
      <c r="B848" s="14" t="s">
        <v>161</v>
      </c>
      <c r="C848" s="10" t="s">
        <v>224</v>
      </c>
      <c r="D848" s="14" t="s">
        <v>1402</v>
      </c>
      <c r="E848" s="14" t="s">
        <v>3898</v>
      </c>
      <c r="F848" s="12" t="s">
        <v>1936</v>
      </c>
      <c r="G848" s="12" t="s">
        <v>1926</v>
      </c>
      <c r="I848" s="12"/>
      <c r="K848" s="12"/>
      <c r="L848" s="12" t="s">
        <v>4892</v>
      </c>
      <c r="M848" s="10" t="s">
        <v>1928</v>
      </c>
      <c r="N848" s="10" t="s">
        <v>1954</v>
      </c>
      <c r="O848" s="10" t="s">
        <v>1960</v>
      </c>
      <c r="P848" s="14" t="s">
        <v>3899</v>
      </c>
      <c r="Q848" s="12" t="s">
        <v>1924</v>
      </c>
      <c r="R848" s="12" t="s">
        <v>207</v>
      </c>
      <c r="S848" s="12" t="s">
        <v>1954</v>
      </c>
      <c r="T848" s="10" t="s">
        <v>207</v>
      </c>
      <c r="U848" s="10" t="s">
        <v>207</v>
      </c>
      <c r="V848" s="10" t="s">
        <v>207</v>
      </c>
      <c r="W848" s="10" t="s">
        <v>3900</v>
      </c>
      <c r="X848" s="10" t="s">
        <v>1920</v>
      </c>
      <c r="Y848" s="10" t="s">
        <v>2521</v>
      </c>
      <c r="Z848" s="10" t="s">
        <v>1935</v>
      </c>
    </row>
    <row r="849" spans="1:26" s="10" customFormat="1" ht="75">
      <c r="A849" s="13" t="s">
        <v>91</v>
      </c>
      <c r="B849" s="14" t="s">
        <v>161</v>
      </c>
      <c r="C849" s="10" t="s">
        <v>224</v>
      </c>
      <c r="D849" s="14" t="s">
        <v>1403</v>
      </c>
      <c r="E849" s="14" t="s">
        <v>3901</v>
      </c>
      <c r="F849" s="12" t="s">
        <v>1936</v>
      </c>
      <c r="G849" s="12" t="s">
        <v>1926</v>
      </c>
      <c r="I849" s="12"/>
      <c r="K849" s="12"/>
      <c r="L849" s="12" t="s">
        <v>4892</v>
      </c>
      <c r="M849" s="10" t="s">
        <v>1928</v>
      </c>
      <c r="N849" s="10" t="s">
        <v>1954</v>
      </c>
      <c r="O849" s="10" t="s">
        <v>1960</v>
      </c>
      <c r="P849" s="14" t="s">
        <v>3902</v>
      </c>
      <c r="Q849" s="12" t="s">
        <v>1924</v>
      </c>
      <c r="R849" s="12" t="s">
        <v>207</v>
      </c>
      <c r="S849" s="12" t="s">
        <v>1954</v>
      </c>
      <c r="T849" s="10" t="s">
        <v>207</v>
      </c>
      <c r="U849" s="10" t="s">
        <v>207</v>
      </c>
      <c r="V849" s="10" t="s">
        <v>207</v>
      </c>
      <c r="W849" s="10" t="s">
        <v>3291</v>
      </c>
      <c r="X849" s="10" t="s">
        <v>1920</v>
      </c>
      <c r="Y849" s="10" t="s">
        <v>2521</v>
      </c>
      <c r="Z849" s="10" t="s">
        <v>1935</v>
      </c>
    </row>
    <row r="850" spans="1:26" s="10" customFormat="1" ht="60">
      <c r="A850" s="13" t="s">
        <v>91</v>
      </c>
      <c r="B850" s="14" t="s">
        <v>161</v>
      </c>
      <c r="C850" s="10" t="s">
        <v>224</v>
      </c>
      <c r="D850" s="14" t="s">
        <v>1404</v>
      </c>
      <c r="E850" s="14" t="s">
        <v>3903</v>
      </c>
      <c r="F850" s="12" t="s">
        <v>1936</v>
      </c>
      <c r="G850" s="12" t="s">
        <v>1926</v>
      </c>
      <c r="H850" s="10">
        <v>8</v>
      </c>
      <c r="I850" s="12"/>
      <c r="J850" s="10">
        <v>4</v>
      </c>
      <c r="K850" s="12"/>
      <c r="L850" s="12" t="s">
        <v>1922</v>
      </c>
      <c r="M850" s="10" t="s">
        <v>1944</v>
      </c>
      <c r="N850" s="10" t="s">
        <v>1954</v>
      </c>
      <c r="O850" s="10" t="s">
        <v>1960</v>
      </c>
      <c r="P850" s="14" t="s">
        <v>3658</v>
      </c>
      <c r="Q850" s="12" t="s">
        <v>1946</v>
      </c>
      <c r="R850" s="12" t="s">
        <v>2023</v>
      </c>
      <c r="S850" s="12" t="s">
        <v>1954</v>
      </c>
      <c r="T850" s="10" t="s">
        <v>3904</v>
      </c>
      <c r="U850" s="10" t="s">
        <v>3905</v>
      </c>
      <c r="V850" s="10" t="s">
        <v>207</v>
      </c>
      <c r="W850" s="10" t="s">
        <v>1920</v>
      </c>
      <c r="X850" s="10" t="s">
        <v>1920</v>
      </c>
      <c r="Y850" s="10" t="s">
        <v>2521</v>
      </c>
      <c r="Z850" s="10" t="s">
        <v>1935</v>
      </c>
    </row>
    <row r="851" spans="1:26" s="10" customFormat="1" ht="60">
      <c r="A851" s="13" t="s">
        <v>91</v>
      </c>
      <c r="B851" s="14" t="s">
        <v>161</v>
      </c>
      <c r="C851" s="10" t="s">
        <v>224</v>
      </c>
      <c r="D851" s="14" t="s">
        <v>1405</v>
      </c>
      <c r="E851" s="14" t="s">
        <v>3906</v>
      </c>
      <c r="F851" s="12" t="s">
        <v>1936</v>
      </c>
      <c r="G851" s="12" t="s">
        <v>1926</v>
      </c>
      <c r="H851" s="10">
        <v>8</v>
      </c>
      <c r="I851" s="12"/>
      <c r="J851" s="10">
        <v>4</v>
      </c>
      <c r="K851" s="12"/>
      <c r="L851" s="12" t="s">
        <v>1922</v>
      </c>
      <c r="M851" s="10" t="s">
        <v>1944</v>
      </c>
      <c r="N851" s="10" t="s">
        <v>1954</v>
      </c>
      <c r="O851" s="10" t="s">
        <v>1960</v>
      </c>
      <c r="P851" s="14" t="s">
        <v>3658</v>
      </c>
      <c r="Q851" s="12" t="s">
        <v>1946</v>
      </c>
      <c r="R851" s="12" t="s">
        <v>2023</v>
      </c>
      <c r="S851" s="12" t="s">
        <v>1954</v>
      </c>
      <c r="T851" s="10" t="s">
        <v>3907</v>
      </c>
      <c r="U851" s="10" t="s">
        <v>3908</v>
      </c>
      <c r="V851" s="10" t="s">
        <v>207</v>
      </c>
      <c r="W851" s="10" t="s">
        <v>2050</v>
      </c>
      <c r="X851" s="10" t="s">
        <v>1920</v>
      </c>
      <c r="Y851" s="10" t="s">
        <v>2521</v>
      </c>
      <c r="Z851" s="10" t="s">
        <v>2121</v>
      </c>
    </row>
    <row r="852" spans="1:26" s="10" customFormat="1" ht="30">
      <c r="A852" s="13" t="s">
        <v>91</v>
      </c>
      <c r="B852" s="14" t="s">
        <v>161</v>
      </c>
      <c r="C852" s="10" t="s">
        <v>224</v>
      </c>
      <c r="D852" s="14" t="s">
        <v>1406</v>
      </c>
      <c r="E852" s="14" t="s">
        <v>3909</v>
      </c>
      <c r="F852" s="12" t="s">
        <v>1936</v>
      </c>
      <c r="G852" s="12" t="s">
        <v>1926</v>
      </c>
      <c r="I852" s="12"/>
      <c r="K852" s="12"/>
      <c r="L852" s="12" t="s">
        <v>4892</v>
      </c>
      <c r="M852" s="10" t="s">
        <v>1928</v>
      </c>
      <c r="N852" s="10" t="s">
        <v>1954</v>
      </c>
      <c r="O852" s="10" t="s">
        <v>1960</v>
      </c>
      <c r="P852" s="14" t="s">
        <v>3373</v>
      </c>
      <c r="Q852" s="12" t="s">
        <v>1924</v>
      </c>
      <c r="R852" s="12" t="s">
        <v>207</v>
      </c>
      <c r="S852" s="12" t="s">
        <v>1954</v>
      </c>
      <c r="T852" s="10" t="s">
        <v>207</v>
      </c>
      <c r="U852" s="10" t="s">
        <v>207</v>
      </c>
      <c r="V852" s="10" t="s">
        <v>207</v>
      </c>
      <c r="W852" s="10" t="s">
        <v>1920</v>
      </c>
      <c r="X852" s="10" t="s">
        <v>1920</v>
      </c>
      <c r="Y852" s="10" t="s">
        <v>2521</v>
      </c>
      <c r="Z852" s="10" t="s">
        <v>1935</v>
      </c>
    </row>
    <row r="853" spans="1:26" s="10" customFormat="1" ht="30">
      <c r="A853" s="13" t="s">
        <v>91</v>
      </c>
      <c r="B853" s="14" t="s">
        <v>161</v>
      </c>
      <c r="C853" s="10" t="s">
        <v>224</v>
      </c>
      <c r="D853" s="14" t="s">
        <v>1407</v>
      </c>
      <c r="E853" s="14" t="s">
        <v>3910</v>
      </c>
      <c r="F853" s="12" t="s">
        <v>1936</v>
      </c>
      <c r="G853" s="12" t="s">
        <v>1926</v>
      </c>
      <c r="I853" s="12"/>
      <c r="K853" s="12"/>
      <c r="L853" s="12" t="s">
        <v>4892</v>
      </c>
      <c r="M853" s="10" t="s">
        <v>1928</v>
      </c>
      <c r="N853" s="10" t="s">
        <v>1954</v>
      </c>
      <c r="O853" s="10" t="s">
        <v>1960</v>
      </c>
      <c r="P853" s="14" t="s">
        <v>3373</v>
      </c>
      <c r="Q853" s="12" t="s">
        <v>1924</v>
      </c>
      <c r="R853" s="12" t="s">
        <v>207</v>
      </c>
      <c r="S853" s="12" t="s">
        <v>1954</v>
      </c>
      <c r="T853" s="10" t="s">
        <v>207</v>
      </c>
      <c r="U853" s="10" t="s">
        <v>207</v>
      </c>
      <c r="V853" s="10" t="s">
        <v>207</v>
      </c>
      <c r="W853" s="10" t="s">
        <v>1920</v>
      </c>
      <c r="X853" s="10" t="s">
        <v>1920</v>
      </c>
      <c r="Y853" s="10" t="s">
        <v>2521</v>
      </c>
      <c r="Z853" s="10" t="s">
        <v>1935</v>
      </c>
    </row>
    <row r="854" spans="1:26" s="10" customFormat="1" ht="30">
      <c r="A854" s="13" t="s">
        <v>91</v>
      </c>
      <c r="B854" s="14" t="s">
        <v>161</v>
      </c>
      <c r="C854" s="10" t="s">
        <v>224</v>
      </c>
      <c r="D854" s="14" t="s">
        <v>1408</v>
      </c>
      <c r="E854" s="14" t="s">
        <v>3911</v>
      </c>
      <c r="F854" s="12" t="s">
        <v>1936</v>
      </c>
      <c r="G854" s="12" t="s">
        <v>1926</v>
      </c>
      <c r="I854" s="12"/>
      <c r="K854" s="12"/>
      <c r="L854" s="12" t="s">
        <v>4892</v>
      </c>
      <c r="M854" s="10" t="s">
        <v>1928</v>
      </c>
      <c r="N854" s="10" t="s">
        <v>1954</v>
      </c>
      <c r="O854" s="10" t="s">
        <v>1960</v>
      </c>
      <c r="P854" s="14" t="s">
        <v>3912</v>
      </c>
      <c r="Q854" s="12" t="s">
        <v>1924</v>
      </c>
      <c r="R854" s="12" t="s">
        <v>207</v>
      </c>
      <c r="S854" s="12" t="s">
        <v>1954</v>
      </c>
      <c r="T854" s="10" t="s">
        <v>207</v>
      </c>
      <c r="U854" s="10" t="s">
        <v>207</v>
      </c>
      <c r="V854" s="10" t="s">
        <v>207</v>
      </c>
      <c r="W854" s="10" t="s">
        <v>1982</v>
      </c>
      <c r="X854" s="10" t="s">
        <v>1920</v>
      </c>
      <c r="Y854" s="10" t="s">
        <v>2521</v>
      </c>
      <c r="Z854" s="10" t="s">
        <v>1935</v>
      </c>
    </row>
    <row r="855" spans="1:26" s="10" customFormat="1" ht="30">
      <c r="A855" s="13" t="s">
        <v>91</v>
      </c>
      <c r="B855" s="14" t="s">
        <v>161</v>
      </c>
      <c r="C855" s="10" t="s">
        <v>224</v>
      </c>
      <c r="D855" s="14" t="s">
        <v>1409</v>
      </c>
      <c r="E855" s="14" t="s">
        <v>3913</v>
      </c>
      <c r="F855" s="12" t="s">
        <v>1936</v>
      </c>
      <c r="G855" s="12" t="s">
        <v>1926</v>
      </c>
      <c r="I855" s="12"/>
      <c r="K855" s="12"/>
      <c r="L855" s="12" t="s">
        <v>4892</v>
      </c>
      <c r="M855" s="10" t="s">
        <v>1928</v>
      </c>
      <c r="N855" s="10" t="s">
        <v>1954</v>
      </c>
      <c r="O855" s="10" t="s">
        <v>1960</v>
      </c>
      <c r="P855" s="14" t="s">
        <v>3912</v>
      </c>
      <c r="Q855" s="12" t="s">
        <v>1924</v>
      </c>
      <c r="R855" s="12" t="s">
        <v>207</v>
      </c>
      <c r="S855" s="12" t="s">
        <v>1954</v>
      </c>
      <c r="T855" s="10" t="s">
        <v>207</v>
      </c>
      <c r="U855" s="10" t="s">
        <v>207</v>
      </c>
      <c r="V855" s="10" t="s">
        <v>207</v>
      </c>
      <c r="W855" s="10" t="s">
        <v>1933</v>
      </c>
      <c r="X855" s="10" t="s">
        <v>1920</v>
      </c>
      <c r="Y855" s="10" t="s">
        <v>2521</v>
      </c>
      <c r="Z855" s="10" t="s">
        <v>1935</v>
      </c>
    </row>
    <row r="856" spans="1:26" s="10" customFormat="1" ht="30">
      <c r="A856" s="13" t="s">
        <v>91</v>
      </c>
      <c r="B856" s="14" t="s">
        <v>161</v>
      </c>
      <c r="C856" s="10" t="s">
        <v>224</v>
      </c>
      <c r="D856" s="14" t="s">
        <v>1410</v>
      </c>
      <c r="E856" s="14" t="s">
        <v>3914</v>
      </c>
      <c r="F856" s="12" t="s">
        <v>1936</v>
      </c>
      <c r="G856" s="12" t="s">
        <v>1926</v>
      </c>
      <c r="I856" s="12"/>
      <c r="K856" s="12"/>
      <c r="L856" s="12" t="s">
        <v>4892</v>
      </c>
      <c r="M856" s="10" t="s">
        <v>1928</v>
      </c>
      <c r="N856" s="10" t="s">
        <v>1954</v>
      </c>
      <c r="O856" s="10" t="s">
        <v>1960</v>
      </c>
      <c r="P856" s="14" t="s">
        <v>3373</v>
      </c>
      <c r="Q856" s="12" t="s">
        <v>1924</v>
      </c>
      <c r="R856" s="12" t="s">
        <v>207</v>
      </c>
      <c r="S856" s="12" t="s">
        <v>1954</v>
      </c>
      <c r="T856" s="10" t="s">
        <v>207</v>
      </c>
      <c r="U856" s="10" t="s">
        <v>207</v>
      </c>
      <c r="V856" s="10" t="s">
        <v>207</v>
      </c>
      <c r="W856" s="10" t="s">
        <v>3915</v>
      </c>
      <c r="X856" s="10" t="s">
        <v>1920</v>
      </c>
      <c r="Y856" s="10" t="s">
        <v>2521</v>
      </c>
      <c r="Z856" s="10" t="s">
        <v>1935</v>
      </c>
    </row>
    <row r="857" spans="1:26" s="10" customFormat="1" ht="30">
      <c r="A857" s="13" t="s">
        <v>91</v>
      </c>
      <c r="B857" s="14" t="s">
        <v>161</v>
      </c>
      <c r="C857" s="10" t="s">
        <v>224</v>
      </c>
      <c r="D857" s="14" t="s">
        <v>1411</v>
      </c>
      <c r="E857" s="14" t="s">
        <v>3916</v>
      </c>
      <c r="F857" s="12" t="s">
        <v>1936</v>
      </c>
      <c r="G857" s="12" t="s">
        <v>1926</v>
      </c>
      <c r="H857" s="10">
        <v>1</v>
      </c>
      <c r="I857" s="12">
        <v>1</v>
      </c>
      <c r="K857" s="12"/>
      <c r="L857" s="12" t="s">
        <v>4892</v>
      </c>
      <c r="M857" s="10" t="s">
        <v>1928</v>
      </c>
      <c r="N857" s="10" t="s">
        <v>1954</v>
      </c>
      <c r="O857" s="10" t="s">
        <v>1960</v>
      </c>
      <c r="P857" s="14" t="s">
        <v>3373</v>
      </c>
      <c r="Q857" s="12" t="s">
        <v>1924</v>
      </c>
      <c r="R857" s="12" t="s">
        <v>207</v>
      </c>
      <c r="S857" s="12" t="s">
        <v>1954</v>
      </c>
      <c r="T857" s="10" t="s">
        <v>207</v>
      </c>
      <c r="U857" s="10" t="s">
        <v>207</v>
      </c>
      <c r="V857" s="10" t="s">
        <v>207</v>
      </c>
      <c r="W857" s="10" t="s">
        <v>2170</v>
      </c>
      <c r="X857" s="10" t="s">
        <v>1920</v>
      </c>
      <c r="Y857" s="10" t="s">
        <v>2521</v>
      </c>
      <c r="Z857" s="10" t="s">
        <v>1935</v>
      </c>
    </row>
    <row r="858" spans="1:26" s="10" customFormat="1" ht="30">
      <c r="A858" s="13" t="s">
        <v>91</v>
      </c>
      <c r="B858" s="14" t="s">
        <v>161</v>
      </c>
      <c r="C858" s="10" t="s">
        <v>224</v>
      </c>
      <c r="D858" s="14" t="s">
        <v>1412</v>
      </c>
      <c r="E858" s="14" t="s">
        <v>3917</v>
      </c>
      <c r="F858" s="12" t="s">
        <v>1936</v>
      </c>
      <c r="G858" s="12" t="s">
        <v>1926</v>
      </c>
      <c r="I858" s="12"/>
      <c r="K858" s="12"/>
      <c r="L858" s="12" t="s">
        <v>4892</v>
      </c>
      <c r="M858" s="10" t="s">
        <v>1928</v>
      </c>
      <c r="N858" s="10" t="s">
        <v>1954</v>
      </c>
      <c r="O858" s="10" t="s">
        <v>1960</v>
      </c>
      <c r="P858" s="14" t="s">
        <v>3918</v>
      </c>
      <c r="Q858" s="12" t="s">
        <v>1924</v>
      </c>
      <c r="R858" s="12" t="s">
        <v>207</v>
      </c>
      <c r="S858" s="12" t="s">
        <v>1954</v>
      </c>
      <c r="T858" s="10" t="s">
        <v>207</v>
      </c>
      <c r="U858" s="10" t="s">
        <v>207</v>
      </c>
      <c r="V858" s="10" t="s">
        <v>207</v>
      </c>
      <c r="W858" s="10" t="s">
        <v>3919</v>
      </c>
      <c r="X858" s="10" t="s">
        <v>1920</v>
      </c>
      <c r="Y858" s="10" t="s">
        <v>2521</v>
      </c>
      <c r="Z858" s="10" t="s">
        <v>1935</v>
      </c>
    </row>
    <row r="859" spans="1:26" s="10" customFormat="1" ht="30">
      <c r="A859" s="13" t="s">
        <v>91</v>
      </c>
      <c r="B859" s="14" t="s">
        <v>161</v>
      </c>
      <c r="C859" s="10" t="s">
        <v>224</v>
      </c>
      <c r="D859" s="14" t="s">
        <v>1413</v>
      </c>
      <c r="E859" s="14" t="s">
        <v>3920</v>
      </c>
      <c r="F859" s="12" t="s">
        <v>1936</v>
      </c>
      <c r="G859" s="12" t="s">
        <v>1926</v>
      </c>
      <c r="I859" s="12"/>
      <c r="K859" s="12"/>
      <c r="L859" s="12" t="s">
        <v>4892</v>
      </c>
      <c r="M859" s="10" t="s">
        <v>1928</v>
      </c>
      <c r="N859" s="10" t="s">
        <v>1954</v>
      </c>
      <c r="O859" s="10" t="s">
        <v>1960</v>
      </c>
      <c r="P859" s="14" t="s">
        <v>3921</v>
      </c>
      <c r="Q859" s="12" t="s">
        <v>1924</v>
      </c>
      <c r="R859" s="12" t="s">
        <v>207</v>
      </c>
      <c r="S859" s="12" t="s">
        <v>1954</v>
      </c>
      <c r="T859" s="10" t="s">
        <v>207</v>
      </c>
      <c r="U859" s="10" t="s">
        <v>207</v>
      </c>
      <c r="V859" s="10" t="s">
        <v>207</v>
      </c>
      <c r="W859" s="10" t="s">
        <v>3922</v>
      </c>
      <c r="X859" s="10" t="s">
        <v>1920</v>
      </c>
      <c r="Y859" s="10" t="s">
        <v>2521</v>
      </c>
      <c r="Z859" s="10" t="s">
        <v>1935</v>
      </c>
    </row>
    <row r="860" spans="1:26" s="10" customFormat="1" ht="60">
      <c r="A860" s="13" t="s">
        <v>91</v>
      </c>
      <c r="B860" s="14" t="s">
        <v>161</v>
      </c>
      <c r="C860" s="10" t="s">
        <v>224</v>
      </c>
      <c r="D860" s="14" t="s">
        <v>1414</v>
      </c>
      <c r="E860" s="14" t="s">
        <v>3923</v>
      </c>
      <c r="F860" s="12" t="s">
        <v>1936</v>
      </c>
      <c r="G860" s="12" t="s">
        <v>1926</v>
      </c>
      <c r="H860" s="10">
        <v>8</v>
      </c>
      <c r="I860" s="12"/>
      <c r="J860" s="10">
        <v>4</v>
      </c>
      <c r="K860" s="12"/>
      <c r="L860" s="12" t="s">
        <v>1922</v>
      </c>
      <c r="M860" s="10" t="s">
        <v>1944</v>
      </c>
      <c r="N860" s="10" t="s">
        <v>1954</v>
      </c>
      <c r="O860" s="10" t="s">
        <v>1960</v>
      </c>
      <c r="P860" s="14" t="s">
        <v>3658</v>
      </c>
      <c r="Q860" s="12" t="s">
        <v>1946</v>
      </c>
      <c r="R860" s="12" t="s">
        <v>2023</v>
      </c>
      <c r="S860" s="12" t="s">
        <v>1954</v>
      </c>
      <c r="T860" s="10" t="s">
        <v>3924</v>
      </c>
      <c r="U860" s="10" t="s">
        <v>3925</v>
      </c>
      <c r="V860" s="10" t="s">
        <v>207</v>
      </c>
      <c r="W860" s="10" t="s">
        <v>2050</v>
      </c>
      <c r="X860" s="10" t="s">
        <v>1920</v>
      </c>
      <c r="Y860" s="10" t="s">
        <v>2521</v>
      </c>
      <c r="Z860" s="10" t="s">
        <v>2121</v>
      </c>
    </row>
    <row r="861" spans="1:26" s="10" customFormat="1" ht="60">
      <c r="A861" s="13" t="s">
        <v>91</v>
      </c>
      <c r="B861" s="14" t="s">
        <v>161</v>
      </c>
      <c r="C861" s="10" t="s">
        <v>224</v>
      </c>
      <c r="D861" s="14" t="s">
        <v>1415</v>
      </c>
      <c r="E861" s="14" t="s">
        <v>3926</v>
      </c>
      <c r="F861" s="12" t="s">
        <v>1936</v>
      </c>
      <c r="G861" s="12" t="s">
        <v>1926</v>
      </c>
      <c r="H861" s="10">
        <v>8</v>
      </c>
      <c r="I861" s="12"/>
      <c r="J861" s="10">
        <v>4</v>
      </c>
      <c r="K861" s="12"/>
      <c r="L861" s="12" t="s">
        <v>1922</v>
      </c>
      <c r="M861" s="10" t="s">
        <v>1944</v>
      </c>
      <c r="N861" s="10" t="s">
        <v>1954</v>
      </c>
      <c r="O861" s="10" t="s">
        <v>1960</v>
      </c>
      <c r="P861" s="14" t="s">
        <v>3658</v>
      </c>
      <c r="Q861" s="12" t="s">
        <v>1946</v>
      </c>
      <c r="R861" s="12" t="s">
        <v>2023</v>
      </c>
      <c r="S861" s="12" t="s">
        <v>1954</v>
      </c>
      <c r="T861" s="10" t="s">
        <v>3927</v>
      </c>
      <c r="U861" s="10" t="s">
        <v>3928</v>
      </c>
      <c r="V861" s="10" t="s">
        <v>207</v>
      </c>
      <c r="W861" s="10" t="s">
        <v>2050</v>
      </c>
      <c r="X861" s="10" t="s">
        <v>1920</v>
      </c>
      <c r="Y861" s="10" t="s">
        <v>2521</v>
      </c>
      <c r="Z861" s="10" t="s">
        <v>2121</v>
      </c>
    </row>
    <row r="862" spans="1:26" s="10" customFormat="1" ht="60">
      <c r="A862" s="13" t="s">
        <v>91</v>
      </c>
      <c r="B862" s="14" t="s">
        <v>161</v>
      </c>
      <c r="C862" s="10" t="s">
        <v>224</v>
      </c>
      <c r="D862" s="14" t="s">
        <v>1416</v>
      </c>
      <c r="E862" s="14" t="s">
        <v>3929</v>
      </c>
      <c r="F862" s="12" t="s">
        <v>1936</v>
      </c>
      <c r="G862" s="12" t="s">
        <v>1926</v>
      </c>
      <c r="H862" s="10">
        <v>8</v>
      </c>
      <c r="I862" s="12"/>
      <c r="J862" s="10">
        <v>4</v>
      </c>
      <c r="K862" s="12"/>
      <c r="L862" s="12" t="s">
        <v>1922</v>
      </c>
      <c r="M862" s="10" t="s">
        <v>1944</v>
      </c>
      <c r="N862" s="10" t="s">
        <v>1954</v>
      </c>
      <c r="O862" s="10" t="s">
        <v>1960</v>
      </c>
      <c r="P862" s="14" t="s">
        <v>3658</v>
      </c>
      <c r="Q862" s="12" t="s">
        <v>1946</v>
      </c>
      <c r="R862" s="12" t="s">
        <v>2023</v>
      </c>
      <c r="S862" s="12" t="s">
        <v>1954</v>
      </c>
      <c r="T862" s="10" t="s">
        <v>3930</v>
      </c>
      <c r="U862" s="10" t="s">
        <v>3931</v>
      </c>
      <c r="V862" s="10" t="s">
        <v>207</v>
      </c>
      <c r="W862" s="10" t="s">
        <v>2050</v>
      </c>
      <c r="X862" s="10" t="s">
        <v>1920</v>
      </c>
      <c r="Y862" s="10" t="s">
        <v>2521</v>
      </c>
      <c r="Z862" s="10" t="s">
        <v>2121</v>
      </c>
    </row>
    <row r="863" spans="1:26" s="10" customFormat="1" ht="60">
      <c r="A863" s="13" t="s">
        <v>91</v>
      </c>
      <c r="B863" s="14" t="s">
        <v>161</v>
      </c>
      <c r="C863" s="10" t="s">
        <v>224</v>
      </c>
      <c r="D863" s="14" t="s">
        <v>1417</v>
      </c>
      <c r="E863" s="14" t="s">
        <v>3932</v>
      </c>
      <c r="F863" s="12" t="s">
        <v>1936</v>
      </c>
      <c r="G863" s="12" t="s">
        <v>1926</v>
      </c>
      <c r="H863" s="10">
        <v>8</v>
      </c>
      <c r="I863" s="12"/>
      <c r="J863" s="10">
        <v>4</v>
      </c>
      <c r="K863" s="12"/>
      <c r="L863" s="12" t="s">
        <v>1922</v>
      </c>
      <c r="M863" s="10" t="s">
        <v>1944</v>
      </c>
      <c r="N863" s="10" t="s">
        <v>1954</v>
      </c>
      <c r="O863" s="10" t="s">
        <v>1960</v>
      </c>
      <c r="P863" s="14" t="s">
        <v>3658</v>
      </c>
      <c r="Q863" s="12" t="s">
        <v>1946</v>
      </c>
      <c r="R863" s="12" t="s">
        <v>2023</v>
      </c>
      <c r="S863" s="12" t="s">
        <v>1954</v>
      </c>
      <c r="T863" s="10" t="s">
        <v>3933</v>
      </c>
      <c r="U863" s="10" t="s">
        <v>3934</v>
      </c>
      <c r="V863" s="10" t="s">
        <v>207</v>
      </c>
      <c r="W863" s="10" t="s">
        <v>2050</v>
      </c>
      <c r="X863" s="10" t="s">
        <v>1920</v>
      </c>
      <c r="Y863" s="10" t="s">
        <v>2521</v>
      </c>
      <c r="Z863" s="10" t="s">
        <v>2121</v>
      </c>
    </row>
    <row r="864" spans="1:26" s="10" customFormat="1" ht="60">
      <c r="A864" s="13" t="s">
        <v>91</v>
      </c>
      <c r="B864" s="14" t="s">
        <v>161</v>
      </c>
      <c r="C864" s="10" t="s">
        <v>224</v>
      </c>
      <c r="D864" s="14" t="s">
        <v>1418</v>
      </c>
      <c r="E864" s="14" t="s">
        <v>3935</v>
      </c>
      <c r="F864" s="12" t="s">
        <v>1936</v>
      </c>
      <c r="G864" s="12" t="s">
        <v>1926</v>
      </c>
      <c r="H864" s="10">
        <v>8</v>
      </c>
      <c r="I864" s="12"/>
      <c r="J864" s="10">
        <v>4</v>
      </c>
      <c r="K864" s="12"/>
      <c r="L864" s="12" t="s">
        <v>1922</v>
      </c>
      <c r="M864" s="10" t="s">
        <v>1944</v>
      </c>
      <c r="N864" s="10" t="s">
        <v>1954</v>
      </c>
      <c r="O864" s="10" t="s">
        <v>1960</v>
      </c>
      <c r="P864" s="14" t="s">
        <v>3658</v>
      </c>
      <c r="Q864" s="12" t="s">
        <v>1946</v>
      </c>
      <c r="R864" s="12" t="s">
        <v>2023</v>
      </c>
      <c r="S864" s="12" t="s">
        <v>1954</v>
      </c>
      <c r="T864" s="10" t="s">
        <v>3936</v>
      </c>
      <c r="U864" s="10" t="s">
        <v>3937</v>
      </c>
      <c r="V864" s="10" t="s">
        <v>207</v>
      </c>
      <c r="W864" s="10" t="s">
        <v>2050</v>
      </c>
      <c r="X864" s="10" t="s">
        <v>1920</v>
      </c>
      <c r="Y864" s="10" t="s">
        <v>2521</v>
      </c>
      <c r="Z864" s="10" t="s">
        <v>2121</v>
      </c>
    </row>
    <row r="865" spans="1:26" s="10" customFormat="1" ht="60">
      <c r="A865" s="13" t="s">
        <v>91</v>
      </c>
      <c r="B865" s="14" t="s">
        <v>161</v>
      </c>
      <c r="C865" s="10" t="s">
        <v>224</v>
      </c>
      <c r="D865" s="14" t="s">
        <v>1419</v>
      </c>
      <c r="E865" s="14" t="s">
        <v>3938</v>
      </c>
      <c r="F865" s="12" t="s">
        <v>1936</v>
      </c>
      <c r="G865" s="12" t="s">
        <v>1926</v>
      </c>
      <c r="H865" s="10">
        <v>8</v>
      </c>
      <c r="I865" s="12"/>
      <c r="J865" s="10">
        <v>4</v>
      </c>
      <c r="K865" s="12"/>
      <c r="L865" s="12" t="s">
        <v>1922</v>
      </c>
      <c r="M865" s="10" t="s">
        <v>1944</v>
      </c>
      <c r="N865" s="10" t="s">
        <v>1954</v>
      </c>
      <c r="O865" s="10" t="s">
        <v>1960</v>
      </c>
      <c r="P865" s="14" t="s">
        <v>3658</v>
      </c>
      <c r="Q865" s="12" t="s">
        <v>1946</v>
      </c>
      <c r="R865" s="12" t="s">
        <v>2023</v>
      </c>
      <c r="S865" s="12" t="s">
        <v>1954</v>
      </c>
      <c r="T865" s="10" t="s">
        <v>3939</v>
      </c>
      <c r="U865" s="10" t="s">
        <v>3940</v>
      </c>
      <c r="V865" s="10" t="s">
        <v>207</v>
      </c>
      <c r="W865" s="10" t="s">
        <v>2050</v>
      </c>
      <c r="X865" s="10" t="s">
        <v>1920</v>
      </c>
      <c r="Y865" s="10" t="s">
        <v>2521</v>
      </c>
      <c r="Z865" s="10" t="s">
        <v>2121</v>
      </c>
    </row>
    <row r="866" spans="1:26" s="10" customFormat="1" ht="60">
      <c r="A866" s="13" t="s">
        <v>91</v>
      </c>
      <c r="B866" s="14" t="s">
        <v>161</v>
      </c>
      <c r="C866" s="10" t="s">
        <v>224</v>
      </c>
      <c r="D866" s="14" t="s">
        <v>1420</v>
      </c>
      <c r="E866" s="14" t="s">
        <v>3941</v>
      </c>
      <c r="F866" s="12" t="s">
        <v>1936</v>
      </c>
      <c r="G866" s="12" t="s">
        <v>1926</v>
      </c>
      <c r="H866" s="10">
        <v>8</v>
      </c>
      <c r="I866" s="12"/>
      <c r="J866" s="10">
        <v>4</v>
      </c>
      <c r="K866" s="12"/>
      <c r="L866" s="12" t="s">
        <v>1922</v>
      </c>
      <c r="M866" s="10" t="s">
        <v>1944</v>
      </c>
      <c r="N866" s="10" t="s">
        <v>1954</v>
      </c>
      <c r="O866" s="10" t="s">
        <v>1960</v>
      </c>
      <c r="P866" s="14" t="s">
        <v>3658</v>
      </c>
      <c r="Q866" s="12" t="s">
        <v>1946</v>
      </c>
      <c r="R866" s="12" t="s">
        <v>2023</v>
      </c>
      <c r="S866" s="12" t="s">
        <v>1954</v>
      </c>
      <c r="T866" s="10" t="s">
        <v>3942</v>
      </c>
      <c r="U866" s="10" t="s">
        <v>3943</v>
      </c>
      <c r="V866" s="10" t="s">
        <v>207</v>
      </c>
      <c r="W866" s="10" t="s">
        <v>1920</v>
      </c>
      <c r="X866" s="10" t="s">
        <v>1920</v>
      </c>
      <c r="Y866" s="10" t="s">
        <v>2521</v>
      </c>
      <c r="Z866" s="10" t="s">
        <v>1935</v>
      </c>
    </row>
    <row r="867" spans="1:26" s="10" customFormat="1" ht="30">
      <c r="A867" s="13" t="s">
        <v>91</v>
      </c>
      <c r="B867" s="14" t="s">
        <v>161</v>
      </c>
      <c r="C867" s="10" t="s">
        <v>224</v>
      </c>
      <c r="D867" s="14" t="s">
        <v>1421</v>
      </c>
      <c r="E867" s="14" t="s">
        <v>3944</v>
      </c>
      <c r="F867" s="12" t="s">
        <v>1936</v>
      </c>
      <c r="G867" s="12" t="s">
        <v>1926</v>
      </c>
      <c r="I867" s="12"/>
      <c r="K867" s="12"/>
      <c r="L867" s="12" t="s">
        <v>4892</v>
      </c>
      <c r="M867" s="10" t="s">
        <v>1928</v>
      </c>
      <c r="N867" s="10" t="s">
        <v>1954</v>
      </c>
      <c r="O867" s="10" t="s">
        <v>1960</v>
      </c>
      <c r="P867" s="14" t="s">
        <v>3945</v>
      </c>
      <c r="Q867" s="12" t="s">
        <v>1924</v>
      </c>
      <c r="R867" s="12" t="s">
        <v>207</v>
      </c>
      <c r="S867" s="12" t="s">
        <v>1954</v>
      </c>
      <c r="T867" s="10" t="s">
        <v>207</v>
      </c>
      <c r="U867" s="10" t="s">
        <v>207</v>
      </c>
      <c r="V867" s="10" t="s">
        <v>207</v>
      </c>
      <c r="W867" s="10" t="s">
        <v>3946</v>
      </c>
      <c r="X867" s="10" t="s">
        <v>1920</v>
      </c>
      <c r="Y867" s="10" t="s">
        <v>2521</v>
      </c>
      <c r="Z867" s="10" t="s">
        <v>1935</v>
      </c>
    </row>
    <row r="868" spans="1:26" s="10" customFormat="1" ht="60">
      <c r="A868" s="13" t="s">
        <v>91</v>
      </c>
      <c r="B868" s="14" t="s">
        <v>161</v>
      </c>
      <c r="C868" s="10" t="s">
        <v>224</v>
      </c>
      <c r="D868" s="14" t="s">
        <v>1422</v>
      </c>
      <c r="E868" s="14" t="s">
        <v>3947</v>
      </c>
      <c r="F868" s="12" t="s">
        <v>1936</v>
      </c>
      <c r="G868" s="12" t="s">
        <v>1926</v>
      </c>
      <c r="H868" s="10">
        <v>8</v>
      </c>
      <c r="I868" s="12"/>
      <c r="J868" s="10">
        <v>4</v>
      </c>
      <c r="K868" s="12"/>
      <c r="L868" s="12" t="s">
        <v>1922</v>
      </c>
      <c r="M868" s="10" t="s">
        <v>1944</v>
      </c>
      <c r="N868" s="10" t="s">
        <v>1954</v>
      </c>
      <c r="O868" s="10" t="s">
        <v>1960</v>
      </c>
      <c r="P868" s="14" t="s">
        <v>3658</v>
      </c>
      <c r="Q868" s="12" t="s">
        <v>1946</v>
      </c>
      <c r="R868" s="12" t="s">
        <v>2023</v>
      </c>
      <c r="S868" s="12" t="s">
        <v>1954</v>
      </c>
      <c r="T868" s="10" t="s">
        <v>3948</v>
      </c>
      <c r="U868" s="10" t="s">
        <v>3949</v>
      </c>
      <c r="V868" s="10" t="s">
        <v>207</v>
      </c>
      <c r="W868" s="10" t="s">
        <v>2050</v>
      </c>
      <c r="X868" s="10" t="s">
        <v>1920</v>
      </c>
      <c r="Y868" s="10" t="s">
        <v>2521</v>
      </c>
      <c r="Z868" s="10" t="s">
        <v>2121</v>
      </c>
    </row>
    <row r="869" spans="1:26" s="10" customFormat="1" ht="60">
      <c r="A869" s="13" t="s">
        <v>91</v>
      </c>
      <c r="B869" s="14" t="s">
        <v>161</v>
      </c>
      <c r="C869" s="10" t="s">
        <v>224</v>
      </c>
      <c r="D869" s="14" t="s">
        <v>1423</v>
      </c>
      <c r="E869" s="14" t="s">
        <v>3950</v>
      </c>
      <c r="F869" s="12" t="s">
        <v>1936</v>
      </c>
      <c r="G869" s="12" t="s">
        <v>1926</v>
      </c>
      <c r="H869" s="10">
        <v>8</v>
      </c>
      <c r="I869" s="12"/>
      <c r="J869" s="10">
        <v>4</v>
      </c>
      <c r="K869" s="12"/>
      <c r="L869" s="12" t="s">
        <v>1922</v>
      </c>
      <c r="M869" s="10" t="s">
        <v>1944</v>
      </c>
      <c r="N869" s="10" t="s">
        <v>1954</v>
      </c>
      <c r="O869" s="10" t="s">
        <v>1960</v>
      </c>
      <c r="P869" s="14" t="s">
        <v>3658</v>
      </c>
      <c r="Q869" s="12" t="s">
        <v>1946</v>
      </c>
      <c r="R869" s="12" t="s">
        <v>2023</v>
      </c>
      <c r="S869" s="12" t="s">
        <v>1954</v>
      </c>
      <c r="T869" s="10" t="s">
        <v>3951</v>
      </c>
      <c r="U869" s="10" t="s">
        <v>3952</v>
      </c>
      <c r="V869" s="10" t="s">
        <v>207</v>
      </c>
      <c r="W869" s="10" t="s">
        <v>2050</v>
      </c>
      <c r="X869" s="10" t="s">
        <v>1920</v>
      </c>
      <c r="Y869" s="10" t="s">
        <v>2521</v>
      </c>
      <c r="Z869" s="10" t="s">
        <v>2121</v>
      </c>
    </row>
    <row r="870" spans="1:26" s="10" customFormat="1" ht="60">
      <c r="A870" s="13" t="s">
        <v>91</v>
      </c>
      <c r="B870" s="14" t="s">
        <v>161</v>
      </c>
      <c r="C870" s="10" t="s">
        <v>224</v>
      </c>
      <c r="D870" s="14" t="s">
        <v>1424</v>
      </c>
      <c r="E870" s="14" t="s">
        <v>3953</v>
      </c>
      <c r="F870" s="12" t="s">
        <v>1936</v>
      </c>
      <c r="G870" s="12" t="s">
        <v>1926</v>
      </c>
      <c r="H870" s="10">
        <v>8</v>
      </c>
      <c r="I870" s="12"/>
      <c r="J870" s="10">
        <v>4</v>
      </c>
      <c r="K870" s="12"/>
      <c r="L870" s="12" t="s">
        <v>1922</v>
      </c>
      <c r="M870" s="10" t="s">
        <v>1944</v>
      </c>
      <c r="N870" s="10" t="s">
        <v>1954</v>
      </c>
      <c r="O870" s="10" t="s">
        <v>1960</v>
      </c>
      <c r="P870" s="14" t="s">
        <v>3658</v>
      </c>
      <c r="Q870" s="12" t="s">
        <v>1946</v>
      </c>
      <c r="R870" s="12" t="s">
        <v>2023</v>
      </c>
      <c r="S870" s="12" t="s">
        <v>1954</v>
      </c>
      <c r="T870" s="10" t="s">
        <v>3954</v>
      </c>
      <c r="U870" s="10" t="s">
        <v>3955</v>
      </c>
      <c r="V870" s="10" t="s">
        <v>207</v>
      </c>
      <c r="W870" s="10" t="s">
        <v>2050</v>
      </c>
      <c r="X870" s="10" t="s">
        <v>1920</v>
      </c>
      <c r="Y870" s="10" t="s">
        <v>2521</v>
      </c>
      <c r="Z870" s="10" t="s">
        <v>2121</v>
      </c>
    </row>
    <row r="871" spans="1:26" s="10" customFormat="1" ht="60">
      <c r="A871" s="13" t="s">
        <v>91</v>
      </c>
      <c r="B871" s="14" t="s">
        <v>161</v>
      </c>
      <c r="C871" s="10" t="s">
        <v>224</v>
      </c>
      <c r="D871" s="14" t="s">
        <v>1425</v>
      </c>
      <c r="E871" s="14" t="s">
        <v>3956</v>
      </c>
      <c r="F871" s="12" t="s">
        <v>1936</v>
      </c>
      <c r="G871" s="12" t="s">
        <v>1926</v>
      </c>
      <c r="H871" s="10">
        <v>8</v>
      </c>
      <c r="I871" s="12"/>
      <c r="J871" s="10">
        <v>4</v>
      </c>
      <c r="K871" s="12"/>
      <c r="L871" s="12" t="s">
        <v>1922</v>
      </c>
      <c r="M871" s="10" t="s">
        <v>1944</v>
      </c>
      <c r="N871" s="10" t="s">
        <v>1954</v>
      </c>
      <c r="O871" s="10" t="s">
        <v>1960</v>
      </c>
      <c r="P871" s="14" t="s">
        <v>3658</v>
      </c>
      <c r="Q871" s="12" t="s">
        <v>1946</v>
      </c>
      <c r="R871" s="12" t="s">
        <v>2023</v>
      </c>
      <c r="S871" s="12" t="s">
        <v>1954</v>
      </c>
      <c r="T871" s="10" t="s">
        <v>3957</v>
      </c>
      <c r="U871" s="10" t="s">
        <v>3958</v>
      </c>
      <c r="V871" s="10" t="s">
        <v>207</v>
      </c>
      <c r="W871" s="10" t="s">
        <v>2050</v>
      </c>
      <c r="X871" s="10" t="s">
        <v>1920</v>
      </c>
      <c r="Y871" s="10" t="s">
        <v>2521</v>
      </c>
      <c r="Z871" s="10" t="s">
        <v>2121</v>
      </c>
    </row>
    <row r="872" spans="1:26" s="10" customFormat="1" ht="30">
      <c r="A872" s="13" t="s">
        <v>91</v>
      </c>
      <c r="B872" s="14" t="s">
        <v>161</v>
      </c>
      <c r="C872" s="10" t="s">
        <v>224</v>
      </c>
      <c r="D872" s="14" t="s">
        <v>1426</v>
      </c>
      <c r="E872" s="14" t="s">
        <v>3959</v>
      </c>
      <c r="F872" s="12" t="s">
        <v>1936</v>
      </c>
      <c r="G872" s="12" t="s">
        <v>1926</v>
      </c>
      <c r="I872" s="12"/>
      <c r="K872" s="12"/>
      <c r="L872" s="12" t="s">
        <v>4892</v>
      </c>
      <c r="M872" s="10" t="s">
        <v>1928</v>
      </c>
      <c r="N872" s="10" t="s">
        <v>1954</v>
      </c>
      <c r="O872" s="10" t="s">
        <v>1960</v>
      </c>
      <c r="P872" s="14" t="s">
        <v>3960</v>
      </c>
      <c r="Q872" s="12" t="s">
        <v>1924</v>
      </c>
      <c r="R872" s="12" t="s">
        <v>207</v>
      </c>
      <c r="S872" s="12" t="s">
        <v>1954</v>
      </c>
      <c r="T872" s="10" t="s">
        <v>207</v>
      </c>
      <c r="U872" s="10" t="s">
        <v>207</v>
      </c>
      <c r="V872" s="10" t="s">
        <v>207</v>
      </c>
      <c r="W872" s="10" t="s">
        <v>1920</v>
      </c>
      <c r="X872" s="10" t="s">
        <v>1920</v>
      </c>
      <c r="Y872" s="10" t="s">
        <v>2521</v>
      </c>
      <c r="Z872" s="10" t="s">
        <v>1935</v>
      </c>
    </row>
    <row r="873" spans="1:26" s="10" customFormat="1" ht="60">
      <c r="A873" s="13" t="s">
        <v>91</v>
      </c>
      <c r="B873" s="14" t="s">
        <v>161</v>
      </c>
      <c r="C873" s="10" t="s">
        <v>224</v>
      </c>
      <c r="D873" s="14" t="s">
        <v>1427</v>
      </c>
      <c r="E873" s="14" t="s">
        <v>3961</v>
      </c>
      <c r="F873" s="12" t="s">
        <v>1936</v>
      </c>
      <c r="G873" s="12" t="s">
        <v>1926</v>
      </c>
      <c r="H873" s="10">
        <v>8</v>
      </c>
      <c r="I873" s="12"/>
      <c r="J873" s="10">
        <v>4</v>
      </c>
      <c r="K873" s="12"/>
      <c r="L873" s="12" t="s">
        <v>1922</v>
      </c>
      <c r="M873" s="10" t="s">
        <v>1944</v>
      </c>
      <c r="N873" s="10" t="s">
        <v>1954</v>
      </c>
      <c r="O873" s="10" t="s">
        <v>1960</v>
      </c>
      <c r="P873" s="14" t="s">
        <v>3658</v>
      </c>
      <c r="Q873" s="12" t="s">
        <v>1946</v>
      </c>
      <c r="R873" s="12" t="s">
        <v>2023</v>
      </c>
      <c r="S873" s="12" t="s">
        <v>1954</v>
      </c>
      <c r="T873" s="10" t="s">
        <v>3962</v>
      </c>
      <c r="U873" s="10" t="s">
        <v>3963</v>
      </c>
      <c r="V873" s="10" t="s">
        <v>207</v>
      </c>
      <c r="W873" s="10" t="s">
        <v>2050</v>
      </c>
      <c r="X873" s="10" t="s">
        <v>1920</v>
      </c>
      <c r="Y873" s="10" t="s">
        <v>2521</v>
      </c>
      <c r="Z873" s="10" t="s">
        <v>2121</v>
      </c>
    </row>
    <row r="874" spans="1:26" s="10" customFormat="1" ht="60">
      <c r="A874" s="13" t="s">
        <v>91</v>
      </c>
      <c r="B874" s="14" t="s">
        <v>161</v>
      </c>
      <c r="C874" s="10" t="s">
        <v>224</v>
      </c>
      <c r="D874" s="14" t="s">
        <v>1428</v>
      </c>
      <c r="E874" s="14" t="s">
        <v>3964</v>
      </c>
      <c r="F874" s="12" t="s">
        <v>1936</v>
      </c>
      <c r="G874" s="12" t="s">
        <v>1926</v>
      </c>
      <c r="H874" s="10">
        <v>8</v>
      </c>
      <c r="I874" s="12"/>
      <c r="J874" s="10">
        <v>4</v>
      </c>
      <c r="K874" s="12"/>
      <c r="L874" s="12" t="s">
        <v>1922</v>
      </c>
      <c r="M874" s="10" t="s">
        <v>1944</v>
      </c>
      <c r="N874" s="10" t="s">
        <v>1954</v>
      </c>
      <c r="O874" s="10" t="s">
        <v>1960</v>
      </c>
      <c r="P874" s="14" t="s">
        <v>3658</v>
      </c>
      <c r="Q874" s="12" t="s">
        <v>1946</v>
      </c>
      <c r="R874" s="12" t="s">
        <v>2023</v>
      </c>
      <c r="S874" s="12" t="s">
        <v>1954</v>
      </c>
      <c r="T874" s="10" t="s">
        <v>3965</v>
      </c>
      <c r="U874" s="10" t="s">
        <v>3966</v>
      </c>
      <c r="V874" s="10" t="s">
        <v>207</v>
      </c>
      <c r="W874" s="10" t="s">
        <v>1920</v>
      </c>
      <c r="X874" s="10" t="s">
        <v>1920</v>
      </c>
      <c r="Y874" s="10" t="s">
        <v>2521</v>
      </c>
      <c r="Z874" s="10" t="s">
        <v>1935</v>
      </c>
    </row>
    <row r="875" spans="1:26" s="10" customFormat="1" ht="60">
      <c r="A875" s="13" t="s">
        <v>91</v>
      </c>
      <c r="B875" s="14" t="s">
        <v>161</v>
      </c>
      <c r="C875" s="10" t="s">
        <v>224</v>
      </c>
      <c r="D875" s="14" t="s">
        <v>1429</v>
      </c>
      <c r="E875" s="14" t="s">
        <v>3967</v>
      </c>
      <c r="F875" s="12" t="s">
        <v>1936</v>
      </c>
      <c r="G875" s="12" t="s">
        <v>1926</v>
      </c>
      <c r="H875" s="10">
        <v>8</v>
      </c>
      <c r="I875" s="12"/>
      <c r="J875" s="10">
        <v>4</v>
      </c>
      <c r="K875" s="12"/>
      <c r="L875" s="12" t="s">
        <v>1922</v>
      </c>
      <c r="M875" s="10" t="s">
        <v>1944</v>
      </c>
      <c r="N875" s="10" t="s">
        <v>1954</v>
      </c>
      <c r="O875" s="10" t="s">
        <v>1960</v>
      </c>
      <c r="P875" s="14" t="s">
        <v>3658</v>
      </c>
      <c r="Q875" s="12" t="s">
        <v>1946</v>
      </c>
      <c r="R875" s="12" t="s">
        <v>2023</v>
      </c>
      <c r="S875" s="12" t="s">
        <v>1954</v>
      </c>
      <c r="T875" s="10" t="s">
        <v>3968</v>
      </c>
      <c r="U875" s="10" t="s">
        <v>3969</v>
      </c>
      <c r="V875" s="10" t="s">
        <v>207</v>
      </c>
      <c r="W875" s="10" t="s">
        <v>2050</v>
      </c>
      <c r="X875" s="10" t="s">
        <v>1920</v>
      </c>
      <c r="Y875" s="10" t="s">
        <v>2521</v>
      </c>
      <c r="Z875" s="10" t="s">
        <v>2121</v>
      </c>
    </row>
    <row r="876" spans="1:26" s="10" customFormat="1" ht="105">
      <c r="A876" s="13" t="s">
        <v>91</v>
      </c>
      <c r="B876" s="14" t="s">
        <v>161</v>
      </c>
      <c r="C876" s="10" t="s">
        <v>224</v>
      </c>
      <c r="D876" s="14" t="s">
        <v>1430</v>
      </c>
      <c r="E876" s="14" t="s">
        <v>3970</v>
      </c>
      <c r="F876" s="12" t="s">
        <v>1936</v>
      </c>
      <c r="G876" s="12" t="s">
        <v>1926</v>
      </c>
      <c r="H876" s="10">
        <v>8</v>
      </c>
      <c r="I876" s="12"/>
      <c r="J876" s="10">
        <v>4</v>
      </c>
      <c r="K876" s="12"/>
      <c r="L876" s="12" t="s">
        <v>1922</v>
      </c>
      <c r="M876" s="10" t="s">
        <v>1944</v>
      </c>
      <c r="N876" s="10" t="s">
        <v>1954</v>
      </c>
      <c r="O876" s="10" t="s">
        <v>1960</v>
      </c>
      <c r="P876" s="14" t="s">
        <v>2539</v>
      </c>
      <c r="Q876" s="12" t="s">
        <v>1946</v>
      </c>
      <c r="R876" s="12" t="s">
        <v>2023</v>
      </c>
      <c r="S876" s="12" t="s">
        <v>1954</v>
      </c>
      <c r="T876" s="10" t="s">
        <v>3971</v>
      </c>
      <c r="U876" s="10" t="s">
        <v>3972</v>
      </c>
      <c r="V876" s="10" t="s">
        <v>207</v>
      </c>
      <c r="W876" s="10" t="s">
        <v>2050</v>
      </c>
      <c r="X876" s="10" t="s">
        <v>1920</v>
      </c>
      <c r="Y876" s="10" t="s">
        <v>2521</v>
      </c>
      <c r="Z876" s="10" t="s">
        <v>2121</v>
      </c>
    </row>
    <row r="877" spans="1:26" s="10" customFormat="1" ht="60">
      <c r="A877" s="13" t="s">
        <v>91</v>
      </c>
      <c r="B877" s="14" t="s">
        <v>161</v>
      </c>
      <c r="C877" s="10" t="s">
        <v>224</v>
      </c>
      <c r="D877" s="14" t="s">
        <v>1431</v>
      </c>
      <c r="E877" s="14" t="s">
        <v>3973</v>
      </c>
      <c r="F877" s="12" t="s">
        <v>1936</v>
      </c>
      <c r="G877" s="12" t="s">
        <v>1926</v>
      </c>
      <c r="H877" s="10">
        <v>8</v>
      </c>
      <c r="I877" s="12"/>
      <c r="J877" s="10">
        <v>4</v>
      </c>
      <c r="K877" s="12"/>
      <c r="L877" s="12" t="s">
        <v>1922</v>
      </c>
      <c r="M877" s="10" t="s">
        <v>1944</v>
      </c>
      <c r="N877" s="10" t="s">
        <v>1954</v>
      </c>
      <c r="O877" s="10" t="s">
        <v>1960</v>
      </c>
      <c r="P877" s="14" t="s">
        <v>3658</v>
      </c>
      <c r="Q877" s="12" t="s">
        <v>1946</v>
      </c>
      <c r="R877" s="12" t="s">
        <v>2023</v>
      </c>
      <c r="S877" s="12" t="s">
        <v>1954</v>
      </c>
      <c r="T877" s="10" t="s">
        <v>3974</v>
      </c>
      <c r="U877" s="10" t="s">
        <v>3975</v>
      </c>
      <c r="V877" s="10" t="s">
        <v>207</v>
      </c>
      <c r="W877" s="10" t="s">
        <v>2050</v>
      </c>
      <c r="X877" s="10" t="s">
        <v>1920</v>
      </c>
      <c r="Y877" s="10" t="s">
        <v>2521</v>
      </c>
      <c r="Z877" s="10" t="s">
        <v>2121</v>
      </c>
    </row>
    <row r="878" spans="1:26" s="10" customFormat="1" ht="30">
      <c r="A878" s="13" t="s">
        <v>91</v>
      </c>
      <c r="B878" s="14" t="s">
        <v>161</v>
      </c>
      <c r="C878" s="10" t="s">
        <v>224</v>
      </c>
      <c r="D878" s="14" t="s">
        <v>1432</v>
      </c>
      <c r="E878" s="14" t="s">
        <v>3976</v>
      </c>
      <c r="F878" s="12" t="s">
        <v>1936</v>
      </c>
      <c r="G878" s="12" t="s">
        <v>1926</v>
      </c>
      <c r="I878" s="12"/>
      <c r="K878" s="12"/>
      <c r="L878" s="12" t="s">
        <v>4892</v>
      </c>
      <c r="M878" s="10" t="s">
        <v>1928</v>
      </c>
      <c r="N878" s="10" t="s">
        <v>1954</v>
      </c>
      <c r="O878" s="10" t="s">
        <v>1960</v>
      </c>
      <c r="P878" s="14" t="s">
        <v>3977</v>
      </c>
      <c r="Q878" s="12" t="s">
        <v>1924</v>
      </c>
      <c r="R878" s="12" t="s">
        <v>207</v>
      </c>
      <c r="S878" s="12" t="s">
        <v>1954</v>
      </c>
      <c r="T878" s="10" t="s">
        <v>207</v>
      </c>
      <c r="U878" s="10" t="s">
        <v>207</v>
      </c>
      <c r="V878" s="10" t="s">
        <v>207</v>
      </c>
      <c r="W878" s="10" t="s">
        <v>3978</v>
      </c>
      <c r="X878" s="10" t="s">
        <v>1920</v>
      </c>
      <c r="Y878" s="10" t="s">
        <v>2521</v>
      </c>
      <c r="Z878" s="10" t="s">
        <v>1935</v>
      </c>
    </row>
    <row r="879" spans="1:26" s="10" customFormat="1" ht="30">
      <c r="A879" s="13" t="s">
        <v>91</v>
      </c>
      <c r="B879" s="14" t="s">
        <v>161</v>
      </c>
      <c r="C879" s="10" t="s">
        <v>224</v>
      </c>
      <c r="D879" s="14" t="s">
        <v>1433</v>
      </c>
      <c r="E879" s="14" t="s">
        <v>3979</v>
      </c>
      <c r="F879" s="12" t="s">
        <v>1936</v>
      </c>
      <c r="G879" s="12" t="s">
        <v>1926</v>
      </c>
      <c r="I879" s="12"/>
      <c r="K879" s="12"/>
      <c r="L879" s="12" t="s">
        <v>4892</v>
      </c>
      <c r="M879" s="10" t="s">
        <v>1928</v>
      </c>
      <c r="N879" s="10" t="s">
        <v>1954</v>
      </c>
      <c r="O879" s="10" t="s">
        <v>1960</v>
      </c>
      <c r="P879" s="14" t="s">
        <v>3980</v>
      </c>
      <c r="Q879" s="12" t="s">
        <v>1924</v>
      </c>
      <c r="R879" s="12" t="s">
        <v>207</v>
      </c>
      <c r="S879" s="12" t="s">
        <v>1954</v>
      </c>
      <c r="T879" s="10" t="s">
        <v>207</v>
      </c>
      <c r="U879" s="10" t="s">
        <v>207</v>
      </c>
      <c r="V879" s="10" t="s">
        <v>207</v>
      </c>
      <c r="W879" s="10" t="s">
        <v>3981</v>
      </c>
      <c r="X879" s="10" t="s">
        <v>1920</v>
      </c>
      <c r="Y879" s="10" t="s">
        <v>2521</v>
      </c>
      <c r="Z879" s="10" t="s">
        <v>1935</v>
      </c>
    </row>
    <row r="880" spans="1:26" s="10" customFormat="1" ht="45">
      <c r="A880" s="13" t="s">
        <v>91</v>
      </c>
      <c r="B880" s="14" t="s">
        <v>161</v>
      </c>
      <c r="C880" s="10" t="s">
        <v>224</v>
      </c>
      <c r="D880" s="14" t="s">
        <v>1434</v>
      </c>
      <c r="E880" s="14" t="s">
        <v>3982</v>
      </c>
      <c r="F880" s="12" t="s">
        <v>1936</v>
      </c>
      <c r="G880" s="12" t="s">
        <v>1926</v>
      </c>
      <c r="I880" s="12"/>
      <c r="K880" s="12"/>
      <c r="L880" s="12" t="s">
        <v>4892</v>
      </c>
      <c r="M880" s="10" t="s">
        <v>1928</v>
      </c>
      <c r="N880" s="10" t="s">
        <v>1954</v>
      </c>
      <c r="O880" s="10" t="s">
        <v>1960</v>
      </c>
      <c r="P880" s="14" t="s">
        <v>3983</v>
      </c>
      <c r="Q880" s="12" t="s">
        <v>1924</v>
      </c>
      <c r="R880" s="12" t="s">
        <v>207</v>
      </c>
      <c r="S880" s="12" t="s">
        <v>1954</v>
      </c>
      <c r="T880" s="10" t="s">
        <v>207</v>
      </c>
      <c r="U880" s="10" t="s">
        <v>207</v>
      </c>
      <c r="V880" s="10" t="s">
        <v>207</v>
      </c>
      <c r="W880" s="10" t="s">
        <v>2001</v>
      </c>
      <c r="X880" s="10" t="s">
        <v>1920</v>
      </c>
      <c r="Y880" s="10" t="s">
        <v>2521</v>
      </c>
      <c r="Z880" s="10" t="s">
        <v>1935</v>
      </c>
    </row>
    <row r="881" spans="1:26" s="10" customFormat="1" ht="45">
      <c r="A881" s="13" t="s">
        <v>91</v>
      </c>
      <c r="B881" s="14" t="s">
        <v>161</v>
      </c>
      <c r="C881" s="10" t="s">
        <v>224</v>
      </c>
      <c r="D881" s="14" t="s">
        <v>1435</v>
      </c>
      <c r="E881" s="14" t="s">
        <v>3984</v>
      </c>
      <c r="F881" s="12" t="s">
        <v>1936</v>
      </c>
      <c r="G881" s="12" t="s">
        <v>1926</v>
      </c>
      <c r="I881" s="12"/>
      <c r="K881" s="12"/>
      <c r="L881" s="12" t="s">
        <v>4892</v>
      </c>
      <c r="M881" s="10" t="s">
        <v>1928</v>
      </c>
      <c r="N881" s="10" t="s">
        <v>1954</v>
      </c>
      <c r="O881" s="10" t="s">
        <v>1960</v>
      </c>
      <c r="P881" s="14" t="s">
        <v>3983</v>
      </c>
      <c r="Q881" s="12" t="s">
        <v>1924</v>
      </c>
      <c r="R881" s="12" t="s">
        <v>207</v>
      </c>
      <c r="S881" s="12" t="s">
        <v>1954</v>
      </c>
      <c r="T881" s="10" t="s">
        <v>207</v>
      </c>
      <c r="U881" s="10" t="s">
        <v>207</v>
      </c>
      <c r="V881" s="10" t="s">
        <v>207</v>
      </c>
      <c r="W881" s="10" t="s">
        <v>1933</v>
      </c>
      <c r="X881" s="10" t="s">
        <v>1920</v>
      </c>
      <c r="Y881" s="10" t="s">
        <v>2521</v>
      </c>
      <c r="Z881" s="10" t="s">
        <v>1935</v>
      </c>
    </row>
    <row r="882" spans="1:26" s="10" customFormat="1" ht="30">
      <c r="A882" s="13" t="s">
        <v>91</v>
      </c>
      <c r="B882" s="14" t="s">
        <v>161</v>
      </c>
      <c r="C882" s="10" t="s">
        <v>224</v>
      </c>
      <c r="D882" s="14" t="s">
        <v>1436</v>
      </c>
      <c r="E882" s="14" t="s">
        <v>3985</v>
      </c>
      <c r="F882" s="12" t="s">
        <v>1936</v>
      </c>
      <c r="G882" s="12" t="s">
        <v>1926</v>
      </c>
      <c r="I882" s="12"/>
      <c r="K882" s="12"/>
      <c r="L882" s="12" t="s">
        <v>4892</v>
      </c>
      <c r="M882" s="10" t="s">
        <v>1928</v>
      </c>
      <c r="N882" s="10" t="s">
        <v>1954</v>
      </c>
      <c r="O882" s="10" t="s">
        <v>1960</v>
      </c>
      <c r="P882" s="14" t="s">
        <v>3986</v>
      </c>
      <c r="Q882" s="12" t="s">
        <v>1924</v>
      </c>
      <c r="R882" s="12" t="s">
        <v>207</v>
      </c>
      <c r="S882" s="12" t="s">
        <v>1954</v>
      </c>
      <c r="T882" s="10" t="s">
        <v>207</v>
      </c>
      <c r="U882" s="10" t="s">
        <v>207</v>
      </c>
      <c r="V882" s="10" t="s">
        <v>207</v>
      </c>
      <c r="W882" s="10" t="s">
        <v>3987</v>
      </c>
      <c r="X882" s="10" t="s">
        <v>1920</v>
      </c>
      <c r="Y882" s="10" t="s">
        <v>2521</v>
      </c>
      <c r="Z882" s="10" t="s">
        <v>1935</v>
      </c>
    </row>
    <row r="883" spans="1:26" s="10" customFormat="1" ht="30">
      <c r="A883" s="13" t="s">
        <v>91</v>
      </c>
      <c r="B883" s="14" t="s">
        <v>161</v>
      </c>
      <c r="C883" s="10" t="s">
        <v>224</v>
      </c>
      <c r="D883" s="14" t="s">
        <v>1437</v>
      </c>
      <c r="E883" s="14" t="s">
        <v>3988</v>
      </c>
      <c r="F883" s="12" t="s">
        <v>1936</v>
      </c>
      <c r="G883" s="12" t="s">
        <v>1926</v>
      </c>
      <c r="I883" s="12"/>
      <c r="K883" s="12"/>
      <c r="L883" s="12" t="s">
        <v>4892</v>
      </c>
      <c r="M883" s="10" t="s">
        <v>1928</v>
      </c>
      <c r="N883" s="10" t="s">
        <v>1954</v>
      </c>
      <c r="O883" s="10" t="s">
        <v>1960</v>
      </c>
      <c r="P883" s="14" t="s">
        <v>3456</v>
      </c>
      <c r="Q883" s="12" t="s">
        <v>1924</v>
      </c>
      <c r="R883" s="12" t="s">
        <v>207</v>
      </c>
      <c r="S883" s="12" t="s">
        <v>1954</v>
      </c>
      <c r="T883" s="10" t="s">
        <v>207</v>
      </c>
      <c r="U883" s="10" t="s">
        <v>207</v>
      </c>
      <c r="V883" s="10" t="s">
        <v>207</v>
      </c>
      <c r="W883" s="10" t="s">
        <v>3989</v>
      </c>
      <c r="X883" s="10" t="s">
        <v>1920</v>
      </c>
      <c r="Y883" s="10" t="s">
        <v>2521</v>
      </c>
      <c r="Z883" s="10" t="s">
        <v>1935</v>
      </c>
    </row>
    <row r="884" spans="1:26" s="10" customFormat="1" ht="30">
      <c r="A884" s="13" t="s">
        <v>91</v>
      </c>
      <c r="B884" s="14" t="s">
        <v>161</v>
      </c>
      <c r="C884" s="10" t="s">
        <v>224</v>
      </c>
      <c r="D884" s="14" t="s">
        <v>1438</v>
      </c>
      <c r="E884" s="14" t="s">
        <v>3990</v>
      </c>
      <c r="F884" s="12" t="s">
        <v>1936</v>
      </c>
      <c r="G884" s="12" t="s">
        <v>1926</v>
      </c>
      <c r="I884" s="12"/>
      <c r="K884" s="12"/>
      <c r="L884" s="12" t="s">
        <v>4892</v>
      </c>
      <c r="M884" s="10" t="s">
        <v>1928</v>
      </c>
      <c r="N884" s="10" t="s">
        <v>1954</v>
      </c>
      <c r="O884" s="10" t="s">
        <v>1960</v>
      </c>
      <c r="P884" s="14" t="s">
        <v>3991</v>
      </c>
      <c r="Q884" s="12" t="s">
        <v>1924</v>
      </c>
      <c r="R884" s="12" t="s">
        <v>207</v>
      </c>
      <c r="S884" s="12" t="s">
        <v>1954</v>
      </c>
      <c r="T884" s="10" t="s">
        <v>207</v>
      </c>
      <c r="U884" s="10" t="s">
        <v>207</v>
      </c>
      <c r="V884" s="10" t="s">
        <v>207</v>
      </c>
      <c r="W884" s="10" t="s">
        <v>1940</v>
      </c>
      <c r="X884" s="10" t="s">
        <v>1920</v>
      </c>
      <c r="Y884" s="10" t="s">
        <v>2521</v>
      </c>
      <c r="Z884" s="10" t="s">
        <v>1935</v>
      </c>
    </row>
    <row r="885" spans="1:26" s="10" customFormat="1" ht="60">
      <c r="A885" s="13" t="s">
        <v>91</v>
      </c>
      <c r="B885" s="14" t="s">
        <v>161</v>
      </c>
      <c r="C885" s="10" t="s">
        <v>224</v>
      </c>
      <c r="D885" s="14" t="s">
        <v>1439</v>
      </c>
      <c r="E885" s="14" t="s">
        <v>3992</v>
      </c>
      <c r="F885" s="12" t="s">
        <v>1936</v>
      </c>
      <c r="G885" s="12" t="s">
        <v>1926</v>
      </c>
      <c r="H885" s="10">
        <v>8</v>
      </c>
      <c r="I885" s="12"/>
      <c r="J885" s="10">
        <v>4</v>
      </c>
      <c r="K885" s="12"/>
      <c r="L885" s="12" t="s">
        <v>1922</v>
      </c>
      <c r="M885" s="10" t="s">
        <v>1944</v>
      </c>
      <c r="N885" s="10" t="s">
        <v>1954</v>
      </c>
      <c r="O885" s="10" t="s">
        <v>1960</v>
      </c>
      <c r="P885" s="14" t="s">
        <v>3658</v>
      </c>
      <c r="Q885" s="12" t="s">
        <v>1946</v>
      </c>
      <c r="R885" s="12" t="s">
        <v>2023</v>
      </c>
      <c r="S885" s="12" t="s">
        <v>1954</v>
      </c>
      <c r="T885" s="10" t="s">
        <v>3993</v>
      </c>
      <c r="U885" s="10" t="s">
        <v>3994</v>
      </c>
      <c r="V885" s="10" t="s">
        <v>207</v>
      </c>
      <c r="W885" s="10" t="s">
        <v>2050</v>
      </c>
      <c r="X885" s="10" t="s">
        <v>1920</v>
      </c>
      <c r="Y885" s="10" t="s">
        <v>2521</v>
      </c>
      <c r="Z885" s="10" t="s">
        <v>2121</v>
      </c>
    </row>
    <row r="886" spans="1:26" s="10" customFormat="1" ht="30">
      <c r="A886" s="13" t="s">
        <v>91</v>
      </c>
      <c r="B886" s="14" t="s">
        <v>161</v>
      </c>
      <c r="C886" s="10" t="s">
        <v>224</v>
      </c>
      <c r="D886" s="14" t="s">
        <v>1440</v>
      </c>
      <c r="E886" s="14" t="s">
        <v>3995</v>
      </c>
      <c r="F886" s="12" t="s">
        <v>1936</v>
      </c>
      <c r="G886" s="12" t="s">
        <v>1926</v>
      </c>
      <c r="I886" s="12"/>
      <c r="K886" s="12"/>
      <c r="L886" s="12" t="s">
        <v>4892</v>
      </c>
      <c r="M886" s="10" t="s">
        <v>1928</v>
      </c>
      <c r="N886" s="10" t="s">
        <v>1954</v>
      </c>
      <c r="O886" s="10" t="s">
        <v>1960</v>
      </c>
      <c r="P886" s="14" t="s">
        <v>3996</v>
      </c>
      <c r="Q886" s="12" t="s">
        <v>1924</v>
      </c>
      <c r="R886" s="12" t="s">
        <v>207</v>
      </c>
      <c r="S886" s="12" t="s">
        <v>1954</v>
      </c>
      <c r="T886" s="10" t="s">
        <v>207</v>
      </c>
      <c r="U886" s="10" t="s">
        <v>207</v>
      </c>
      <c r="V886" s="10" t="s">
        <v>207</v>
      </c>
      <c r="W886" s="10" t="s">
        <v>3997</v>
      </c>
      <c r="X886" s="10" t="s">
        <v>1920</v>
      </c>
      <c r="Y886" s="10" t="s">
        <v>2521</v>
      </c>
      <c r="Z886" s="10" t="s">
        <v>1935</v>
      </c>
    </row>
    <row r="887" spans="1:26" s="10" customFormat="1" ht="30">
      <c r="A887" s="13" t="s">
        <v>91</v>
      </c>
      <c r="B887" s="14" t="s">
        <v>161</v>
      </c>
      <c r="C887" s="10" t="s">
        <v>224</v>
      </c>
      <c r="D887" s="14" t="s">
        <v>1441</v>
      </c>
      <c r="E887" s="14" t="s">
        <v>3998</v>
      </c>
      <c r="F887" s="12" t="s">
        <v>1936</v>
      </c>
      <c r="G887" s="12" t="s">
        <v>1926</v>
      </c>
      <c r="I887" s="12"/>
      <c r="K887" s="12"/>
      <c r="L887" s="12" t="s">
        <v>4892</v>
      </c>
      <c r="M887" s="10" t="s">
        <v>1928</v>
      </c>
      <c r="N887" s="10" t="s">
        <v>1954</v>
      </c>
      <c r="O887" s="10" t="s">
        <v>1960</v>
      </c>
      <c r="P887" s="14" t="s">
        <v>2740</v>
      </c>
      <c r="Q887" s="12" t="s">
        <v>1924</v>
      </c>
      <c r="R887" s="12" t="s">
        <v>207</v>
      </c>
      <c r="S887" s="12" t="s">
        <v>1954</v>
      </c>
      <c r="T887" s="10" t="s">
        <v>207</v>
      </c>
      <c r="U887" s="10" t="s">
        <v>207</v>
      </c>
      <c r="V887" s="10" t="s">
        <v>207</v>
      </c>
      <c r="W887" s="10" t="s">
        <v>1920</v>
      </c>
      <c r="X887" s="10" t="s">
        <v>1920</v>
      </c>
      <c r="Y887" s="10" t="s">
        <v>2521</v>
      </c>
      <c r="Z887" s="10" t="s">
        <v>1935</v>
      </c>
    </row>
    <row r="888" spans="1:26" s="10" customFormat="1" ht="30">
      <c r="A888" s="13" t="s">
        <v>91</v>
      </c>
      <c r="B888" s="14" t="s">
        <v>161</v>
      </c>
      <c r="C888" s="10" t="s">
        <v>224</v>
      </c>
      <c r="D888" s="14" t="s">
        <v>1442</v>
      </c>
      <c r="E888" s="14" t="s">
        <v>3999</v>
      </c>
      <c r="F888" s="12" t="s">
        <v>1936</v>
      </c>
      <c r="G888" s="12" t="s">
        <v>1926</v>
      </c>
      <c r="I888" s="12"/>
      <c r="K888" s="12"/>
      <c r="L888" s="12" t="s">
        <v>4892</v>
      </c>
      <c r="M888" s="10" t="s">
        <v>1928</v>
      </c>
      <c r="N888" s="10" t="s">
        <v>1954</v>
      </c>
      <c r="O888" s="10" t="s">
        <v>1960</v>
      </c>
      <c r="P888" s="14" t="s">
        <v>4000</v>
      </c>
      <c r="Q888" s="12" t="s">
        <v>1924</v>
      </c>
      <c r="R888" s="12" t="s">
        <v>207</v>
      </c>
      <c r="S888" s="12" t="s">
        <v>1954</v>
      </c>
      <c r="T888" s="10" t="s">
        <v>207</v>
      </c>
      <c r="U888" s="10" t="s">
        <v>207</v>
      </c>
      <c r="V888" s="10" t="s">
        <v>207</v>
      </c>
      <c r="W888" s="10" t="s">
        <v>1920</v>
      </c>
      <c r="X888" s="10" t="s">
        <v>1920</v>
      </c>
      <c r="Y888" s="10" t="s">
        <v>2521</v>
      </c>
      <c r="Z888" s="10" t="s">
        <v>1935</v>
      </c>
    </row>
    <row r="889" spans="1:26" s="10" customFormat="1" ht="30">
      <c r="A889" s="13" t="s">
        <v>91</v>
      </c>
      <c r="B889" s="14" t="s">
        <v>161</v>
      </c>
      <c r="C889" s="10" t="s">
        <v>224</v>
      </c>
      <c r="D889" s="14" t="s">
        <v>1443</v>
      </c>
      <c r="E889" s="14" t="s">
        <v>4001</v>
      </c>
      <c r="F889" s="12" t="s">
        <v>1936</v>
      </c>
      <c r="G889" s="12" t="s">
        <v>1926</v>
      </c>
      <c r="I889" s="12"/>
      <c r="K889" s="12"/>
      <c r="L889" s="12" t="s">
        <v>4892</v>
      </c>
      <c r="M889" s="10" t="s">
        <v>1928</v>
      </c>
      <c r="N889" s="10" t="s">
        <v>1954</v>
      </c>
      <c r="O889" s="10" t="s">
        <v>1960</v>
      </c>
      <c r="P889" s="14" t="s">
        <v>4002</v>
      </c>
      <c r="Q889" s="12" t="s">
        <v>1924</v>
      </c>
      <c r="R889" s="12" t="s">
        <v>207</v>
      </c>
      <c r="S889" s="12" t="s">
        <v>1954</v>
      </c>
      <c r="T889" s="10" t="s">
        <v>207</v>
      </c>
      <c r="U889" s="10" t="s">
        <v>207</v>
      </c>
      <c r="V889" s="10" t="s">
        <v>207</v>
      </c>
      <c r="W889" s="10" t="s">
        <v>4003</v>
      </c>
      <c r="X889" s="10" t="s">
        <v>1920</v>
      </c>
      <c r="Y889" s="10" t="s">
        <v>2521</v>
      </c>
      <c r="Z889" s="10" t="s">
        <v>1935</v>
      </c>
    </row>
    <row r="890" spans="1:26" s="10" customFormat="1" ht="30">
      <c r="A890" s="13" t="s">
        <v>91</v>
      </c>
      <c r="B890" s="14" t="s">
        <v>161</v>
      </c>
      <c r="C890" s="10" t="s">
        <v>224</v>
      </c>
      <c r="D890" s="14" t="s">
        <v>1444</v>
      </c>
      <c r="E890" s="14" t="s">
        <v>4004</v>
      </c>
      <c r="F890" s="12" t="s">
        <v>1936</v>
      </c>
      <c r="G890" s="12" t="s">
        <v>1926</v>
      </c>
      <c r="I890" s="12"/>
      <c r="K890" s="12"/>
      <c r="L890" s="12" t="s">
        <v>4892</v>
      </c>
      <c r="M890" s="10" t="s">
        <v>1928</v>
      </c>
      <c r="N890" s="10" t="s">
        <v>1954</v>
      </c>
      <c r="O890" s="10" t="s">
        <v>1960</v>
      </c>
      <c r="P890" s="14" t="s">
        <v>4002</v>
      </c>
      <c r="Q890" s="12" t="s">
        <v>1924</v>
      </c>
      <c r="R890" s="12" t="s">
        <v>207</v>
      </c>
      <c r="S890" s="12" t="s">
        <v>1954</v>
      </c>
      <c r="T890" s="10" t="s">
        <v>207</v>
      </c>
      <c r="U890" s="10" t="s">
        <v>207</v>
      </c>
      <c r="V890" s="10" t="s">
        <v>207</v>
      </c>
      <c r="W890" s="10" t="s">
        <v>4005</v>
      </c>
      <c r="X890" s="10" t="s">
        <v>1920</v>
      </c>
      <c r="Y890" s="10" t="s">
        <v>2521</v>
      </c>
      <c r="Z890" s="10" t="s">
        <v>1935</v>
      </c>
    </row>
    <row r="891" spans="1:26" s="10" customFormat="1" ht="60">
      <c r="A891" s="13" t="s">
        <v>91</v>
      </c>
      <c r="B891" s="14" t="s">
        <v>161</v>
      </c>
      <c r="C891" s="10" t="s">
        <v>224</v>
      </c>
      <c r="D891" s="14" t="s">
        <v>1445</v>
      </c>
      <c r="E891" s="14" t="s">
        <v>4006</v>
      </c>
      <c r="F891" s="12" t="s">
        <v>1936</v>
      </c>
      <c r="G891" s="12" t="s">
        <v>1926</v>
      </c>
      <c r="H891" s="10">
        <v>8</v>
      </c>
      <c r="I891" s="12"/>
      <c r="J891" s="10">
        <v>4</v>
      </c>
      <c r="K891" s="12"/>
      <c r="L891" s="12" t="s">
        <v>1922</v>
      </c>
      <c r="M891" s="10" t="s">
        <v>1944</v>
      </c>
      <c r="N891" s="10" t="s">
        <v>1954</v>
      </c>
      <c r="O891" s="10" t="s">
        <v>1960</v>
      </c>
      <c r="P891" s="14" t="s">
        <v>3658</v>
      </c>
      <c r="Q891" s="12" t="s">
        <v>1946</v>
      </c>
      <c r="R891" s="12" t="s">
        <v>2023</v>
      </c>
      <c r="S891" s="12" t="s">
        <v>1954</v>
      </c>
      <c r="T891" s="10" t="s">
        <v>4007</v>
      </c>
      <c r="U891" s="10" t="s">
        <v>4008</v>
      </c>
      <c r="V891" s="10" t="s">
        <v>207</v>
      </c>
      <c r="W891" s="10" t="s">
        <v>1920</v>
      </c>
      <c r="X891" s="10" t="s">
        <v>1920</v>
      </c>
      <c r="Y891" s="10" t="s">
        <v>2521</v>
      </c>
      <c r="Z891" s="10" t="s">
        <v>1935</v>
      </c>
    </row>
    <row r="892" spans="1:26" s="10" customFormat="1" ht="30">
      <c r="A892" s="13" t="s">
        <v>91</v>
      </c>
      <c r="B892" s="14" t="s">
        <v>161</v>
      </c>
      <c r="C892" s="10" t="s">
        <v>224</v>
      </c>
      <c r="D892" s="14" t="s">
        <v>1446</v>
      </c>
      <c r="E892" s="14" t="s">
        <v>4009</v>
      </c>
      <c r="F892" s="12" t="s">
        <v>1936</v>
      </c>
      <c r="G892" s="12" t="s">
        <v>1926</v>
      </c>
      <c r="I892" s="12"/>
      <c r="K892" s="12"/>
      <c r="L892" s="12" t="s">
        <v>4892</v>
      </c>
      <c r="M892" s="10" t="s">
        <v>1928</v>
      </c>
      <c r="N892" s="10" t="s">
        <v>1954</v>
      </c>
      <c r="O892" s="10" t="s">
        <v>1960</v>
      </c>
      <c r="P892" s="14" t="s">
        <v>4010</v>
      </c>
      <c r="Q892" s="12" t="s">
        <v>1924</v>
      </c>
      <c r="R892" s="12" t="s">
        <v>207</v>
      </c>
      <c r="S892" s="12" t="s">
        <v>1954</v>
      </c>
      <c r="T892" s="10" t="s">
        <v>207</v>
      </c>
      <c r="U892" s="10" t="s">
        <v>207</v>
      </c>
      <c r="V892" s="10" t="s">
        <v>207</v>
      </c>
      <c r="W892" s="10" t="s">
        <v>1920</v>
      </c>
      <c r="X892" s="10" t="s">
        <v>1920</v>
      </c>
      <c r="Y892" s="10" t="s">
        <v>2521</v>
      </c>
      <c r="Z892" s="10" t="s">
        <v>1935</v>
      </c>
    </row>
    <row r="893" spans="1:26" s="10" customFormat="1" ht="30">
      <c r="A893" s="13" t="s">
        <v>91</v>
      </c>
      <c r="B893" s="14" t="s">
        <v>161</v>
      </c>
      <c r="C893" s="10" t="s">
        <v>224</v>
      </c>
      <c r="D893" s="14" t="s">
        <v>1447</v>
      </c>
      <c r="E893" s="14" t="s">
        <v>4011</v>
      </c>
      <c r="F893" s="12" t="s">
        <v>1936</v>
      </c>
      <c r="G893" s="12" t="s">
        <v>1926</v>
      </c>
      <c r="I893" s="12"/>
      <c r="K893" s="12"/>
      <c r="L893" s="12" t="s">
        <v>4892</v>
      </c>
      <c r="M893" s="10" t="s">
        <v>1928</v>
      </c>
      <c r="N893" s="10" t="s">
        <v>1954</v>
      </c>
      <c r="O893" s="10" t="s">
        <v>1960</v>
      </c>
      <c r="P893" s="14" t="s">
        <v>4012</v>
      </c>
      <c r="Q893" s="12" t="s">
        <v>1924</v>
      </c>
      <c r="R893" s="12" t="s">
        <v>207</v>
      </c>
      <c r="S893" s="12" t="s">
        <v>1954</v>
      </c>
      <c r="T893" s="10" t="s">
        <v>207</v>
      </c>
      <c r="U893" s="10" t="s">
        <v>207</v>
      </c>
      <c r="V893" s="10" t="s">
        <v>207</v>
      </c>
      <c r="W893" s="10" t="s">
        <v>1968</v>
      </c>
      <c r="X893" s="10" t="s">
        <v>1920</v>
      </c>
      <c r="Y893" s="10" t="s">
        <v>2521</v>
      </c>
      <c r="Z893" s="10" t="s">
        <v>1935</v>
      </c>
    </row>
    <row r="894" spans="1:26" s="10" customFormat="1" ht="60">
      <c r="A894" s="13" t="s">
        <v>91</v>
      </c>
      <c r="B894" s="14" t="s">
        <v>161</v>
      </c>
      <c r="C894" s="10" t="s">
        <v>224</v>
      </c>
      <c r="D894" s="14" t="s">
        <v>1448</v>
      </c>
      <c r="E894" s="14" t="s">
        <v>4006</v>
      </c>
      <c r="F894" s="12" t="s">
        <v>1936</v>
      </c>
      <c r="G894" s="12" t="s">
        <v>1926</v>
      </c>
      <c r="H894" s="10">
        <v>8</v>
      </c>
      <c r="I894" s="12"/>
      <c r="J894" s="10">
        <v>4</v>
      </c>
      <c r="K894" s="12"/>
      <c r="L894" s="12" t="s">
        <v>1922</v>
      </c>
      <c r="M894" s="10" t="s">
        <v>1944</v>
      </c>
      <c r="N894" s="10" t="s">
        <v>1954</v>
      </c>
      <c r="O894" s="10" t="s">
        <v>1960</v>
      </c>
      <c r="P894" s="14" t="s">
        <v>3658</v>
      </c>
      <c r="Q894" s="12" t="s">
        <v>1946</v>
      </c>
      <c r="R894" s="12" t="s">
        <v>2023</v>
      </c>
      <c r="S894" s="12" t="s">
        <v>1954</v>
      </c>
      <c r="T894" s="10" t="s">
        <v>4013</v>
      </c>
      <c r="U894" s="10" t="s">
        <v>4014</v>
      </c>
      <c r="V894" s="10" t="s">
        <v>207</v>
      </c>
      <c r="W894" s="10" t="s">
        <v>1920</v>
      </c>
      <c r="X894" s="10" t="s">
        <v>1920</v>
      </c>
      <c r="Y894" s="10" t="s">
        <v>2521</v>
      </c>
      <c r="Z894" s="10" t="s">
        <v>1935</v>
      </c>
    </row>
    <row r="895" spans="1:26" s="10" customFormat="1" ht="30">
      <c r="A895" s="13" t="s">
        <v>91</v>
      </c>
      <c r="B895" s="14" t="s">
        <v>161</v>
      </c>
      <c r="C895" s="10" t="s">
        <v>224</v>
      </c>
      <c r="D895" s="14" t="s">
        <v>1449</v>
      </c>
      <c r="E895" s="14" t="s">
        <v>4015</v>
      </c>
      <c r="F895" s="12" t="s">
        <v>1936</v>
      </c>
      <c r="G895" s="12" t="s">
        <v>1926</v>
      </c>
      <c r="I895" s="12"/>
      <c r="K895" s="12"/>
      <c r="L895" s="12" t="s">
        <v>4892</v>
      </c>
      <c r="M895" s="10" t="s">
        <v>1928</v>
      </c>
      <c r="N895" s="10" t="s">
        <v>1954</v>
      </c>
      <c r="O895" s="10" t="s">
        <v>1960</v>
      </c>
      <c r="P895" s="14" t="s">
        <v>4016</v>
      </c>
      <c r="Q895" s="12" t="s">
        <v>1924</v>
      </c>
      <c r="R895" s="12" t="s">
        <v>207</v>
      </c>
      <c r="S895" s="12" t="s">
        <v>1954</v>
      </c>
      <c r="T895" s="10" t="s">
        <v>207</v>
      </c>
      <c r="U895" s="10" t="s">
        <v>207</v>
      </c>
      <c r="V895" s="10" t="s">
        <v>207</v>
      </c>
      <c r="W895" s="10" t="s">
        <v>1920</v>
      </c>
      <c r="X895" s="10" t="s">
        <v>1920</v>
      </c>
      <c r="Y895" s="10" t="s">
        <v>2521</v>
      </c>
      <c r="Z895" s="10" t="s">
        <v>1935</v>
      </c>
    </row>
    <row r="896" spans="1:26" s="10" customFormat="1" ht="60">
      <c r="A896" s="13" t="s">
        <v>91</v>
      </c>
      <c r="B896" s="14" t="s">
        <v>161</v>
      </c>
      <c r="C896" s="10" t="s">
        <v>224</v>
      </c>
      <c r="D896" s="14" t="s">
        <v>1450</v>
      </c>
      <c r="E896" s="14" t="s">
        <v>4006</v>
      </c>
      <c r="F896" s="12" t="s">
        <v>1936</v>
      </c>
      <c r="G896" s="12" t="s">
        <v>1926</v>
      </c>
      <c r="H896" s="10">
        <v>8</v>
      </c>
      <c r="I896" s="12"/>
      <c r="J896" s="10">
        <v>4</v>
      </c>
      <c r="K896" s="12"/>
      <c r="L896" s="12" t="s">
        <v>1922</v>
      </c>
      <c r="M896" s="10" t="s">
        <v>1944</v>
      </c>
      <c r="N896" s="10" t="s">
        <v>1954</v>
      </c>
      <c r="O896" s="10" t="s">
        <v>1960</v>
      </c>
      <c r="P896" s="14" t="s">
        <v>3658</v>
      </c>
      <c r="Q896" s="12" t="s">
        <v>1946</v>
      </c>
      <c r="R896" s="12" t="s">
        <v>2023</v>
      </c>
      <c r="S896" s="12" t="s">
        <v>1954</v>
      </c>
      <c r="T896" s="10" t="s">
        <v>4017</v>
      </c>
      <c r="U896" s="10" t="s">
        <v>4018</v>
      </c>
      <c r="V896" s="10" t="s">
        <v>207</v>
      </c>
      <c r="W896" s="10" t="s">
        <v>1920</v>
      </c>
      <c r="X896" s="10" t="s">
        <v>1920</v>
      </c>
      <c r="Y896" s="10" t="s">
        <v>2521</v>
      </c>
      <c r="Z896" s="10" t="s">
        <v>1935</v>
      </c>
    </row>
    <row r="897" spans="1:26" s="10" customFormat="1" ht="45">
      <c r="A897" s="13" t="s">
        <v>91</v>
      </c>
      <c r="B897" s="14" t="s">
        <v>161</v>
      </c>
      <c r="C897" s="10" t="s">
        <v>224</v>
      </c>
      <c r="D897" s="14" t="s">
        <v>1451</v>
      </c>
      <c r="E897" s="14" t="s">
        <v>4019</v>
      </c>
      <c r="F897" s="12" t="s">
        <v>1936</v>
      </c>
      <c r="G897" s="12" t="s">
        <v>1926</v>
      </c>
      <c r="I897" s="12"/>
      <c r="K897" s="12"/>
      <c r="L897" s="12" t="s">
        <v>4892</v>
      </c>
      <c r="M897" s="10" t="s">
        <v>1928</v>
      </c>
      <c r="N897" s="10" t="s">
        <v>1954</v>
      </c>
      <c r="O897" s="10" t="s">
        <v>1960</v>
      </c>
      <c r="P897" s="14" t="s">
        <v>4016</v>
      </c>
      <c r="Q897" s="12" t="s">
        <v>1924</v>
      </c>
      <c r="R897" s="12" t="s">
        <v>207</v>
      </c>
      <c r="S897" s="12" t="s">
        <v>1954</v>
      </c>
      <c r="T897" s="10" t="s">
        <v>207</v>
      </c>
      <c r="U897" s="10" t="s">
        <v>207</v>
      </c>
      <c r="V897" s="10" t="s">
        <v>207</v>
      </c>
      <c r="W897" s="10" t="s">
        <v>1920</v>
      </c>
      <c r="X897" s="10" t="s">
        <v>1920</v>
      </c>
      <c r="Y897" s="10" t="s">
        <v>2521</v>
      </c>
      <c r="Z897" s="10" t="s">
        <v>1935</v>
      </c>
    </row>
    <row r="898" spans="1:26" s="10" customFormat="1" ht="60">
      <c r="A898" s="13" t="s">
        <v>91</v>
      </c>
      <c r="B898" s="14" t="s">
        <v>161</v>
      </c>
      <c r="C898" s="10" t="s">
        <v>224</v>
      </c>
      <c r="D898" s="14" t="s">
        <v>1452</v>
      </c>
      <c r="E898" s="14" t="s">
        <v>4006</v>
      </c>
      <c r="F898" s="12" t="s">
        <v>1936</v>
      </c>
      <c r="G898" s="12" t="s">
        <v>1926</v>
      </c>
      <c r="H898" s="10">
        <v>8</v>
      </c>
      <c r="I898" s="12"/>
      <c r="J898" s="10">
        <v>4</v>
      </c>
      <c r="K898" s="12"/>
      <c r="L898" s="12" t="s">
        <v>1922</v>
      </c>
      <c r="M898" s="10" t="s">
        <v>1944</v>
      </c>
      <c r="N898" s="10" t="s">
        <v>1954</v>
      </c>
      <c r="O898" s="10" t="s">
        <v>1960</v>
      </c>
      <c r="P898" s="14" t="s">
        <v>3658</v>
      </c>
      <c r="Q898" s="12" t="s">
        <v>1946</v>
      </c>
      <c r="R898" s="12" t="s">
        <v>2023</v>
      </c>
      <c r="S898" s="12" t="s">
        <v>1954</v>
      </c>
      <c r="T898" s="10" t="s">
        <v>4020</v>
      </c>
      <c r="U898" s="10" t="s">
        <v>4021</v>
      </c>
      <c r="V898" s="10" t="s">
        <v>207</v>
      </c>
      <c r="W898" s="10" t="s">
        <v>1920</v>
      </c>
      <c r="X898" s="10" t="s">
        <v>1920</v>
      </c>
      <c r="Y898" s="10" t="s">
        <v>2521</v>
      </c>
      <c r="Z898" s="10" t="s">
        <v>1935</v>
      </c>
    </row>
    <row r="899" spans="1:26" s="10" customFormat="1" ht="60">
      <c r="A899" s="13" t="s">
        <v>91</v>
      </c>
      <c r="B899" s="14" t="s">
        <v>161</v>
      </c>
      <c r="C899" s="10" t="s">
        <v>224</v>
      </c>
      <c r="D899" s="14" t="s">
        <v>1453</v>
      </c>
      <c r="E899" s="14" t="s">
        <v>4006</v>
      </c>
      <c r="F899" s="12" t="s">
        <v>1936</v>
      </c>
      <c r="G899" s="12" t="s">
        <v>1926</v>
      </c>
      <c r="H899" s="10">
        <v>8</v>
      </c>
      <c r="I899" s="12"/>
      <c r="J899" s="10">
        <v>4</v>
      </c>
      <c r="K899" s="12"/>
      <c r="L899" s="12" t="s">
        <v>1922</v>
      </c>
      <c r="M899" s="10" t="s">
        <v>1944</v>
      </c>
      <c r="N899" s="10" t="s">
        <v>1954</v>
      </c>
      <c r="O899" s="10" t="s">
        <v>1960</v>
      </c>
      <c r="P899" s="14" t="s">
        <v>3658</v>
      </c>
      <c r="Q899" s="12" t="s">
        <v>1946</v>
      </c>
      <c r="R899" s="12" t="s">
        <v>2023</v>
      </c>
      <c r="S899" s="12" t="s">
        <v>1954</v>
      </c>
      <c r="T899" s="10" t="s">
        <v>4022</v>
      </c>
      <c r="U899" s="10" t="s">
        <v>4023</v>
      </c>
      <c r="V899" s="10" t="s">
        <v>207</v>
      </c>
      <c r="W899" s="10" t="s">
        <v>1920</v>
      </c>
      <c r="X899" s="10" t="s">
        <v>1920</v>
      </c>
      <c r="Y899" s="10" t="s">
        <v>2521</v>
      </c>
      <c r="Z899" s="10" t="s">
        <v>1935</v>
      </c>
    </row>
    <row r="900" spans="1:26" s="10" customFormat="1" ht="60">
      <c r="A900" s="13" t="s">
        <v>91</v>
      </c>
      <c r="B900" s="14" t="s">
        <v>161</v>
      </c>
      <c r="C900" s="10" t="s">
        <v>224</v>
      </c>
      <c r="D900" s="14" t="s">
        <v>1454</v>
      </c>
      <c r="E900" s="14" t="s">
        <v>4024</v>
      </c>
      <c r="F900" s="12" t="s">
        <v>1936</v>
      </c>
      <c r="G900" s="12" t="s">
        <v>1926</v>
      </c>
      <c r="H900" s="10">
        <v>8</v>
      </c>
      <c r="I900" s="12"/>
      <c r="J900" s="10">
        <v>4</v>
      </c>
      <c r="K900" s="12"/>
      <c r="L900" s="12" t="s">
        <v>1922</v>
      </c>
      <c r="M900" s="10" t="s">
        <v>1944</v>
      </c>
      <c r="N900" s="10" t="s">
        <v>1954</v>
      </c>
      <c r="O900" s="10" t="s">
        <v>1960</v>
      </c>
      <c r="P900" s="14" t="s">
        <v>3658</v>
      </c>
      <c r="Q900" s="12" t="s">
        <v>1946</v>
      </c>
      <c r="R900" s="12" t="s">
        <v>2023</v>
      </c>
      <c r="S900" s="12" t="s">
        <v>1954</v>
      </c>
      <c r="T900" s="10" t="s">
        <v>4025</v>
      </c>
      <c r="U900" s="10" t="s">
        <v>4026</v>
      </c>
      <c r="V900" s="10" t="s">
        <v>207</v>
      </c>
      <c r="W900" s="10" t="s">
        <v>1920</v>
      </c>
      <c r="X900" s="10" t="s">
        <v>1920</v>
      </c>
      <c r="Y900" s="10" t="s">
        <v>2521</v>
      </c>
      <c r="Z900" s="10" t="s">
        <v>1935</v>
      </c>
    </row>
    <row r="901" spans="1:26" s="10" customFormat="1" ht="105">
      <c r="A901" s="13" t="s">
        <v>91</v>
      </c>
      <c r="B901" s="14" t="s">
        <v>161</v>
      </c>
      <c r="C901" s="10" t="s">
        <v>224</v>
      </c>
      <c r="D901" s="14" t="s">
        <v>1455</v>
      </c>
      <c r="E901" s="14" t="s">
        <v>4027</v>
      </c>
      <c r="F901" s="12" t="s">
        <v>1936</v>
      </c>
      <c r="G901" s="12" t="s">
        <v>1926</v>
      </c>
      <c r="H901" s="10">
        <v>8</v>
      </c>
      <c r="I901" s="12"/>
      <c r="J901" s="10">
        <v>4</v>
      </c>
      <c r="K901" s="12"/>
      <c r="L901" s="12" t="s">
        <v>1922</v>
      </c>
      <c r="M901" s="10" t="s">
        <v>1944</v>
      </c>
      <c r="N901" s="10" t="s">
        <v>1954</v>
      </c>
      <c r="O901" s="10" t="s">
        <v>1960</v>
      </c>
      <c r="P901" s="14" t="s">
        <v>2539</v>
      </c>
      <c r="Q901" s="12" t="s">
        <v>1946</v>
      </c>
      <c r="R901" s="12" t="s">
        <v>2023</v>
      </c>
      <c r="S901" s="12" t="s">
        <v>1954</v>
      </c>
      <c r="T901" s="10" t="s">
        <v>4028</v>
      </c>
      <c r="U901" s="10" t="s">
        <v>4029</v>
      </c>
      <c r="V901" s="10" t="s">
        <v>207</v>
      </c>
      <c r="W901" s="10" t="s">
        <v>2050</v>
      </c>
      <c r="X901" s="10" t="s">
        <v>1920</v>
      </c>
      <c r="Y901" s="10" t="s">
        <v>2521</v>
      </c>
      <c r="Z901" s="10" t="s">
        <v>2121</v>
      </c>
    </row>
    <row r="902" spans="1:26" s="10" customFormat="1" ht="60">
      <c r="A902" s="13" t="s">
        <v>91</v>
      </c>
      <c r="B902" s="14" t="s">
        <v>161</v>
      </c>
      <c r="C902" s="10" t="s">
        <v>224</v>
      </c>
      <c r="D902" s="14" t="s">
        <v>1456</v>
      </c>
      <c r="E902" s="14" t="s">
        <v>4030</v>
      </c>
      <c r="F902" s="12" t="s">
        <v>1936</v>
      </c>
      <c r="G902" s="12" t="s">
        <v>1926</v>
      </c>
      <c r="H902" s="10">
        <v>8</v>
      </c>
      <c r="I902" s="12"/>
      <c r="J902" s="10">
        <v>4</v>
      </c>
      <c r="K902" s="12"/>
      <c r="L902" s="12" t="s">
        <v>1922</v>
      </c>
      <c r="M902" s="10" t="s">
        <v>1944</v>
      </c>
      <c r="N902" s="10" t="s">
        <v>1954</v>
      </c>
      <c r="O902" s="10" t="s">
        <v>1960</v>
      </c>
      <c r="P902" s="14" t="s">
        <v>3658</v>
      </c>
      <c r="Q902" s="12" t="s">
        <v>1946</v>
      </c>
      <c r="R902" s="12" t="s">
        <v>2023</v>
      </c>
      <c r="S902" s="12" t="s">
        <v>1954</v>
      </c>
      <c r="T902" s="10" t="s">
        <v>4031</v>
      </c>
      <c r="U902" s="10" t="s">
        <v>4032</v>
      </c>
      <c r="V902" s="10" t="s">
        <v>207</v>
      </c>
      <c r="W902" s="10" t="s">
        <v>1920</v>
      </c>
      <c r="X902" s="10" t="s">
        <v>1920</v>
      </c>
      <c r="Y902" s="10" t="s">
        <v>2521</v>
      </c>
      <c r="Z902" s="10" t="s">
        <v>1935</v>
      </c>
    </row>
    <row r="903" spans="1:26" s="10" customFormat="1" ht="30">
      <c r="A903" s="13" t="s">
        <v>91</v>
      </c>
      <c r="B903" s="14" t="s">
        <v>161</v>
      </c>
      <c r="C903" s="10" t="s">
        <v>224</v>
      </c>
      <c r="D903" s="14" t="s">
        <v>1457</v>
      </c>
      <c r="E903" s="14" t="s">
        <v>4033</v>
      </c>
      <c r="F903" s="12" t="s">
        <v>1936</v>
      </c>
      <c r="G903" s="12" t="s">
        <v>1926</v>
      </c>
      <c r="I903" s="12"/>
      <c r="K903" s="12"/>
      <c r="L903" s="12" t="s">
        <v>4892</v>
      </c>
      <c r="M903" s="10" t="s">
        <v>1928</v>
      </c>
      <c r="N903" s="10" t="s">
        <v>1954</v>
      </c>
      <c r="O903" s="10" t="s">
        <v>1960</v>
      </c>
      <c r="P903" s="14" t="s">
        <v>4034</v>
      </c>
      <c r="Q903" s="12" t="s">
        <v>1924</v>
      </c>
      <c r="R903" s="12" t="s">
        <v>207</v>
      </c>
      <c r="S903" s="12" t="s">
        <v>1954</v>
      </c>
      <c r="T903" s="10" t="s">
        <v>207</v>
      </c>
      <c r="U903" s="10" t="s">
        <v>207</v>
      </c>
      <c r="V903" s="10" t="s">
        <v>207</v>
      </c>
      <c r="W903" s="10" t="s">
        <v>1920</v>
      </c>
      <c r="X903" s="10" t="s">
        <v>1920</v>
      </c>
      <c r="Y903" s="10" t="s">
        <v>2521</v>
      </c>
      <c r="Z903" s="10" t="s">
        <v>1935</v>
      </c>
    </row>
    <row r="904" spans="1:26" s="10" customFormat="1" ht="30">
      <c r="A904" s="13" t="s">
        <v>91</v>
      </c>
      <c r="B904" s="14" t="s">
        <v>161</v>
      </c>
      <c r="C904" s="10" t="s">
        <v>224</v>
      </c>
      <c r="D904" s="14" t="s">
        <v>1458</v>
      </c>
      <c r="E904" s="14" t="s">
        <v>4035</v>
      </c>
      <c r="F904" s="12" t="s">
        <v>1936</v>
      </c>
      <c r="G904" s="12" t="s">
        <v>1926</v>
      </c>
      <c r="I904" s="12"/>
      <c r="K904" s="12"/>
      <c r="L904" s="12" t="s">
        <v>4892</v>
      </c>
      <c r="M904" s="10" t="s">
        <v>1928</v>
      </c>
      <c r="N904" s="10" t="s">
        <v>1954</v>
      </c>
      <c r="O904" s="10" t="s">
        <v>1960</v>
      </c>
      <c r="P904" s="14" t="s">
        <v>4034</v>
      </c>
      <c r="Q904" s="12" t="s">
        <v>1924</v>
      </c>
      <c r="R904" s="12" t="s">
        <v>207</v>
      </c>
      <c r="S904" s="12" t="s">
        <v>1954</v>
      </c>
      <c r="T904" s="10" t="s">
        <v>207</v>
      </c>
      <c r="U904" s="10" t="s">
        <v>207</v>
      </c>
      <c r="V904" s="10" t="s">
        <v>207</v>
      </c>
      <c r="W904" s="10" t="s">
        <v>1920</v>
      </c>
      <c r="X904" s="10" t="s">
        <v>1920</v>
      </c>
      <c r="Y904" s="10" t="s">
        <v>2521</v>
      </c>
      <c r="Z904" s="10" t="s">
        <v>1935</v>
      </c>
    </row>
    <row r="905" spans="1:26" s="10" customFormat="1" ht="45">
      <c r="A905" s="13" t="s">
        <v>91</v>
      </c>
      <c r="B905" s="14" t="s">
        <v>161</v>
      </c>
      <c r="C905" s="10" t="s">
        <v>224</v>
      </c>
      <c r="D905" s="14" t="s">
        <v>1459</v>
      </c>
      <c r="E905" s="14" t="s">
        <v>4036</v>
      </c>
      <c r="F905" s="12" t="s">
        <v>1936</v>
      </c>
      <c r="G905" s="12" t="s">
        <v>1926</v>
      </c>
      <c r="I905" s="12"/>
      <c r="K905" s="12"/>
      <c r="L905" s="12" t="s">
        <v>4892</v>
      </c>
      <c r="M905" s="10" t="s">
        <v>1928</v>
      </c>
      <c r="N905" s="10" t="s">
        <v>1954</v>
      </c>
      <c r="O905" s="10" t="s">
        <v>1960</v>
      </c>
      <c r="P905" s="14" t="s">
        <v>4034</v>
      </c>
      <c r="Q905" s="12" t="s">
        <v>1924</v>
      </c>
      <c r="R905" s="12" t="s">
        <v>207</v>
      </c>
      <c r="S905" s="12" t="s">
        <v>1954</v>
      </c>
      <c r="T905" s="10" t="s">
        <v>207</v>
      </c>
      <c r="U905" s="10" t="s">
        <v>207</v>
      </c>
      <c r="V905" s="10" t="s">
        <v>207</v>
      </c>
      <c r="W905" s="10" t="s">
        <v>1920</v>
      </c>
      <c r="X905" s="10" t="s">
        <v>1920</v>
      </c>
      <c r="Y905" s="10" t="s">
        <v>2521</v>
      </c>
      <c r="Z905" s="10" t="s">
        <v>1935</v>
      </c>
    </row>
    <row r="906" spans="1:26" s="10" customFormat="1" ht="30">
      <c r="A906" s="13" t="s">
        <v>91</v>
      </c>
      <c r="B906" s="14" t="s">
        <v>161</v>
      </c>
      <c r="C906" s="10" t="s">
        <v>224</v>
      </c>
      <c r="D906" s="14" t="s">
        <v>1460</v>
      </c>
      <c r="E906" s="14" t="s">
        <v>4037</v>
      </c>
      <c r="F906" s="12" t="s">
        <v>1936</v>
      </c>
      <c r="G906" s="12" t="s">
        <v>1926</v>
      </c>
      <c r="I906" s="12"/>
      <c r="K906" s="12"/>
      <c r="L906" s="12" t="s">
        <v>4892</v>
      </c>
      <c r="M906" s="10" t="s">
        <v>1928</v>
      </c>
      <c r="N906" s="10" t="s">
        <v>1954</v>
      </c>
      <c r="O906" s="10" t="s">
        <v>1960</v>
      </c>
      <c r="P906" s="14" t="s">
        <v>4034</v>
      </c>
      <c r="Q906" s="12" t="s">
        <v>1924</v>
      </c>
      <c r="R906" s="12" t="s">
        <v>207</v>
      </c>
      <c r="S906" s="12" t="s">
        <v>1954</v>
      </c>
      <c r="T906" s="10" t="s">
        <v>207</v>
      </c>
      <c r="U906" s="10" t="s">
        <v>207</v>
      </c>
      <c r="V906" s="10" t="s">
        <v>207</v>
      </c>
      <c r="W906" s="10" t="s">
        <v>1920</v>
      </c>
      <c r="X906" s="10" t="s">
        <v>1920</v>
      </c>
      <c r="Y906" s="10" t="s">
        <v>2521</v>
      </c>
      <c r="Z906" s="10" t="s">
        <v>1935</v>
      </c>
    </row>
    <row r="907" spans="1:26" s="10" customFormat="1" ht="60">
      <c r="A907" s="13" t="s">
        <v>91</v>
      </c>
      <c r="B907" s="14" t="s">
        <v>161</v>
      </c>
      <c r="C907" s="10" t="s">
        <v>224</v>
      </c>
      <c r="D907" s="14" t="s">
        <v>1461</v>
      </c>
      <c r="E907" s="14" t="s">
        <v>4038</v>
      </c>
      <c r="F907" s="12" t="s">
        <v>1936</v>
      </c>
      <c r="G907" s="12" t="s">
        <v>1926</v>
      </c>
      <c r="H907" s="10">
        <v>8</v>
      </c>
      <c r="I907" s="12"/>
      <c r="J907" s="10">
        <v>4</v>
      </c>
      <c r="K907" s="12"/>
      <c r="L907" s="12" t="s">
        <v>1922</v>
      </c>
      <c r="M907" s="10" t="s">
        <v>1944</v>
      </c>
      <c r="N907" s="10" t="s">
        <v>1954</v>
      </c>
      <c r="O907" s="10" t="s">
        <v>1960</v>
      </c>
      <c r="P907" s="14" t="s">
        <v>3658</v>
      </c>
      <c r="Q907" s="12" t="s">
        <v>1946</v>
      </c>
      <c r="R907" s="12" t="s">
        <v>2023</v>
      </c>
      <c r="S907" s="12" t="s">
        <v>1954</v>
      </c>
      <c r="T907" s="10" t="s">
        <v>4039</v>
      </c>
      <c r="U907" s="10" t="s">
        <v>4040</v>
      </c>
      <c r="V907" s="10" t="s">
        <v>207</v>
      </c>
      <c r="W907" s="10" t="s">
        <v>2050</v>
      </c>
      <c r="X907" s="10" t="s">
        <v>1920</v>
      </c>
      <c r="Y907" s="10" t="s">
        <v>2521</v>
      </c>
      <c r="Z907" s="10" t="s">
        <v>2121</v>
      </c>
    </row>
    <row r="908" spans="1:26" s="10" customFormat="1" ht="60">
      <c r="A908" s="13" t="s">
        <v>91</v>
      </c>
      <c r="B908" s="14" t="s">
        <v>161</v>
      </c>
      <c r="C908" s="10" t="s">
        <v>224</v>
      </c>
      <c r="D908" s="14" t="s">
        <v>1462</v>
      </c>
      <c r="E908" s="14" t="s">
        <v>4041</v>
      </c>
      <c r="F908" s="12" t="s">
        <v>1936</v>
      </c>
      <c r="G908" s="12" t="s">
        <v>1926</v>
      </c>
      <c r="H908" s="10">
        <v>8</v>
      </c>
      <c r="I908" s="12"/>
      <c r="J908" s="10">
        <v>4</v>
      </c>
      <c r="K908" s="12"/>
      <c r="L908" s="12" t="s">
        <v>1922</v>
      </c>
      <c r="M908" s="10" t="s">
        <v>1944</v>
      </c>
      <c r="N908" s="10" t="s">
        <v>1954</v>
      </c>
      <c r="O908" s="10" t="s">
        <v>1960</v>
      </c>
      <c r="P908" s="14" t="s">
        <v>3658</v>
      </c>
      <c r="Q908" s="12" t="s">
        <v>1946</v>
      </c>
      <c r="R908" s="12" t="s">
        <v>2023</v>
      </c>
      <c r="S908" s="12" t="s">
        <v>1954</v>
      </c>
      <c r="T908" s="10" t="s">
        <v>4042</v>
      </c>
      <c r="U908" s="10" t="s">
        <v>4043</v>
      </c>
      <c r="V908" s="10" t="s">
        <v>207</v>
      </c>
      <c r="W908" s="10" t="s">
        <v>1920</v>
      </c>
      <c r="X908" s="10" t="s">
        <v>1920</v>
      </c>
      <c r="Y908" s="10" t="s">
        <v>2521</v>
      </c>
      <c r="Z908" s="10" t="s">
        <v>1935</v>
      </c>
    </row>
    <row r="909" spans="1:26" s="10" customFormat="1" ht="30">
      <c r="A909" s="13" t="s">
        <v>91</v>
      </c>
      <c r="B909" s="14" t="s">
        <v>161</v>
      </c>
      <c r="C909" s="10" t="s">
        <v>224</v>
      </c>
      <c r="D909" s="14" t="s">
        <v>1463</v>
      </c>
      <c r="E909" s="14" t="s">
        <v>4044</v>
      </c>
      <c r="F909" s="12" t="s">
        <v>1936</v>
      </c>
      <c r="G909" s="12" t="s">
        <v>1926</v>
      </c>
      <c r="I909" s="12"/>
      <c r="K909" s="12"/>
      <c r="L909" s="12" t="s">
        <v>4892</v>
      </c>
      <c r="M909" s="10" t="s">
        <v>1928</v>
      </c>
      <c r="N909" s="10" t="s">
        <v>1954</v>
      </c>
      <c r="O909" s="10" t="s">
        <v>1960</v>
      </c>
      <c r="P909" s="14" t="s">
        <v>4045</v>
      </c>
      <c r="Q909" s="12" t="s">
        <v>1924</v>
      </c>
      <c r="R909" s="12" t="s">
        <v>207</v>
      </c>
      <c r="S909" s="12" t="s">
        <v>1954</v>
      </c>
      <c r="T909" s="10" t="s">
        <v>207</v>
      </c>
      <c r="U909" s="10" t="s">
        <v>207</v>
      </c>
      <c r="V909" s="10" t="s">
        <v>207</v>
      </c>
      <c r="W909" s="10" t="s">
        <v>1920</v>
      </c>
      <c r="X909" s="10" t="s">
        <v>1920</v>
      </c>
      <c r="Y909" s="10" t="s">
        <v>2521</v>
      </c>
      <c r="Z909" s="10" t="s">
        <v>1935</v>
      </c>
    </row>
    <row r="910" spans="1:26" s="10" customFormat="1" ht="30">
      <c r="A910" s="13" t="s">
        <v>91</v>
      </c>
      <c r="B910" s="14" t="s">
        <v>161</v>
      </c>
      <c r="C910" s="10" t="s">
        <v>224</v>
      </c>
      <c r="D910" s="14" t="s">
        <v>1464</v>
      </c>
      <c r="E910" s="14" t="s">
        <v>4046</v>
      </c>
      <c r="F910" s="12" t="s">
        <v>1936</v>
      </c>
      <c r="G910" s="12" t="s">
        <v>1926</v>
      </c>
      <c r="I910" s="12"/>
      <c r="K910" s="12"/>
      <c r="L910" s="12" t="s">
        <v>4892</v>
      </c>
      <c r="M910" s="10" t="s">
        <v>1928</v>
      </c>
      <c r="N910" s="10" t="s">
        <v>1954</v>
      </c>
      <c r="O910" s="10" t="s">
        <v>1960</v>
      </c>
      <c r="P910" s="14" t="s">
        <v>4047</v>
      </c>
      <c r="Q910" s="12" t="s">
        <v>1924</v>
      </c>
      <c r="R910" s="12" t="s">
        <v>207</v>
      </c>
      <c r="S910" s="12" t="s">
        <v>1954</v>
      </c>
      <c r="T910" s="10" t="s">
        <v>207</v>
      </c>
      <c r="U910" s="10" t="s">
        <v>207</v>
      </c>
      <c r="V910" s="10" t="s">
        <v>207</v>
      </c>
      <c r="W910" s="10" t="s">
        <v>4048</v>
      </c>
      <c r="X910" s="10" t="s">
        <v>1920</v>
      </c>
      <c r="Y910" s="10" t="s">
        <v>2521</v>
      </c>
      <c r="Z910" s="10" t="s">
        <v>1935</v>
      </c>
    </row>
    <row r="911" spans="1:26" s="10" customFormat="1" ht="30">
      <c r="A911" s="13" t="s">
        <v>91</v>
      </c>
      <c r="B911" s="14" t="s">
        <v>161</v>
      </c>
      <c r="C911" s="10" t="s">
        <v>224</v>
      </c>
      <c r="D911" s="14" t="s">
        <v>1465</v>
      </c>
      <c r="E911" s="14" t="s">
        <v>4049</v>
      </c>
      <c r="F911" s="12" t="s">
        <v>1936</v>
      </c>
      <c r="G911" s="12" t="s">
        <v>1926</v>
      </c>
      <c r="I911" s="12"/>
      <c r="K911" s="12"/>
      <c r="L911" s="12" t="s">
        <v>4892</v>
      </c>
      <c r="M911" s="10" t="s">
        <v>1928</v>
      </c>
      <c r="N911" s="10" t="s">
        <v>1954</v>
      </c>
      <c r="O911" s="10" t="s">
        <v>1960</v>
      </c>
      <c r="P911" s="14" t="s">
        <v>4050</v>
      </c>
      <c r="Q911" s="12" t="s">
        <v>1924</v>
      </c>
      <c r="R911" s="12" t="s">
        <v>207</v>
      </c>
      <c r="S911" s="12" t="s">
        <v>1954</v>
      </c>
      <c r="T911" s="10" t="s">
        <v>207</v>
      </c>
      <c r="U911" s="10" t="s">
        <v>207</v>
      </c>
      <c r="V911" s="10" t="s">
        <v>207</v>
      </c>
      <c r="W911" s="10" t="s">
        <v>1982</v>
      </c>
      <c r="X911" s="10" t="s">
        <v>1920</v>
      </c>
      <c r="Y911" s="10" t="s">
        <v>2521</v>
      </c>
      <c r="Z911" s="10" t="s">
        <v>1935</v>
      </c>
    </row>
    <row r="912" spans="1:26" s="10" customFormat="1" ht="30">
      <c r="A912" s="13" t="s">
        <v>91</v>
      </c>
      <c r="B912" s="14" t="s">
        <v>161</v>
      </c>
      <c r="C912" s="10" t="s">
        <v>224</v>
      </c>
      <c r="D912" s="14" t="s">
        <v>1466</v>
      </c>
      <c r="E912" s="14" t="s">
        <v>4051</v>
      </c>
      <c r="F912" s="12" t="s">
        <v>1936</v>
      </c>
      <c r="G912" s="12" t="s">
        <v>1926</v>
      </c>
      <c r="I912" s="12"/>
      <c r="K912" s="12"/>
      <c r="L912" s="12" t="s">
        <v>4892</v>
      </c>
      <c r="M912" s="10" t="s">
        <v>1928</v>
      </c>
      <c r="N912" s="10" t="s">
        <v>1954</v>
      </c>
      <c r="O912" s="10" t="s">
        <v>1960</v>
      </c>
      <c r="P912" s="14" t="s">
        <v>4052</v>
      </c>
      <c r="Q912" s="12" t="s">
        <v>1924</v>
      </c>
      <c r="R912" s="12" t="s">
        <v>207</v>
      </c>
      <c r="S912" s="12" t="s">
        <v>1954</v>
      </c>
      <c r="T912" s="10" t="s">
        <v>207</v>
      </c>
      <c r="U912" s="10" t="s">
        <v>207</v>
      </c>
      <c r="V912" s="10" t="s">
        <v>207</v>
      </c>
      <c r="W912" s="10" t="s">
        <v>1920</v>
      </c>
      <c r="X912" s="10" t="s">
        <v>1920</v>
      </c>
      <c r="Y912" s="10" t="s">
        <v>2521</v>
      </c>
      <c r="Z912" s="10" t="s">
        <v>1935</v>
      </c>
    </row>
    <row r="913" spans="1:26" s="10" customFormat="1" ht="45">
      <c r="A913" s="13" t="s">
        <v>91</v>
      </c>
      <c r="B913" s="14" t="s">
        <v>161</v>
      </c>
      <c r="C913" s="10" t="s">
        <v>224</v>
      </c>
      <c r="D913" s="14" t="s">
        <v>1467</v>
      </c>
      <c r="E913" s="14" t="s">
        <v>4053</v>
      </c>
      <c r="F913" s="12" t="s">
        <v>1936</v>
      </c>
      <c r="G913" s="12" t="s">
        <v>1926</v>
      </c>
      <c r="I913" s="12"/>
      <c r="K913" s="12"/>
      <c r="L913" s="12" t="s">
        <v>4892</v>
      </c>
      <c r="M913" s="10" t="s">
        <v>1928</v>
      </c>
      <c r="N913" s="10" t="s">
        <v>1954</v>
      </c>
      <c r="O913" s="10" t="s">
        <v>1960</v>
      </c>
      <c r="P913" s="14" t="s">
        <v>4054</v>
      </c>
      <c r="Q913" s="12" t="s">
        <v>1924</v>
      </c>
      <c r="R913" s="12" t="s">
        <v>207</v>
      </c>
      <c r="S913" s="12" t="s">
        <v>1954</v>
      </c>
      <c r="T913" s="10" t="s">
        <v>207</v>
      </c>
      <c r="U913" s="10" t="s">
        <v>207</v>
      </c>
      <c r="V913" s="10" t="s">
        <v>207</v>
      </c>
      <c r="W913" s="10" t="s">
        <v>1920</v>
      </c>
      <c r="X913" s="10" t="s">
        <v>1920</v>
      </c>
      <c r="Y913" s="10" t="s">
        <v>2521</v>
      </c>
      <c r="Z913" s="10" t="s">
        <v>1935</v>
      </c>
    </row>
    <row r="914" spans="1:26" s="10" customFormat="1" ht="60">
      <c r="A914" s="13" t="s">
        <v>91</v>
      </c>
      <c r="B914" s="14" t="s">
        <v>161</v>
      </c>
      <c r="C914" s="10" t="s">
        <v>224</v>
      </c>
      <c r="D914" s="14" t="s">
        <v>1468</v>
      </c>
      <c r="E914" s="14" t="s">
        <v>207</v>
      </c>
      <c r="F914" s="12" t="s">
        <v>1936</v>
      </c>
      <c r="G914" s="12" t="s">
        <v>1926</v>
      </c>
      <c r="H914" s="10">
        <v>8</v>
      </c>
      <c r="I914" s="12"/>
      <c r="J914" s="10">
        <v>4</v>
      </c>
      <c r="K914" s="12"/>
      <c r="L914" s="12" t="s">
        <v>1922</v>
      </c>
      <c r="M914" s="10" t="s">
        <v>1944</v>
      </c>
      <c r="N914" s="10" t="s">
        <v>1954</v>
      </c>
      <c r="O914" s="10" t="s">
        <v>1960</v>
      </c>
      <c r="P914" s="14" t="s">
        <v>3658</v>
      </c>
      <c r="Q914" s="12" t="s">
        <v>1946</v>
      </c>
      <c r="R914" s="12" t="s">
        <v>2023</v>
      </c>
      <c r="S914" s="12" t="s">
        <v>1954</v>
      </c>
      <c r="T914" s="10" t="s">
        <v>4055</v>
      </c>
      <c r="U914" s="10" t="s">
        <v>4056</v>
      </c>
      <c r="V914" s="10" t="s">
        <v>207</v>
      </c>
      <c r="W914" s="10" t="s">
        <v>1920</v>
      </c>
      <c r="X914" s="10" t="s">
        <v>1920</v>
      </c>
      <c r="Y914" s="10" t="s">
        <v>2521</v>
      </c>
      <c r="Z914" s="10" t="s">
        <v>1935</v>
      </c>
    </row>
    <row r="915" spans="1:26" s="10" customFormat="1" ht="60">
      <c r="A915" s="13" t="s">
        <v>91</v>
      </c>
      <c r="B915" s="14" t="s">
        <v>161</v>
      </c>
      <c r="C915" s="10" t="s">
        <v>224</v>
      </c>
      <c r="D915" s="14" t="s">
        <v>1469</v>
      </c>
      <c r="E915" s="14" t="s">
        <v>4057</v>
      </c>
      <c r="F915" s="12" t="s">
        <v>1936</v>
      </c>
      <c r="G915" s="12" t="s">
        <v>1926</v>
      </c>
      <c r="I915" s="12">
        <v>1</v>
      </c>
      <c r="K915" s="12"/>
      <c r="L915" s="12" t="s">
        <v>4892</v>
      </c>
      <c r="M915" s="10" t="s">
        <v>1928</v>
      </c>
      <c r="N915" s="10" t="s">
        <v>1954</v>
      </c>
      <c r="O915" s="10" t="s">
        <v>1960</v>
      </c>
      <c r="P915" s="14" t="s">
        <v>4058</v>
      </c>
      <c r="Q915" s="12" t="s">
        <v>1924</v>
      </c>
      <c r="R915" s="12" t="s">
        <v>207</v>
      </c>
      <c r="S915" s="12" t="s">
        <v>1954</v>
      </c>
      <c r="T915" s="10" t="s">
        <v>207</v>
      </c>
      <c r="U915" s="10" t="s">
        <v>207</v>
      </c>
      <c r="V915" s="10" t="s">
        <v>207</v>
      </c>
      <c r="W915" s="10" t="s">
        <v>1920</v>
      </c>
      <c r="X915" s="10" t="s">
        <v>1920</v>
      </c>
      <c r="Y915" s="10" t="s">
        <v>2521</v>
      </c>
      <c r="Z915" s="10" t="s">
        <v>1935</v>
      </c>
    </row>
    <row r="916" spans="1:26" s="10" customFormat="1" ht="60">
      <c r="A916" s="13" t="s">
        <v>91</v>
      </c>
      <c r="B916" s="14" t="s">
        <v>161</v>
      </c>
      <c r="C916" s="10" t="s">
        <v>224</v>
      </c>
      <c r="D916" s="14" t="s">
        <v>1470</v>
      </c>
      <c r="E916" s="14" t="s">
        <v>4059</v>
      </c>
      <c r="F916" s="12" t="s">
        <v>1936</v>
      </c>
      <c r="G916" s="12" t="s">
        <v>1926</v>
      </c>
      <c r="H916" s="10">
        <v>1</v>
      </c>
      <c r="I916" s="12">
        <v>1</v>
      </c>
      <c r="J916" s="10">
        <v>4</v>
      </c>
      <c r="K916" s="12"/>
      <c r="L916" s="12" t="s">
        <v>4892</v>
      </c>
      <c r="M916" s="10" t="s">
        <v>1928</v>
      </c>
      <c r="N916" s="10" t="s">
        <v>1954</v>
      </c>
      <c r="O916" s="10" t="s">
        <v>1960</v>
      </c>
      <c r="P916" s="14" t="s">
        <v>4060</v>
      </c>
      <c r="Q916" s="12" t="s">
        <v>1924</v>
      </c>
      <c r="R916" s="12" t="s">
        <v>207</v>
      </c>
      <c r="S916" s="12" t="s">
        <v>1954</v>
      </c>
      <c r="T916" s="10" t="s">
        <v>207</v>
      </c>
      <c r="U916" s="10" t="s">
        <v>207</v>
      </c>
      <c r="V916" s="10" t="s">
        <v>207</v>
      </c>
      <c r="W916" s="10" t="s">
        <v>3793</v>
      </c>
      <c r="X916" s="10" t="s">
        <v>1920</v>
      </c>
      <c r="Y916" s="10" t="s">
        <v>2521</v>
      </c>
      <c r="Z916" s="10" t="s">
        <v>1935</v>
      </c>
    </row>
    <row r="917" spans="1:26" s="10" customFormat="1" ht="60">
      <c r="A917" s="13" t="s">
        <v>91</v>
      </c>
      <c r="B917" s="14" t="s">
        <v>161</v>
      </c>
      <c r="C917" s="10" t="s">
        <v>224</v>
      </c>
      <c r="D917" s="14" t="s">
        <v>1471</v>
      </c>
      <c r="E917" s="14" t="s">
        <v>4061</v>
      </c>
      <c r="F917" s="12" t="s">
        <v>1936</v>
      </c>
      <c r="G917" s="12" t="s">
        <v>1926</v>
      </c>
      <c r="I917" s="12"/>
      <c r="K917" s="12"/>
      <c r="L917" s="12" t="s">
        <v>4892</v>
      </c>
      <c r="M917" s="10" t="s">
        <v>1928</v>
      </c>
      <c r="N917" s="10" t="s">
        <v>1954</v>
      </c>
      <c r="O917" s="10" t="s">
        <v>1960</v>
      </c>
      <c r="P917" s="14" t="s">
        <v>4062</v>
      </c>
      <c r="Q917" s="12" t="s">
        <v>1924</v>
      </c>
      <c r="R917" s="12" t="s">
        <v>207</v>
      </c>
      <c r="S917" s="12" t="s">
        <v>1954</v>
      </c>
      <c r="T917" s="10" t="s">
        <v>207</v>
      </c>
      <c r="U917" s="10" t="s">
        <v>207</v>
      </c>
      <c r="V917" s="10" t="s">
        <v>207</v>
      </c>
      <c r="W917" s="10" t="s">
        <v>1920</v>
      </c>
      <c r="X917" s="10" t="s">
        <v>1920</v>
      </c>
      <c r="Y917" s="10" t="s">
        <v>2521</v>
      </c>
      <c r="Z917" s="10" t="s">
        <v>1935</v>
      </c>
    </row>
    <row r="918" spans="1:26" s="10" customFormat="1" ht="60">
      <c r="A918" s="13" t="s">
        <v>91</v>
      </c>
      <c r="B918" s="14" t="s">
        <v>161</v>
      </c>
      <c r="C918" s="10" t="s">
        <v>224</v>
      </c>
      <c r="D918" s="14" t="s">
        <v>1472</v>
      </c>
      <c r="E918" s="14" t="s">
        <v>4063</v>
      </c>
      <c r="F918" s="12" t="s">
        <v>1936</v>
      </c>
      <c r="G918" s="12" t="s">
        <v>1926</v>
      </c>
      <c r="I918" s="12"/>
      <c r="K918" s="12"/>
      <c r="L918" s="12" t="s">
        <v>4892</v>
      </c>
      <c r="M918" s="10" t="s">
        <v>1928</v>
      </c>
      <c r="N918" s="10" t="s">
        <v>1954</v>
      </c>
      <c r="O918" s="10" t="s">
        <v>1960</v>
      </c>
      <c r="P918" s="14" t="s">
        <v>4062</v>
      </c>
      <c r="Q918" s="12" t="s">
        <v>1924</v>
      </c>
      <c r="R918" s="12" t="s">
        <v>207</v>
      </c>
      <c r="S918" s="12" t="s">
        <v>1954</v>
      </c>
      <c r="T918" s="10" t="s">
        <v>207</v>
      </c>
      <c r="U918" s="10" t="s">
        <v>207</v>
      </c>
      <c r="V918" s="10" t="s">
        <v>207</v>
      </c>
      <c r="W918" s="10" t="s">
        <v>1920</v>
      </c>
      <c r="X918" s="10" t="s">
        <v>1920</v>
      </c>
      <c r="Y918" s="10" t="s">
        <v>2521</v>
      </c>
      <c r="Z918" s="10" t="s">
        <v>1935</v>
      </c>
    </row>
    <row r="919" spans="1:26" s="10" customFormat="1" ht="30">
      <c r="A919" s="13" t="s">
        <v>91</v>
      </c>
      <c r="B919" s="14" t="s">
        <v>161</v>
      </c>
      <c r="C919" s="10" t="s">
        <v>224</v>
      </c>
      <c r="D919" s="14" t="s">
        <v>1473</v>
      </c>
      <c r="E919" s="14" t="s">
        <v>4064</v>
      </c>
      <c r="F919" s="12" t="s">
        <v>1936</v>
      </c>
      <c r="G919" s="12" t="s">
        <v>1926</v>
      </c>
      <c r="I919" s="12"/>
      <c r="K919" s="12"/>
      <c r="L919" s="12" t="s">
        <v>4892</v>
      </c>
      <c r="M919" s="10" t="s">
        <v>1928</v>
      </c>
      <c r="N919" s="10" t="s">
        <v>1954</v>
      </c>
      <c r="O919" s="10" t="s">
        <v>1960</v>
      </c>
      <c r="P919" s="14" t="s">
        <v>4065</v>
      </c>
      <c r="Q919" s="12" t="s">
        <v>1924</v>
      </c>
      <c r="R919" s="12" t="s">
        <v>207</v>
      </c>
      <c r="S919" s="12" t="s">
        <v>1954</v>
      </c>
      <c r="T919" s="10" t="s">
        <v>207</v>
      </c>
      <c r="U919" s="10" t="s">
        <v>207</v>
      </c>
      <c r="V919" s="10" t="s">
        <v>207</v>
      </c>
      <c r="W919" s="10" t="s">
        <v>1920</v>
      </c>
      <c r="X919" s="10" t="s">
        <v>1920</v>
      </c>
      <c r="Y919" s="10" t="s">
        <v>2521</v>
      </c>
      <c r="Z919" s="10" t="s">
        <v>1935</v>
      </c>
    </row>
    <row r="920" spans="1:26" s="10" customFormat="1" ht="30">
      <c r="A920" s="13" t="s">
        <v>91</v>
      </c>
      <c r="B920" s="14" t="s">
        <v>161</v>
      </c>
      <c r="C920" s="10" t="s">
        <v>224</v>
      </c>
      <c r="D920" s="14" t="s">
        <v>1474</v>
      </c>
      <c r="E920" s="14" t="s">
        <v>4066</v>
      </c>
      <c r="F920" s="12" t="s">
        <v>1936</v>
      </c>
      <c r="G920" s="12" t="s">
        <v>1926</v>
      </c>
      <c r="I920" s="12"/>
      <c r="K920" s="12"/>
      <c r="L920" s="12" t="s">
        <v>4892</v>
      </c>
      <c r="M920" s="10" t="s">
        <v>1928</v>
      </c>
      <c r="N920" s="10" t="s">
        <v>1954</v>
      </c>
      <c r="O920" s="10" t="s">
        <v>1960</v>
      </c>
      <c r="P920" s="14" t="s">
        <v>4067</v>
      </c>
      <c r="Q920" s="12" t="s">
        <v>1924</v>
      </c>
      <c r="R920" s="12" t="s">
        <v>207</v>
      </c>
      <c r="S920" s="12" t="s">
        <v>1954</v>
      </c>
      <c r="T920" s="10" t="s">
        <v>207</v>
      </c>
      <c r="U920" s="10" t="s">
        <v>207</v>
      </c>
      <c r="V920" s="10" t="s">
        <v>207</v>
      </c>
      <c r="W920" s="10" t="s">
        <v>1920</v>
      </c>
      <c r="X920" s="10" t="s">
        <v>1920</v>
      </c>
      <c r="Y920" s="10" t="s">
        <v>2521</v>
      </c>
      <c r="Z920" s="10" t="s">
        <v>1935</v>
      </c>
    </row>
    <row r="921" spans="1:26" s="10" customFormat="1" ht="30">
      <c r="A921" s="13" t="s">
        <v>91</v>
      </c>
      <c r="B921" s="14" t="s">
        <v>161</v>
      </c>
      <c r="C921" s="10" t="s">
        <v>224</v>
      </c>
      <c r="D921" s="14" t="s">
        <v>1475</v>
      </c>
      <c r="E921" s="14" t="s">
        <v>4068</v>
      </c>
      <c r="F921" s="12" t="s">
        <v>1936</v>
      </c>
      <c r="G921" s="12" t="s">
        <v>1926</v>
      </c>
      <c r="I921" s="12"/>
      <c r="K921" s="12"/>
      <c r="L921" s="12" t="s">
        <v>4892</v>
      </c>
      <c r="M921" s="10" t="s">
        <v>1928</v>
      </c>
      <c r="N921" s="10" t="s">
        <v>1954</v>
      </c>
      <c r="O921" s="10" t="s">
        <v>1960</v>
      </c>
      <c r="P921" s="14" t="s">
        <v>4065</v>
      </c>
      <c r="Q921" s="12" t="s">
        <v>1924</v>
      </c>
      <c r="R921" s="12" t="s">
        <v>207</v>
      </c>
      <c r="S921" s="12" t="s">
        <v>1954</v>
      </c>
      <c r="T921" s="10" t="s">
        <v>207</v>
      </c>
      <c r="U921" s="10" t="s">
        <v>207</v>
      </c>
      <c r="V921" s="10" t="s">
        <v>207</v>
      </c>
      <c r="W921" s="10" t="s">
        <v>1920</v>
      </c>
      <c r="X921" s="10" t="s">
        <v>1920</v>
      </c>
      <c r="Y921" s="10" t="s">
        <v>2521</v>
      </c>
      <c r="Z921" s="10" t="s">
        <v>1935</v>
      </c>
    </row>
    <row r="922" spans="1:26" s="10" customFormat="1" ht="30">
      <c r="A922" s="13" t="s">
        <v>91</v>
      </c>
      <c r="B922" s="14" t="s">
        <v>161</v>
      </c>
      <c r="C922" s="10" t="s">
        <v>224</v>
      </c>
      <c r="D922" s="14" t="s">
        <v>1476</v>
      </c>
      <c r="E922" s="14" t="s">
        <v>4069</v>
      </c>
      <c r="F922" s="12" t="s">
        <v>1936</v>
      </c>
      <c r="G922" s="12" t="s">
        <v>1926</v>
      </c>
      <c r="I922" s="12"/>
      <c r="K922" s="12"/>
      <c r="L922" s="12" t="s">
        <v>4892</v>
      </c>
      <c r="M922" s="10" t="s">
        <v>1928</v>
      </c>
      <c r="N922" s="10" t="s">
        <v>1954</v>
      </c>
      <c r="O922" s="10" t="s">
        <v>1960</v>
      </c>
      <c r="P922" s="14" t="s">
        <v>4065</v>
      </c>
      <c r="Q922" s="12" t="s">
        <v>1924</v>
      </c>
      <c r="R922" s="12" t="s">
        <v>207</v>
      </c>
      <c r="S922" s="12" t="s">
        <v>1954</v>
      </c>
      <c r="T922" s="10" t="s">
        <v>207</v>
      </c>
      <c r="U922" s="10" t="s">
        <v>207</v>
      </c>
      <c r="V922" s="10" t="s">
        <v>207</v>
      </c>
      <c r="W922" s="10" t="s">
        <v>1920</v>
      </c>
      <c r="X922" s="10" t="s">
        <v>1920</v>
      </c>
      <c r="Y922" s="10" t="s">
        <v>2521</v>
      </c>
      <c r="Z922" s="10" t="s">
        <v>1935</v>
      </c>
    </row>
    <row r="923" spans="1:26" s="10" customFormat="1" ht="105">
      <c r="A923" s="13" t="s">
        <v>91</v>
      </c>
      <c r="B923" s="14" t="s">
        <v>161</v>
      </c>
      <c r="C923" s="10" t="s">
        <v>224</v>
      </c>
      <c r="D923" s="14" t="s">
        <v>1477</v>
      </c>
      <c r="E923" s="14" t="s">
        <v>207</v>
      </c>
      <c r="F923" s="12" t="s">
        <v>1936</v>
      </c>
      <c r="G923" s="12" t="s">
        <v>1926</v>
      </c>
      <c r="H923" s="10">
        <v>8</v>
      </c>
      <c r="I923" s="12"/>
      <c r="J923" s="10">
        <v>4</v>
      </c>
      <c r="K923" s="12"/>
      <c r="L923" s="12" t="s">
        <v>1922</v>
      </c>
      <c r="M923" s="10" t="s">
        <v>1944</v>
      </c>
      <c r="N923" s="10" t="s">
        <v>1954</v>
      </c>
      <c r="O923" s="10" t="s">
        <v>1960</v>
      </c>
      <c r="P923" s="14" t="s">
        <v>2539</v>
      </c>
      <c r="Q923" s="12" t="s">
        <v>1946</v>
      </c>
      <c r="R923" s="12" t="s">
        <v>2023</v>
      </c>
      <c r="S923" s="12" t="s">
        <v>1954</v>
      </c>
      <c r="T923" s="10" t="s">
        <v>4070</v>
      </c>
      <c r="U923" s="10" t="s">
        <v>4071</v>
      </c>
      <c r="V923" s="10" t="s">
        <v>207</v>
      </c>
      <c r="W923" s="10" t="s">
        <v>2050</v>
      </c>
      <c r="X923" s="10" t="s">
        <v>1920</v>
      </c>
      <c r="Y923" s="10" t="s">
        <v>2521</v>
      </c>
      <c r="Z923" s="10" t="s">
        <v>2121</v>
      </c>
    </row>
    <row r="924" spans="1:26" s="10" customFormat="1" ht="105">
      <c r="A924" s="13" t="s">
        <v>91</v>
      </c>
      <c r="B924" s="14" t="s">
        <v>161</v>
      </c>
      <c r="C924" s="10" t="s">
        <v>224</v>
      </c>
      <c r="D924" s="14" t="s">
        <v>1478</v>
      </c>
      <c r="E924" s="14" t="s">
        <v>207</v>
      </c>
      <c r="F924" s="12" t="s">
        <v>1936</v>
      </c>
      <c r="G924" s="12" t="s">
        <v>1926</v>
      </c>
      <c r="H924" s="10">
        <v>8</v>
      </c>
      <c r="I924" s="12"/>
      <c r="J924" s="10">
        <v>4</v>
      </c>
      <c r="K924" s="12"/>
      <c r="L924" s="12" t="s">
        <v>1922</v>
      </c>
      <c r="M924" s="10" t="s">
        <v>1944</v>
      </c>
      <c r="N924" s="10" t="s">
        <v>1954</v>
      </c>
      <c r="O924" s="10" t="s">
        <v>1960</v>
      </c>
      <c r="P924" s="14" t="s">
        <v>2539</v>
      </c>
      <c r="Q924" s="12" t="s">
        <v>1946</v>
      </c>
      <c r="R924" s="12" t="s">
        <v>2023</v>
      </c>
      <c r="S924" s="12" t="s">
        <v>1954</v>
      </c>
      <c r="T924" s="10" t="s">
        <v>4072</v>
      </c>
      <c r="U924" s="10" t="s">
        <v>4073</v>
      </c>
      <c r="V924" s="10" t="s">
        <v>207</v>
      </c>
      <c r="W924" s="10" t="s">
        <v>2050</v>
      </c>
      <c r="X924" s="10" t="s">
        <v>1920</v>
      </c>
      <c r="Y924" s="10" t="s">
        <v>2521</v>
      </c>
      <c r="Z924" s="10" t="s">
        <v>2121</v>
      </c>
    </row>
    <row r="925" spans="1:26" s="10" customFormat="1" ht="105">
      <c r="A925" s="13" t="s">
        <v>91</v>
      </c>
      <c r="B925" s="14" t="s">
        <v>161</v>
      </c>
      <c r="C925" s="10" t="s">
        <v>224</v>
      </c>
      <c r="D925" s="14" t="s">
        <v>1479</v>
      </c>
      <c r="E925" s="14" t="s">
        <v>4074</v>
      </c>
      <c r="F925" s="12" t="s">
        <v>1936</v>
      </c>
      <c r="G925" s="12" t="s">
        <v>1926</v>
      </c>
      <c r="H925" s="10">
        <v>8</v>
      </c>
      <c r="I925" s="12"/>
      <c r="J925" s="10">
        <v>4</v>
      </c>
      <c r="K925" s="12"/>
      <c r="L925" s="12" t="s">
        <v>1922</v>
      </c>
      <c r="M925" s="10" t="s">
        <v>1944</v>
      </c>
      <c r="N925" s="10" t="s">
        <v>1954</v>
      </c>
      <c r="O925" s="10" t="s">
        <v>1960</v>
      </c>
      <c r="P925" s="14" t="s">
        <v>2539</v>
      </c>
      <c r="Q925" s="12" t="s">
        <v>1946</v>
      </c>
      <c r="R925" s="12" t="s">
        <v>2023</v>
      </c>
      <c r="S925" s="12" t="s">
        <v>1954</v>
      </c>
      <c r="T925" s="10" t="s">
        <v>4075</v>
      </c>
      <c r="U925" s="10" t="s">
        <v>4076</v>
      </c>
      <c r="V925" s="10" t="s">
        <v>207</v>
      </c>
      <c r="W925" s="10" t="s">
        <v>2050</v>
      </c>
      <c r="X925" s="10" t="s">
        <v>1920</v>
      </c>
      <c r="Y925" s="10" t="s">
        <v>2521</v>
      </c>
      <c r="Z925" s="10" t="s">
        <v>2121</v>
      </c>
    </row>
    <row r="926" spans="1:26" s="10" customFormat="1" ht="60">
      <c r="A926" s="13" t="s">
        <v>91</v>
      </c>
      <c r="B926" s="14" t="s">
        <v>161</v>
      </c>
      <c r="C926" s="10" t="s">
        <v>224</v>
      </c>
      <c r="D926" s="14" t="s">
        <v>1480</v>
      </c>
      <c r="E926" s="14" t="s">
        <v>4077</v>
      </c>
      <c r="F926" s="12" t="s">
        <v>1936</v>
      </c>
      <c r="G926" s="12" t="s">
        <v>1926</v>
      </c>
      <c r="H926" s="10">
        <v>8</v>
      </c>
      <c r="I926" s="12"/>
      <c r="J926" s="10">
        <v>4</v>
      </c>
      <c r="K926" s="12"/>
      <c r="L926" s="12" t="s">
        <v>1922</v>
      </c>
      <c r="M926" s="10" t="s">
        <v>1944</v>
      </c>
      <c r="N926" s="10" t="s">
        <v>1954</v>
      </c>
      <c r="O926" s="10" t="s">
        <v>1960</v>
      </c>
      <c r="P926" s="14" t="s">
        <v>3658</v>
      </c>
      <c r="Q926" s="12" t="s">
        <v>1946</v>
      </c>
      <c r="R926" s="12" t="s">
        <v>2023</v>
      </c>
      <c r="S926" s="12" t="s">
        <v>1954</v>
      </c>
      <c r="T926" s="10" t="s">
        <v>4078</v>
      </c>
      <c r="U926" s="10" t="s">
        <v>4079</v>
      </c>
      <c r="V926" s="10" t="s">
        <v>207</v>
      </c>
      <c r="W926" s="10" t="s">
        <v>1920</v>
      </c>
      <c r="X926" s="10" t="s">
        <v>1920</v>
      </c>
      <c r="Y926" s="10" t="s">
        <v>2521</v>
      </c>
      <c r="Z926" s="10" t="s">
        <v>1935</v>
      </c>
    </row>
    <row r="927" spans="1:26" s="10" customFormat="1" ht="105">
      <c r="A927" s="13" t="s">
        <v>91</v>
      </c>
      <c r="B927" s="14" t="s">
        <v>161</v>
      </c>
      <c r="C927" s="10" t="s">
        <v>224</v>
      </c>
      <c r="D927" s="14" t="s">
        <v>1481</v>
      </c>
      <c r="E927" s="14" t="s">
        <v>4077</v>
      </c>
      <c r="F927" s="12" t="s">
        <v>1936</v>
      </c>
      <c r="G927" s="12" t="s">
        <v>1926</v>
      </c>
      <c r="H927" s="10">
        <v>8</v>
      </c>
      <c r="I927" s="12"/>
      <c r="J927" s="10">
        <v>4</v>
      </c>
      <c r="K927" s="12"/>
      <c r="L927" s="12" t="s">
        <v>1922</v>
      </c>
      <c r="M927" s="10" t="s">
        <v>1944</v>
      </c>
      <c r="N927" s="10" t="s">
        <v>1954</v>
      </c>
      <c r="O927" s="10" t="s">
        <v>1960</v>
      </c>
      <c r="P927" s="14" t="s">
        <v>2539</v>
      </c>
      <c r="Q927" s="12" t="s">
        <v>1946</v>
      </c>
      <c r="R927" s="12" t="s">
        <v>2023</v>
      </c>
      <c r="S927" s="12" t="s">
        <v>1954</v>
      </c>
      <c r="T927" s="10" t="s">
        <v>4080</v>
      </c>
      <c r="U927" s="10" t="s">
        <v>4081</v>
      </c>
      <c r="V927" s="10" t="s">
        <v>207</v>
      </c>
      <c r="W927" s="10" t="s">
        <v>2050</v>
      </c>
      <c r="X927" s="10" t="s">
        <v>1920</v>
      </c>
      <c r="Y927" s="10" t="s">
        <v>2521</v>
      </c>
      <c r="Z927" s="10" t="s">
        <v>2121</v>
      </c>
    </row>
    <row r="928" spans="1:26" s="10" customFormat="1" ht="105">
      <c r="A928" s="13" t="s">
        <v>91</v>
      </c>
      <c r="B928" s="14" t="s">
        <v>161</v>
      </c>
      <c r="C928" s="10" t="s">
        <v>224</v>
      </c>
      <c r="D928" s="14" t="s">
        <v>1482</v>
      </c>
      <c r="E928" s="14" t="s">
        <v>207</v>
      </c>
      <c r="F928" s="12" t="s">
        <v>1936</v>
      </c>
      <c r="G928" s="12" t="s">
        <v>1926</v>
      </c>
      <c r="H928" s="10">
        <v>8</v>
      </c>
      <c r="I928" s="12"/>
      <c r="J928" s="10">
        <v>4</v>
      </c>
      <c r="K928" s="12"/>
      <c r="L928" s="12" t="s">
        <v>1922</v>
      </c>
      <c r="M928" s="10" t="s">
        <v>1944</v>
      </c>
      <c r="N928" s="10" t="s">
        <v>1954</v>
      </c>
      <c r="O928" s="10" t="s">
        <v>1960</v>
      </c>
      <c r="P928" s="14" t="s">
        <v>2539</v>
      </c>
      <c r="Q928" s="12" t="s">
        <v>1946</v>
      </c>
      <c r="R928" s="12" t="s">
        <v>2023</v>
      </c>
      <c r="S928" s="12" t="s">
        <v>1954</v>
      </c>
      <c r="T928" s="10" t="s">
        <v>4082</v>
      </c>
      <c r="U928" s="10" t="s">
        <v>4083</v>
      </c>
      <c r="V928" s="10" t="s">
        <v>207</v>
      </c>
      <c r="W928" s="10" t="s">
        <v>2050</v>
      </c>
      <c r="X928" s="10" t="s">
        <v>1920</v>
      </c>
      <c r="Y928" s="10" t="s">
        <v>2521</v>
      </c>
      <c r="Z928" s="10" t="s">
        <v>2121</v>
      </c>
    </row>
    <row r="929" spans="1:26" s="10" customFormat="1" ht="105">
      <c r="A929" s="13" t="s">
        <v>91</v>
      </c>
      <c r="B929" s="14" t="s">
        <v>161</v>
      </c>
      <c r="C929" s="10" t="s">
        <v>224</v>
      </c>
      <c r="D929" s="14" t="s">
        <v>1483</v>
      </c>
      <c r="E929" s="14" t="s">
        <v>207</v>
      </c>
      <c r="F929" s="12" t="s">
        <v>1936</v>
      </c>
      <c r="G929" s="12" t="s">
        <v>1926</v>
      </c>
      <c r="H929" s="10">
        <v>8</v>
      </c>
      <c r="I929" s="12"/>
      <c r="J929" s="10">
        <v>4</v>
      </c>
      <c r="K929" s="12"/>
      <c r="L929" s="12" t="s">
        <v>1922</v>
      </c>
      <c r="M929" s="10" t="s">
        <v>1944</v>
      </c>
      <c r="N929" s="10" t="s">
        <v>1954</v>
      </c>
      <c r="O929" s="10" t="s">
        <v>1960</v>
      </c>
      <c r="P929" s="14" t="s">
        <v>2539</v>
      </c>
      <c r="Q929" s="12" t="s">
        <v>1946</v>
      </c>
      <c r="R929" s="12" t="s">
        <v>2023</v>
      </c>
      <c r="S929" s="12" t="s">
        <v>1954</v>
      </c>
      <c r="T929" s="10" t="s">
        <v>4084</v>
      </c>
      <c r="U929" s="10" t="s">
        <v>4085</v>
      </c>
      <c r="V929" s="10" t="s">
        <v>207</v>
      </c>
      <c r="W929" s="10" t="s">
        <v>2050</v>
      </c>
      <c r="X929" s="10" t="s">
        <v>1920</v>
      </c>
      <c r="Y929" s="10" t="s">
        <v>2521</v>
      </c>
      <c r="Z929" s="10" t="s">
        <v>2121</v>
      </c>
    </row>
    <row r="930" spans="1:26" s="10" customFormat="1" ht="30">
      <c r="A930" s="13" t="s">
        <v>91</v>
      </c>
      <c r="B930" s="14" t="s">
        <v>161</v>
      </c>
      <c r="C930" s="10" t="s">
        <v>224</v>
      </c>
      <c r="D930" s="14" t="s">
        <v>1484</v>
      </c>
      <c r="E930" s="14" t="s">
        <v>4086</v>
      </c>
      <c r="F930" s="12" t="s">
        <v>1936</v>
      </c>
      <c r="G930" s="12" t="s">
        <v>1926</v>
      </c>
      <c r="I930" s="12"/>
      <c r="K930" s="12"/>
      <c r="L930" s="12" t="s">
        <v>4892</v>
      </c>
      <c r="M930" s="10" t="s">
        <v>1928</v>
      </c>
      <c r="N930" s="10" t="s">
        <v>1954</v>
      </c>
      <c r="O930" s="10" t="s">
        <v>1960</v>
      </c>
      <c r="P930" s="14" t="s">
        <v>4087</v>
      </c>
      <c r="Q930" s="12" t="s">
        <v>1924</v>
      </c>
      <c r="R930" s="12" t="s">
        <v>207</v>
      </c>
      <c r="S930" s="12" t="s">
        <v>1954</v>
      </c>
      <c r="T930" s="10" t="s">
        <v>207</v>
      </c>
      <c r="U930" s="10" t="s">
        <v>207</v>
      </c>
      <c r="V930" s="10" t="s">
        <v>207</v>
      </c>
      <c r="W930" s="10" t="s">
        <v>1920</v>
      </c>
      <c r="X930" s="10" t="s">
        <v>1920</v>
      </c>
      <c r="Y930" s="10" t="s">
        <v>2521</v>
      </c>
      <c r="Z930" s="10" t="s">
        <v>1935</v>
      </c>
    </row>
    <row r="931" spans="1:26" s="10" customFormat="1" ht="30">
      <c r="A931" s="13" t="s">
        <v>91</v>
      </c>
      <c r="B931" s="14" t="s">
        <v>161</v>
      </c>
      <c r="C931" s="10" t="s">
        <v>224</v>
      </c>
      <c r="D931" s="14" t="s">
        <v>1485</v>
      </c>
      <c r="E931" s="14" t="s">
        <v>4088</v>
      </c>
      <c r="F931" s="12" t="s">
        <v>1936</v>
      </c>
      <c r="G931" s="12" t="s">
        <v>1926</v>
      </c>
      <c r="I931" s="12"/>
      <c r="K931" s="12"/>
      <c r="L931" s="12" t="s">
        <v>4892</v>
      </c>
      <c r="M931" s="10" t="s">
        <v>1928</v>
      </c>
      <c r="N931" s="10" t="s">
        <v>1954</v>
      </c>
      <c r="O931" s="10" t="s">
        <v>1960</v>
      </c>
      <c r="P931" s="14" t="s">
        <v>3488</v>
      </c>
      <c r="Q931" s="12" t="s">
        <v>1924</v>
      </c>
      <c r="R931" s="12" t="s">
        <v>207</v>
      </c>
      <c r="S931" s="12" t="s">
        <v>1954</v>
      </c>
      <c r="T931" s="10" t="s">
        <v>207</v>
      </c>
      <c r="U931" s="10" t="s">
        <v>207</v>
      </c>
      <c r="V931" s="10" t="s">
        <v>207</v>
      </c>
      <c r="W931" s="10" t="s">
        <v>2105</v>
      </c>
      <c r="X931" s="10" t="s">
        <v>1920</v>
      </c>
      <c r="Y931" s="10" t="s">
        <v>2521</v>
      </c>
      <c r="Z931" s="10" t="s">
        <v>1935</v>
      </c>
    </row>
    <row r="932" spans="1:26" s="10" customFormat="1" ht="120">
      <c r="A932" s="13" t="s">
        <v>91</v>
      </c>
      <c r="B932" s="14" t="s">
        <v>161</v>
      </c>
      <c r="C932" s="10" t="s">
        <v>224</v>
      </c>
      <c r="D932" s="14" t="s">
        <v>1486</v>
      </c>
      <c r="E932" s="14" t="s">
        <v>4089</v>
      </c>
      <c r="F932" s="12" t="s">
        <v>1936</v>
      </c>
      <c r="G932" s="12" t="s">
        <v>1926</v>
      </c>
      <c r="I932" s="12"/>
      <c r="K932" s="12"/>
      <c r="L932" s="12" t="s">
        <v>4892</v>
      </c>
      <c r="M932" s="10" t="s">
        <v>1928</v>
      </c>
      <c r="N932" s="10" t="s">
        <v>1954</v>
      </c>
      <c r="O932" s="10" t="s">
        <v>1960</v>
      </c>
      <c r="P932" s="14" t="s">
        <v>4090</v>
      </c>
      <c r="Q932" s="12" t="s">
        <v>1924</v>
      </c>
      <c r="R932" s="12" t="s">
        <v>207</v>
      </c>
      <c r="S932" s="12" t="s">
        <v>1954</v>
      </c>
      <c r="T932" s="10" t="s">
        <v>207</v>
      </c>
      <c r="U932" s="10" t="s">
        <v>207</v>
      </c>
      <c r="V932" s="10" t="s">
        <v>207</v>
      </c>
      <c r="W932" s="10" t="s">
        <v>1920</v>
      </c>
      <c r="X932" s="10" t="s">
        <v>1920</v>
      </c>
      <c r="Y932" s="10" t="s">
        <v>2521</v>
      </c>
      <c r="Z932" s="10" t="s">
        <v>1935</v>
      </c>
    </row>
    <row r="933" spans="1:26" s="10" customFormat="1" ht="30">
      <c r="A933" s="13" t="s">
        <v>91</v>
      </c>
      <c r="B933" s="14" t="s">
        <v>161</v>
      </c>
      <c r="C933" s="10" t="s">
        <v>224</v>
      </c>
      <c r="D933" s="14" t="s">
        <v>1487</v>
      </c>
      <c r="E933" s="14" t="s">
        <v>4091</v>
      </c>
      <c r="F933" s="12" t="s">
        <v>1936</v>
      </c>
      <c r="G933" s="12" t="s">
        <v>1926</v>
      </c>
      <c r="I933" s="12"/>
      <c r="K933" s="12"/>
      <c r="L933" s="12" t="s">
        <v>4892</v>
      </c>
      <c r="M933" s="10" t="s">
        <v>1928</v>
      </c>
      <c r="N933" s="10" t="s">
        <v>1954</v>
      </c>
      <c r="O933" s="10" t="s">
        <v>1960</v>
      </c>
      <c r="P933" s="14" t="s">
        <v>4092</v>
      </c>
      <c r="Q933" s="12" t="s">
        <v>1924</v>
      </c>
      <c r="R933" s="12" t="s">
        <v>207</v>
      </c>
      <c r="S933" s="12" t="s">
        <v>1954</v>
      </c>
      <c r="T933" s="10" t="s">
        <v>207</v>
      </c>
      <c r="U933" s="10" t="s">
        <v>207</v>
      </c>
      <c r="V933" s="10" t="s">
        <v>207</v>
      </c>
      <c r="W933" s="10" t="s">
        <v>1920</v>
      </c>
      <c r="X933" s="10" t="s">
        <v>1920</v>
      </c>
      <c r="Y933" s="10" t="s">
        <v>2521</v>
      </c>
      <c r="Z933" s="10" t="s">
        <v>1935</v>
      </c>
    </row>
    <row r="934" spans="1:26" s="10" customFormat="1" ht="30">
      <c r="A934" s="13" t="s">
        <v>91</v>
      </c>
      <c r="B934" s="14" t="s">
        <v>161</v>
      </c>
      <c r="C934" s="10" t="s">
        <v>224</v>
      </c>
      <c r="D934" s="14" t="s">
        <v>1488</v>
      </c>
      <c r="E934" s="14" t="s">
        <v>4093</v>
      </c>
      <c r="F934" s="12" t="s">
        <v>1936</v>
      </c>
      <c r="G934" s="12" t="s">
        <v>1926</v>
      </c>
      <c r="I934" s="12"/>
      <c r="K934" s="12"/>
      <c r="L934" s="12" t="s">
        <v>4892</v>
      </c>
      <c r="M934" s="10" t="s">
        <v>1928</v>
      </c>
      <c r="N934" s="10" t="s">
        <v>1954</v>
      </c>
      <c r="O934" s="10" t="s">
        <v>1960</v>
      </c>
      <c r="P934" s="14" t="s">
        <v>4094</v>
      </c>
      <c r="Q934" s="12" t="s">
        <v>1924</v>
      </c>
      <c r="R934" s="12" t="s">
        <v>207</v>
      </c>
      <c r="S934" s="12" t="s">
        <v>1954</v>
      </c>
      <c r="T934" s="10" t="s">
        <v>207</v>
      </c>
      <c r="U934" s="10" t="s">
        <v>207</v>
      </c>
      <c r="V934" s="10" t="s">
        <v>207</v>
      </c>
      <c r="W934" s="10" t="s">
        <v>1920</v>
      </c>
      <c r="X934" s="10" t="s">
        <v>1920</v>
      </c>
      <c r="Y934" s="10" t="s">
        <v>2521</v>
      </c>
      <c r="Z934" s="10" t="s">
        <v>1935</v>
      </c>
    </row>
    <row r="935" spans="1:26" s="10" customFormat="1" ht="30">
      <c r="A935" s="13" t="s">
        <v>91</v>
      </c>
      <c r="B935" s="14" t="s">
        <v>161</v>
      </c>
      <c r="C935" s="10" t="s">
        <v>224</v>
      </c>
      <c r="D935" s="14" t="s">
        <v>1489</v>
      </c>
      <c r="E935" s="14" t="s">
        <v>4095</v>
      </c>
      <c r="F935" s="12" t="s">
        <v>1936</v>
      </c>
      <c r="G935" s="12" t="s">
        <v>1926</v>
      </c>
      <c r="I935" s="12"/>
      <c r="K935" s="12"/>
      <c r="L935" s="12" t="s">
        <v>4892</v>
      </c>
      <c r="M935" s="10" t="s">
        <v>1928</v>
      </c>
      <c r="N935" s="10" t="s">
        <v>1954</v>
      </c>
      <c r="O935" s="10" t="s">
        <v>1960</v>
      </c>
      <c r="P935" s="14" t="s">
        <v>2568</v>
      </c>
      <c r="Q935" s="12" t="s">
        <v>1924</v>
      </c>
      <c r="R935" s="12" t="s">
        <v>207</v>
      </c>
      <c r="S935" s="12" t="s">
        <v>1954</v>
      </c>
      <c r="T935" s="10" t="s">
        <v>207</v>
      </c>
      <c r="U935" s="10" t="s">
        <v>207</v>
      </c>
      <c r="V935" s="10" t="s">
        <v>207</v>
      </c>
      <c r="W935" s="10" t="s">
        <v>1940</v>
      </c>
      <c r="X935" s="10" t="s">
        <v>1920</v>
      </c>
      <c r="Y935" s="10" t="s">
        <v>2521</v>
      </c>
      <c r="Z935" s="10" t="s">
        <v>1935</v>
      </c>
    </row>
    <row r="936" spans="1:26" s="10" customFormat="1" ht="105">
      <c r="A936" s="13" t="s">
        <v>91</v>
      </c>
      <c r="B936" s="14" t="s">
        <v>161</v>
      </c>
      <c r="C936" s="10" t="s">
        <v>224</v>
      </c>
      <c r="D936" s="14" t="s">
        <v>1490</v>
      </c>
      <c r="E936" s="14" t="s">
        <v>4096</v>
      </c>
      <c r="F936" s="12" t="s">
        <v>1936</v>
      </c>
      <c r="G936" s="12" t="s">
        <v>1926</v>
      </c>
      <c r="I936" s="12"/>
      <c r="K936" s="12"/>
      <c r="L936" s="12" t="s">
        <v>4892</v>
      </c>
      <c r="M936" s="10" t="s">
        <v>1928</v>
      </c>
      <c r="N936" s="10" t="s">
        <v>1954</v>
      </c>
      <c r="O936" s="10" t="s">
        <v>1960</v>
      </c>
      <c r="P936" s="14" t="s">
        <v>4097</v>
      </c>
      <c r="Q936" s="12" t="s">
        <v>1924</v>
      </c>
      <c r="R936" s="12" t="s">
        <v>207</v>
      </c>
      <c r="S936" s="12" t="s">
        <v>1954</v>
      </c>
      <c r="T936" s="10" t="s">
        <v>207</v>
      </c>
      <c r="U936" s="10" t="s">
        <v>207</v>
      </c>
      <c r="V936" s="10" t="s">
        <v>207</v>
      </c>
      <c r="W936" s="10" t="s">
        <v>2009</v>
      </c>
      <c r="X936" s="10" t="s">
        <v>1920</v>
      </c>
      <c r="Y936" s="10" t="s">
        <v>2521</v>
      </c>
      <c r="Z936" s="10" t="s">
        <v>1935</v>
      </c>
    </row>
    <row r="937" spans="1:26" s="10" customFormat="1" ht="120">
      <c r="A937" s="13" t="s">
        <v>91</v>
      </c>
      <c r="B937" s="14" t="s">
        <v>161</v>
      </c>
      <c r="C937" s="10" t="s">
        <v>224</v>
      </c>
      <c r="D937" s="14" t="s">
        <v>1491</v>
      </c>
      <c r="E937" s="14" t="s">
        <v>4098</v>
      </c>
      <c r="F937" s="12" t="s">
        <v>1936</v>
      </c>
      <c r="G937" s="12" t="s">
        <v>1926</v>
      </c>
      <c r="I937" s="12"/>
      <c r="K937" s="12"/>
      <c r="L937" s="12" t="s">
        <v>4892</v>
      </c>
      <c r="M937" s="10" t="s">
        <v>1928</v>
      </c>
      <c r="N937" s="10" t="s">
        <v>1954</v>
      </c>
      <c r="O937" s="10" t="s">
        <v>1960</v>
      </c>
      <c r="P937" s="14" t="s">
        <v>4090</v>
      </c>
      <c r="Q937" s="12" t="s">
        <v>1924</v>
      </c>
      <c r="R937" s="12" t="s">
        <v>207</v>
      </c>
      <c r="S937" s="12" t="s">
        <v>1954</v>
      </c>
      <c r="T937" s="10" t="s">
        <v>207</v>
      </c>
      <c r="U937" s="10" t="s">
        <v>207</v>
      </c>
      <c r="V937" s="10" t="s">
        <v>207</v>
      </c>
      <c r="W937" s="10" t="s">
        <v>2396</v>
      </c>
      <c r="X937" s="10" t="s">
        <v>1920</v>
      </c>
      <c r="Y937" s="10" t="s">
        <v>2521</v>
      </c>
      <c r="Z937" s="10" t="s">
        <v>1935</v>
      </c>
    </row>
    <row r="938" spans="1:26" s="10" customFormat="1" ht="105">
      <c r="A938" s="13" t="s">
        <v>91</v>
      </c>
      <c r="B938" s="14" t="s">
        <v>161</v>
      </c>
      <c r="C938" s="10" t="s">
        <v>224</v>
      </c>
      <c r="D938" s="14" t="s">
        <v>1492</v>
      </c>
      <c r="E938" s="14" t="s">
        <v>4099</v>
      </c>
      <c r="F938" s="12" t="s">
        <v>1936</v>
      </c>
      <c r="G938" s="12" t="s">
        <v>1926</v>
      </c>
      <c r="I938" s="12"/>
      <c r="K938" s="12"/>
      <c r="L938" s="12" t="s">
        <v>4892</v>
      </c>
      <c r="M938" s="10" t="s">
        <v>1928</v>
      </c>
      <c r="N938" s="10" t="s">
        <v>1954</v>
      </c>
      <c r="O938" s="10" t="s">
        <v>1960</v>
      </c>
      <c r="P938" s="14" t="s">
        <v>4100</v>
      </c>
      <c r="Q938" s="12" t="s">
        <v>1924</v>
      </c>
      <c r="R938" s="12" t="s">
        <v>207</v>
      </c>
      <c r="S938" s="12" t="s">
        <v>1954</v>
      </c>
      <c r="T938" s="10" t="s">
        <v>207</v>
      </c>
      <c r="U938" s="10" t="s">
        <v>207</v>
      </c>
      <c r="V938" s="10" t="s">
        <v>207</v>
      </c>
      <c r="W938" s="10" t="s">
        <v>1920</v>
      </c>
      <c r="X938" s="10" t="s">
        <v>1920</v>
      </c>
      <c r="Y938" s="10" t="s">
        <v>2521</v>
      </c>
      <c r="Z938" s="10" t="s">
        <v>1935</v>
      </c>
    </row>
    <row r="939" spans="1:26" s="10" customFormat="1" ht="30">
      <c r="A939" s="13" t="s">
        <v>91</v>
      </c>
      <c r="B939" s="14" t="s">
        <v>161</v>
      </c>
      <c r="C939" s="10" t="s">
        <v>224</v>
      </c>
      <c r="D939" s="14" t="s">
        <v>1493</v>
      </c>
      <c r="E939" s="14" t="s">
        <v>4101</v>
      </c>
      <c r="F939" s="12" t="s">
        <v>1936</v>
      </c>
      <c r="G939" s="12" t="s">
        <v>1926</v>
      </c>
      <c r="I939" s="12"/>
      <c r="K939" s="12"/>
      <c r="L939" s="12" t="s">
        <v>4892</v>
      </c>
      <c r="M939" s="10" t="s">
        <v>1928</v>
      </c>
      <c r="N939" s="10" t="s">
        <v>1954</v>
      </c>
      <c r="O939" s="10" t="s">
        <v>1960</v>
      </c>
      <c r="P939" s="14" t="s">
        <v>2696</v>
      </c>
      <c r="Q939" s="12" t="s">
        <v>1924</v>
      </c>
      <c r="R939" s="12" t="s">
        <v>207</v>
      </c>
      <c r="S939" s="12" t="s">
        <v>1954</v>
      </c>
      <c r="T939" s="10" t="s">
        <v>207</v>
      </c>
      <c r="U939" s="10" t="s">
        <v>207</v>
      </c>
      <c r="V939" s="10" t="s">
        <v>207</v>
      </c>
      <c r="W939" s="10" t="s">
        <v>1920</v>
      </c>
      <c r="X939" s="10" t="s">
        <v>1920</v>
      </c>
      <c r="Y939" s="10" t="s">
        <v>2521</v>
      </c>
      <c r="Z939" s="10" t="s">
        <v>1935</v>
      </c>
    </row>
    <row r="940" spans="1:26" s="10" customFormat="1" ht="30">
      <c r="A940" s="13" t="s">
        <v>91</v>
      </c>
      <c r="B940" s="14" t="s">
        <v>161</v>
      </c>
      <c r="C940" s="10" t="s">
        <v>224</v>
      </c>
      <c r="D940" s="14" t="s">
        <v>1494</v>
      </c>
      <c r="E940" s="14" t="s">
        <v>4102</v>
      </c>
      <c r="F940" s="12" t="s">
        <v>1936</v>
      </c>
      <c r="G940" s="12" t="s">
        <v>1926</v>
      </c>
      <c r="I940" s="12"/>
      <c r="K940" s="12"/>
      <c r="L940" s="12" t="s">
        <v>4892</v>
      </c>
      <c r="M940" s="10" t="s">
        <v>1928</v>
      </c>
      <c r="N940" s="10" t="s">
        <v>1954</v>
      </c>
      <c r="O940" s="10" t="s">
        <v>1960</v>
      </c>
      <c r="P940" s="14" t="s">
        <v>4103</v>
      </c>
      <c r="Q940" s="12" t="s">
        <v>1924</v>
      </c>
      <c r="R940" s="12" t="s">
        <v>207</v>
      </c>
      <c r="S940" s="12" t="s">
        <v>1954</v>
      </c>
      <c r="T940" s="10" t="s">
        <v>207</v>
      </c>
      <c r="U940" s="10" t="s">
        <v>207</v>
      </c>
      <c r="V940" s="10" t="s">
        <v>207</v>
      </c>
      <c r="W940" s="10" t="s">
        <v>1920</v>
      </c>
      <c r="X940" s="10" t="s">
        <v>1920</v>
      </c>
      <c r="Y940" s="10" t="s">
        <v>2521</v>
      </c>
      <c r="Z940" s="10" t="s">
        <v>1935</v>
      </c>
    </row>
    <row r="941" spans="1:26" s="10" customFormat="1" ht="105">
      <c r="A941" s="13" t="s">
        <v>91</v>
      </c>
      <c r="B941" s="14" t="s">
        <v>161</v>
      </c>
      <c r="C941" s="10" t="s">
        <v>224</v>
      </c>
      <c r="D941" s="14" t="s">
        <v>1495</v>
      </c>
      <c r="E941" s="14" t="s">
        <v>4104</v>
      </c>
      <c r="F941" s="12" t="s">
        <v>1936</v>
      </c>
      <c r="G941" s="12" t="s">
        <v>1926</v>
      </c>
      <c r="H941" s="10">
        <v>10</v>
      </c>
      <c r="I941" s="12"/>
      <c r="J941" s="10">
        <v>4</v>
      </c>
      <c r="K941" s="12"/>
      <c r="L941" s="12" t="s">
        <v>1922</v>
      </c>
      <c r="M941" s="10" t="s">
        <v>1944</v>
      </c>
      <c r="N941" s="10" t="s">
        <v>1954</v>
      </c>
      <c r="O941" s="10" t="s">
        <v>1960</v>
      </c>
      <c r="P941" s="14" t="s">
        <v>2539</v>
      </c>
      <c r="Q941" s="12" t="s">
        <v>1946</v>
      </c>
      <c r="R941" s="12" t="s">
        <v>1962</v>
      </c>
      <c r="S941" s="12" t="s">
        <v>1954</v>
      </c>
      <c r="T941" s="10" t="s">
        <v>4105</v>
      </c>
      <c r="U941" s="10" t="s">
        <v>4106</v>
      </c>
      <c r="V941" s="10" t="s">
        <v>207</v>
      </c>
      <c r="W941" s="10" t="s">
        <v>1920</v>
      </c>
      <c r="X941" s="10" t="s">
        <v>1920</v>
      </c>
      <c r="Y941" s="10" t="s">
        <v>2521</v>
      </c>
      <c r="Z941" s="10" t="s">
        <v>1935</v>
      </c>
    </row>
    <row r="942" spans="1:26" s="10" customFormat="1" ht="30">
      <c r="A942" s="13" t="s">
        <v>91</v>
      </c>
      <c r="B942" s="14" t="s">
        <v>161</v>
      </c>
      <c r="C942" s="10" t="s">
        <v>224</v>
      </c>
      <c r="D942" s="14" t="s">
        <v>1496</v>
      </c>
      <c r="E942" s="14" t="s">
        <v>207</v>
      </c>
      <c r="F942" s="12" t="s">
        <v>1936</v>
      </c>
      <c r="G942" s="12" t="s">
        <v>1926</v>
      </c>
      <c r="I942" s="12"/>
      <c r="K942" s="12"/>
      <c r="L942" s="12" t="s">
        <v>1922</v>
      </c>
      <c r="M942" s="10" t="s">
        <v>1928</v>
      </c>
      <c r="N942" s="10" t="s">
        <v>1954</v>
      </c>
      <c r="O942" s="10" t="s">
        <v>1960</v>
      </c>
      <c r="P942" s="14" t="s">
        <v>1931</v>
      </c>
      <c r="Q942" s="12" t="s">
        <v>1946</v>
      </c>
      <c r="R942" s="12" t="s">
        <v>1933</v>
      </c>
      <c r="S942" s="12" t="s">
        <v>1954</v>
      </c>
      <c r="T942" s="10" t="s">
        <v>4107</v>
      </c>
      <c r="U942" s="10" t="s">
        <v>4108</v>
      </c>
      <c r="V942" s="10" t="s">
        <v>207</v>
      </c>
      <c r="W942" s="10" t="s">
        <v>2050</v>
      </c>
      <c r="X942" s="10" t="s">
        <v>1920</v>
      </c>
      <c r="Y942" s="10" t="s">
        <v>2521</v>
      </c>
      <c r="Z942" s="10" t="s">
        <v>2121</v>
      </c>
    </row>
    <row r="943" spans="1:26" s="10" customFormat="1" ht="30">
      <c r="A943" s="13" t="s">
        <v>91</v>
      </c>
      <c r="B943" s="14" t="s">
        <v>161</v>
      </c>
      <c r="C943" s="10" t="s">
        <v>224</v>
      </c>
      <c r="D943" s="14" t="s">
        <v>1497</v>
      </c>
      <c r="E943" s="14" t="s">
        <v>4109</v>
      </c>
      <c r="F943" s="12" t="s">
        <v>1936</v>
      </c>
      <c r="G943" s="12" t="s">
        <v>1926</v>
      </c>
      <c r="H943" s="10">
        <v>1</v>
      </c>
      <c r="I943" s="12">
        <v>1</v>
      </c>
      <c r="K943" s="12"/>
      <c r="L943" s="12" t="s">
        <v>4892</v>
      </c>
      <c r="M943" s="10" t="s">
        <v>1928</v>
      </c>
      <c r="N943" s="10" t="s">
        <v>1954</v>
      </c>
      <c r="O943" s="10" t="s">
        <v>1960</v>
      </c>
      <c r="P943" s="14" t="s">
        <v>4110</v>
      </c>
      <c r="Q943" s="12" t="s">
        <v>1924</v>
      </c>
      <c r="R943" s="12" t="s">
        <v>207</v>
      </c>
      <c r="S943" s="12" t="s">
        <v>1954</v>
      </c>
      <c r="T943" s="10" t="s">
        <v>207</v>
      </c>
      <c r="U943" s="10" t="s">
        <v>207</v>
      </c>
      <c r="V943" s="10" t="s">
        <v>207</v>
      </c>
      <c r="W943" s="10" t="s">
        <v>4111</v>
      </c>
      <c r="X943" s="10" t="s">
        <v>1920</v>
      </c>
      <c r="Y943" s="10" t="s">
        <v>2521</v>
      </c>
      <c r="Z943" s="10" t="s">
        <v>1935</v>
      </c>
    </row>
    <row r="944" spans="1:26" s="10" customFormat="1" ht="75">
      <c r="A944" s="13" t="s">
        <v>91</v>
      </c>
      <c r="B944" s="14" t="s">
        <v>161</v>
      </c>
      <c r="C944" s="10" t="s">
        <v>224</v>
      </c>
      <c r="D944" s="14" t="s">
        <v>1498</v>
      </c>
      <c r="E944" s="14" t="s">
        <v>4112</v>
      </c>
      <c r="F944" s="12" t="s">
        <v>1936</v>
      </c>
      <c r="G944" s="12" t="s">
        <v>1926</v>
      </c>
      <c r="I944" s="12">
        <v>1</v>
      </c>
      <c r="K944" s="12"/>
      <c r="L944" s="12" t="s">
        <v>4892</v>
      </c>
      <c r="M944" s="10" t="s">
        <v>1928</v>
      </c>
      <c r="N944" s="10" t="s">
        <v>1954</v>
      </c>
      <c r="O944" s="10" t="s">
        <v>1960</v>
      </c>
      <c r="P944" s="14" t="s">
        <v>2597</v>
      </c>
      <c r="Q944" s="12" t="s">
        <v>1924</v>
      </c>
      <c r="R944" s="12" t="s">
        <v>207</v>
      </c>
      <c r="S944" s="12" t="s">
        <v>1954</v>
      </c>
      <c r="T944" s="10" t="s">
        <v>207</v>
      </c>
      <c r="U944" s="10" t="s">
        <v>207</v>
      </c>
      <c r="V944" s="10" t="s">
        <v>207</v>
      </c>
      <c r="W944" s="10" t="s">
        <v>4113</v>
      </c>
      <c r="X944" s="10" t="s">
        <v>1920</v>
      </c>
      <c r="Y944" s="10" t="s">
        <v>2521</v>
      </c>
      <c r="Z944" s="10" t="s">
        <v>1935</v>
      </c>
    </row>
    <row r="945" spans="1:26" s="10" customFormat="1" ht="75">
      <c r="A945" s="13" t="s">
        <v>91</v>
      </c>
      <c r="B945" s="14" t="s">
        <v>161</v>
      </c>
      <c r="C945" s="10" t="s">
        <v>224</v>
      </c>
      <c r="D945" s="14" t="s">
        <v>1499</v>
      </c>
      <c r="E945" s="14" t="s">
        <v>4114</v>
      </c>
      <c r="F945" s="12" t="s">
        <v>1936</v>
      </c>
      <c r="G945" s="12" t="s">
        <v>1926</v>
      </c>
      <c r="I945" s="12">
        <v>1</v>
      </c>
      <c r="K945" s="12"/>
      <c r="L945" s="12" t="s">
        <v>4892</v>
      </c>
      <c r="M945" s="10" t="s">
        <v>1928</v>
      </c>
      <c r="N945" s="10" t="s">
        <v>1954</v>
      </c>
      <c r="O945" s="10" t="s">
        <v>1960</v>
      </c>
      <c r="P945" s="14" t="s">
        <v>2597</v>
      </c>
      <c r="Q945" s="12" t="s">
        <v>1924</v>
      </c>
      <c r="R945" s="12" t="s">
        <v>207</v>
      </c>
      <c r="S945" s="12" t="s">
        <v>1954</v>
      </c>
      <c r="T945" s="10" t="s">
        <v>207</v>
      </c>
      <c r="U945" s="10" t="s">
        <v>207</v>
      </c>
      <c r="V945" s="10" t="s">
        <v>207</v>
      </c>
      <c r="W945" s="10" t="s">
        <v>4115</v>
      </c>
      <c r="X945" s="10" t="s">
        <v>1920</v>
      </c>
      <c r="Y945" s="10" t="s">
        <v>2521</v>
      </c>
      <c r="Z945" s="10" t="s">
        <v>1935</v>
      </c>
    </row>
    <row r="946" spans="1:26" s="10" customFormat="1" ht="30">
      <c r="A946" s="13" t="s">
        <v>91</v>
      </c>
      <c r="B946" s="14" t="s">
        <v>161</v>
      </c>
      <c r="C946" s="10" t="s">
        <v>224</v>
      </c>
      <c r="D946" s="14" t="s">
        <v>1500</v>
      </c>
      <c r="E946" s="14" t="s">
        <v>207</v>
      </c>
      <c r="F946" s="12" t="s">
        <v>1936</v>
      </c>
      <c r="G946" s="12" t="s">
        <v>1926</v>
      </c>
      <c r="I946" s="12"/>
      <c r="K946" s="12"/>
      <c r="L946" s="12" t="s">
        <v>1922</v>
      </c>
      <c r="M946" s="10" t="s">
        <v>1928</v>
      </c>
      <c r="N946" s="10" t="s">
        <v>1954</v>
      </c>
      <c r="O946" s="10" t="s">
        <v>1960</v>
      </c>
      <c r="P946" s="14" t="s">
        <v>1931</v>
      </c>
      <c r="Q946" s="12" t="s">
        <v>1946</v>
      </c>
      <c r="R946" s="12" t="s">
        <v>1933</v>
      </c>
      <c r="S946" s="12" t="s">
        <v>1954</v>
      </c>
      <c r="T946" s="10" t="s">
        <v>4116</v>
      </c>
      <c r="U946" s="10" t="s">
        <v>4117</v>
      </c>
      <c r="V946" s="10" t="s">
        <v>207</v>
      </c>
      <c r="W946" s="10" t="s">
        <v>2050</v>
      </c>
      <c r="X946" s="10" t="s">
        <v>1920</v>
      </c>
      <c r="Y946" s="10" t="s">
        <v>2521</v>
      </c>
      <c r="Z946" s="10" t="s">
        <v>2121</v>
      </c>
    </row>
    <row r="947" spans="1:26" s="10" customFormat="1" ht="30">
      <c r="A947" s="13" t="s">
        <v>91</v>
      </c>
      <c r="B947" s="14" t="s">
        <v>161</v>
      </c>
      <c r="C947" s="10" t="s">
        <v>224</v>
      </c>
      <c r="D947" s="14" t="s">
        <v>1501</v>
      </c>
      <c r="E947" s="14" t="s">
        <v>207</v>
      </c>
      <c r="F947" s="12" t="s">
        <v>1936</v>
      </c>
      <c r="G947" s="12" t="s">
        <v>1926</v>
      </c>
      <c r="I947" s="12"/>
      <c r="K947" s="12"/>
      <c r="L947" s="12" t="s">
        <v>1922</v>
      </c>
      <c r="M947" s="10" t="s">
        <v>1928</v>
      </c>
      <c r="N947" s="10" t="s">
        <v>1954</v>
      </c>
      <c r="O947" s="10" t="s">
        <v>1960</v>
      </c>
      <c r="P947" s="14" t="s">
        <v>1931</v>
      </c>
      <c r="Q947" s="12" t="s">
        <v>1976</v>
      </c>
      <c r="R947" s="12" t="s">
        <v>1933</v>
      </c>
      <c r="S947" s="12" t="s">
        <v>1954</v>
      </c>
      <c r="T947" s="10" t="s">
        <v>4118</v>
      </c>
      <c r="U947" s="10" t="s">
        <v>4119</v>
      </c>
      <c r="V947" s="10" t="s">
        <v>207</v>
      </c>
      <c r="W947" s="10" t="s">
        <v>2050</v>
      </c>
      <c r="X947" s="10" t="s">
        <v>1920</v>
      </c>
      <c r="Y947" s="10" t="s">
        <v>2521</v>
      </c>
      <c r="Z947" s="10" t="s">
        <v>2121</v>
      </c>
    </row>
    <row r="948" spans="1:26" s="10" customFormat="1" ht="30">
      <c r="A948" s="13" t="s">
        <v>91</v>
      </c>
      <c r="B948" s="14" t="s">
        <v>161</v>
      </c>
      <c r="C948" s="10" t="s">
        <v>224</v>
      </c>
      <c r="D948" s="14" t="s">
        <v>1502</v>
      </c>
      <c r="E948" s="14" t="s">
        <v>207</v>
      </c>
      <c r="F948" s="12" t="s">
        <v>1936</v>
      </c>
      <c r="G948" s="12" t="s">
        <v>1926</v>
      </c>
      <c r="I948" s="12"/>
      <c r="K948" s="12"/>
      <c r="L948" s="12" t="s">
        <v>1922</v>
      </c>
      <c r="M948" s="10" t="s">
        <v>1928</v>
      </c>
      <c r="N948" s="10" t="s">
        <v>1954</v>
      </c>
      <c r="O948" s="10" t="s">
        <v>1960</v>
      </c>
      <c r="P948" s="14" t="s">
        <v>1931</v>
      </c>
      <c r="Q948" s="12" t="s">
        <v>1946</v>
      </c>
      <c r="R948" s="12" t="s">
        <v>1933</v>
      </c>
      <c r="S948" s="12" t="s">
        <v>1954</v>
      </c>
      <c r="T948" s="10" t="s">
        <v>4120</v>
      </c>
      <c r="U948" s="10" t="s">
        <v>4121</v>
      </c>
      <c r="V948" s="10" t="s">
        <v>207</v>
      </c>
      <c r="W948" s="10" t="s">
        <v>2050</v>
      </c>
      <c r="X948" s="10" t="s">
        <v>1920</v>
      </c>
      <c r="Y948" s="10" t="s">
        <v>2521</v>
      </c>
      <c r="Z948" s="10" t="s">
        <v>2121</v>
      </c>
    </row>
    <row r="949" spans="1:26" s="10" customFormat="1" ht="45">
      <c r="A949" s="13" t="s">
        <v>91</v>
      </c>
      <c r="B949" s="14" t="s">
        <v>161</v>
      </c>
      <c r="C949" s="10" t="s">
        <v>224</v>
      </c>
      <c r="D949" s="14" t="s">
        <v>1503</v>
      </c>
      <c r="E949" s="14" t="s">
        <v>4122</v>
      </c>
      <c r="F949" s="12" t="s">
        <v>1936</v>
      </c>
      <c r="G949" s="12" t="s">
        <v>1926</v>
      </c>
      <c r="H949" s="10">
        <v>1</v>
      </c>
      <c r="I949" s="12">
        <v>1</v>
      </c>
      <c r="J949" s="10">
        <v>1</v>
      </c>
      <c r="K949" s="12"/>
      <c r="L949" s="12" t="s">
        <v>4892</v>
      </c>
      <c r="M949" s="10" t="s">
        <v>1928</v>
      </c>
      <c r="N949" s="10" t="s">
        <v>1954</v>
      </c>
      <c r="O949" s="10" t="s">
        <v>1960</v>
      </c>
      <c r="P949" s="14" t="s">
        <v>4123</v>
      </c>
      <c r="Q949" s="12" t="s">
        <v>1924</v>
      </c>
      <c r="R949" s="12" t="s">
        <v>207</v>
      </c>
      <c r="S949" s="12" t="s">
        <v>1954</v>
      </c>
      <c r="T949" s="10" t="s">
        <v>207</v>
      </c>
      <c r="U949" s="10" t="s">
        <v>207</v>
      </c>
      <c r="V949" s="10" t="s">
        <v>207</v>
      </c>
      <c r="W949" s="10" t="s">
        <v>4124</v>
      </c>
      <c r="X949" s="10" t="s">
        <v>1920</v>
      </c>
      <c r="Y949" s="10" t="s">
        <v>2521</v>
      </c>
      <c r="Z949" s="10" t="s">
        <v>1935</v>
      </c>
    </row>
    <row r="950" spans="1:26" s="10" customFormat="1" ht="45">
      <c r="A950" s="13" t="s">
        <v>91</v>
      </c>
      <c r="B950" s="14" t="s">
        <v>161</v>
      </c>
      <c r="C950" s="10" t="s">
        <v>224</v>
      </c>
      <c r="D950" s="14" t="s">
        <v>1504</v>
      </c>
      <c r="E950" s="14" t="s">
        <v>4125</v>
      </c>
      <c r="F950" s="12" t="s">
        <v>1936</v>
      </c>
      <c r="G950" s="12" t="s">
        <v>1926</v>
      </c>
      <c r="H950" s="10">
        <v>1</v>
      </c>
      <c r="I950" s="12">
        <v>1</v>
      </c>
      <c r="J950" s="10">
        <v>1</v>
      </c>
      <c r="K950" s="12"/>
      <c r="L950" s="12" t="s">
        <v>4892</v>
      </c>
      <c r="M950" s="10" t="s">
        <v>1928</v>
      </c>
      <c r="N950" s="10" t="s">
        <v>1954</v>
      </c>
      <c r="O950" s="10" t="s">
        <v>1960</v>
      </c>
      <c r="P950" s="14" t="s">
        <v>4123</v>
      </c>
      <c r="Q950" s="12" t="s">
        <v>1924</v>
      </c>
      <c r="R950" s="12" t="s">
        <v>207</v>
      </c>
      <c r="S950" s="12" t="s">
        <v>1954</v>
      </c>
      <c r="T950" s="10" t="s">
        <v>207</v>
      </c>
      <c r="U950" s="10" t="s">
        <v>207</v>
      </c>
      <c r="V950" s="10" t="s">
        <v>207</v>
      </c>
      <c r="W950" s="10" t="s">
        <v>4126</v>
      </c>
      <c r="X950" s="10" t="s">
        <v>1920</v>
      </c>
      <c r="Y950" s="10" t="s">
        <v>2521</v>
      </c>
      <c r="Z950" s="10" t="s">
        <v>1935</v>
      </c>
    </row>
    <row r="951" spans="1:26" s="10" customFormat="1" ht="45">
      <c r="A951" s="13" t="s">
        <v>91</v>
      </c>
      <c r="B951" s="14" t="s">
        <v>161</v>
      </c>
      <c r="C951" s="10" t="s">
        <v>224</v>
      </c>
      <c r="D951" s="14" t="s">
        <v>1505</v>
      </c>
      <c r="E951" s="14" t="s">
        <v>4127</v>
      </c>
      <c r="F951" s="12" t="s">
        <v>1936</v>
      </c>
      <c r="G951" s="12" t="s">
        <v>1926</v>
      </c>
      <c r="H951" s="10">
        <v>1</v>
      </c>
      <c r="I951" s="12">
        <v>1</v>
      </c>
      <c r="J951" s="10">
        <v>1</v>
      </c>
      <c r="K951" s="12"/>
      <c r="L951" s="12" t="s">
        <v>4892</v>
      </c>
      <c r="M951" s="10" t="s">
        <v>1928</v>
      </c>
      <c r="N951" s="10" t="s">
        <v>1954</v>
      </c>
      <c r="O951" s="10" t="s">
        <v>1960</v>
      </c>
      <c r="P951" s="14" t="s">
        <v>4123</v>
      </c>
      <c r="Q951" s="12" t="s">
        <v>1924</v>
      </c>
      <c r="R951" s="12" t="s">
        <v>207</v>
      </c>
      <c r="S951" s="12" t="s">
        <v>1954</v>
      </c>
      <c r="T951" s="10" t="s">
        <v>207</v>
      </c>
      <c r="U951" s="10" t="s">
        <v>207</v>
      </c>
      <c r="V951" s="10" t="s">
        <v>207</v>
      </c>
      <c r="W951" s="10" t="s">
        <v>4128</v>
      </c>
      <c r="X951" s="10" t="s">
        <v>1920</v>
      </c>
      <c r="Y951" s="10" t="s">
        <v>2521</v>
      </c>
      <c r="Z951" s="10" t="s">
        <v>1935</v>
      </c>
    </row>
    <row r="952" spans="1:26" s="10" customFormat="1" ht="30">
      <c r="A952" s="13" t="s">
        <v>91</v>
      </c>
      <c r="B952" s="14" t="s">
        <v>161</v>
      </c>
      <c r="C952" s="10" t="s">
        <v>224</v>
      </c>
      <c r="D952" s="14" t="s">
        <v>1506</v>
      </c>
      <c r="E952" s="14" t="s">
        <v>4129</v>
      </c>
      <c r="F952" s="12" t="s">
        <v>1936</v>
      </c>
      <c r="G952" s="12" t="s">
        <v>1926</v>
      </c>
      <c r="I952" s="12"/>
      <c r="K952" s="12"/>
      <c r="L952" s="12" t="s">
        <v>4892</v>
      </c>
      <c r="M952" s="10" t="s">
        <v>1928</v>
      </c>
      <c r="N952" s="10" t="s">
        <v>1954</v>
      </c>
      <c r="O952" s="10" t="s">
        <v>1960</v>
      </c>
      <c r="P952" s="14" t="s">
        <v>4130</v>
      </c>
      <c r="Q952" s="12" t="s">
        <v>1924</v>
      </c>
      <c r="R952" s="12" t="s">
        <v>207</v>
      </c>
      <c r="S952" s="12" t="s">
        <v>1954</v>
      </c>
      <c r="T952" s="10" t="s">
        <v>207</v>
      </c>
      <c r="U952" s="10" t="s">
        <v>207</v>
      </c>
      <c r="V952" s="10" t="s">
        <v>207</v>
      </c>
      <c r="W952" s="10" t="s">
        <v>3286</v>
      </c>
      <c r="X952" s="10" t="s">
        <v>1920</v>
      </c>
      <c r="Y952" s="10" t="s">
        <v>2521</v>
      </c>
      <c r="Z952" s="10" t="s">
        <v>1935</v>
      </c>
    </row>
    <row r="953" spans="1:26" s="10" customFormat="1" ht="45">
      <c r="A953" s="13" t="s">
        <v>91</v>
      </c>
      <c r="B953" s="14" t="s">
        <v>161</v>
      </c>
      <c r="C953" s="10" t="s">
        <v>224</v>
      </c>
      <c r="D953" s="14" t="s">
        <v>1507</v>
      </c>
      <c r="E953" s="14" t="s">
        <v>4131</v>
      </c>
      <c r="F953" s="12" t="s">
        <v>1936</v>
      </c>
      <c r="G953" s="12" t="s">
        <v>1926</v>
      </c>
      <c r="I953" s="12"/>
      <c r="K953" s="12"/>
      <c r="L953" s="12" t="s">
        <v>4892</v>
      </c>
      <c r="M953" s="10" t="s">
        <v>1928</v>
      </c>
      <c r="N953" s="10" t="s">
        <v>1954</v>
      </c>
      <c r="O953" s="10" t="s">
        <v>1960</v>
      </c>
      <c r="P953" s="14" t="s">
        <v>4132</v>
      </c>
      <c r="Q953" s="12" t="s">
        <v>1924</v>
      </c>
      <c r="R953" s="12" t="s">
        <v>207</v>
      </c>
      <c r="S953" s="12" t="s">
        <v>1954</v>
      </c>
      <c r="T953" s="10" t="s">
        <v>207</v>
      </c>
      <c r="U953" s="10" t="s">
        <v>207</v>
      </c>
      <c r="V953" s="10" t="s">
        <v>207</v>
      </c>
      <c r="W953" s="10" t="s">
        <v>4133</v>
      </c>
      <c r="X953" s="10" t="s">
        <v>1920</v>
      </c>
      <c r="Y953" s="10" t="s">
        <v>2521</v>
      </c>
      <c r="Z953" s="10" t="s">
        <v>1935</v>
      </c>
    </row>
    <row r="954" spans="1:26" s="10" customFormat="1" ht="75">
      <c r="A954" s="13" t="s">
        <v>91</v>
      </c>
      <c r="B954" s="14" t="s">
        <v>161</v>
      </c>
      <c r="C954" s="10" t="s">
        <v>224</v>
      </c>
      <c r="D954" s="14" t="s">
        <v>1508</v>
      </c>
      <c r="E954" s="14" t="s">
        <v>4134</v>
      </c>
      <c r="F954" s="12" t="s">
        <v>1936</v>
      </c>
      <c r="G954" s="12" t="s">
        <v>1926</v>
      </c>
      <c r="H954" s="10">
        <v>1</v>
      </c>
      <c r="I954" s="12">
        <v>1</v>
      </c>
      <c r="K954" s="12"/>
      <c r="L954" s="12" t="s">
        <v>4892</v>
      </c>
      <c r="M954" s="10" t="s">
        <v>1928</v>
      </c>
      <c r="N954" s="10" t="s">
        <v>1954</v>
      </c>
      <c r="O954" s="10" t="s">
        <v>1960</v>
      </c>
      <c r="P954" s="14" t="s">
        <v>2597</v>
      </c>
      <c r="Q954" s="12" t="s">
        <v>1924</v>
      </c>
      <c r="R954" s="12" t="s">
        <v>207</v>
      </c>
      <c r="S954" s="12" t="s">
        <v>1954</v>
      </c>
      <c r="T954" s="10" t="s">
        <v>207</v>
      </c>
      <c r="U954" s="10" t="s">
        <v>207</v>
      </c>
      <c r="V954" s="10" t="s">
        <v>207</v>
      </c>
      <c r="W954" s="10" t="s">
        <v>4135</v>
      </c>
      <c r="X954" s="10" t="s">
        <v>1920</v>
      </c>
      <c r="Y954" s="10" t="s">
        <v>2521</v>
      </c>
      <c r="Z954" s="10" t="s">
        <v>1935</v>
      </c>
    </row>
    <row r="955" spans="1:26" s="10" customFormat="1" ht="30">
      <c r="A955" s="13" t="s">
        <v>91</v>
      </c>
      <c r="B955" s="14" t="s">
        <v>161</v>
      </c>
      <c r="C955" s="10" t="s">
        <v>224</v>
      </c>
      <c r="D955" s="14" t="s">
        <v>1509</v>
      </c>
      <c r="E955" s="14" t="s">
        <v>4136</v>
      </c>
      <c r="F955" s="12" t="s">
        <v>1936</v>
      </c>
      <c r="G955" s="12" t="s">
        <v>1926</v>
      </c>
      <c r="H955" s="10">
        <v>1</v>
      </c>
      <c r="I955" s="12">
        <v>1</v>
      </c>
      <c r="K955" s="12"/>
      <c r="L955" s="12" t="s">
        <v>4892</v>
      </c>
      <c r="M955" s="10" t="s">
        <v>1928</v>
      </c>
      <c r="N955" s="10" t="s">
        <v>1954</v>
      </c>
      <c r="O955" s="10" t="s">
        <v>1960</v>
      </c>
      <c r="P955" s="14" t="s">
        <v>3335</v>
      </c>
      <c r="Q955" s="12" t="s">
        <v>1924</v>
      </c>
      <c r="R955" s="12" t="s">
        <v>207</v>
      </c>
      <c r="S955" s="12" t="s">
        <v>1954</v>
      </c>
      <c r="T955" s="10" t="s">
        <v>207</v>
      </c>
      <c r="U955" s="10" t="s">
        <v>207</v>
      </c>
      <c r="V955" s="10" t="s">
        <v>207</v>
      </c>
      <c r="W955" s="10" t="s">
        <v>2044</v>
      </c>
      <c r="X955" s="10" t="s">
        <v>1920</v>
      </c>
      <c r="Y955" s="10" t="s">
        <v>2521</v>
      </c>
      <c r="Z955" s="10" t="s">
        <v>1935</v>
      </c>
    </row>
    <row r="956" spans="1:26" s="10" customFormat="1" ht="30">
      <c r="A956" s="13" t="s">
        <v>91</v>
      </c>
      <c r="B956" s="14" t="s">
        <v>161</v>
      </c>
      <c r="C956" s="10" t="s">
        <v>224</v>
      </c>
      <c r="D956" s="14" t="s">
        <v>1510</v>
      </c>
      <c r="E956" s="14" t="s">
        <v>4137</v>
      </c>
      <c r="F956" s="12" t="s">
        <v>1936</v>
      </c>
      <c r="G956" s="12" t="s">
        <v>1926</v>
      </c>
      <c r="H956" s="10">
        <v>1</v>
      </c>
      <c r="I956" s="12">
        <v>1</v>
      </c>
      <c r="K956" s="12"/>
      <c r="L956" s="12" t="s">
        <v>4892</v>
      </c>
      <c r="M956" s="10" t="s">
        <v>1928</v>
      </c>
      <c r="N956" s="10" t="s">
        <v>1954</v>
      </c>
      <c r="O956" s="10" t="s">
        <v>1960</v>
      </c>
      <c r="P956" s="14" t="s">
        <v>3335</v>
      </c>
      <c r="Q956" s="12" t="s">
        <v>1924</v>
      </c>
      <c r="R956" s="12" t="s">
        <v>207</v>
      </c>
      <c r="S956" s="12" t="s">
        <v>1954</v>
      </c>
      <c r="T956" s="10" t="s">
        <v>207</v>
      </c>
      <c r="U956" s="10" t="s">
        <v>207</v>
      </c>
      <c r="V956" s="10" t="s">
        <v>207</v>
      </c>
      <c r="W956" s="10" t="s">
        <v>4138</v>
      </c>
      <c r="X956" s="10" t="s">
        <v>1920</v>
      </c>
      <c r="Y956" s="10" t="s">
        <v>2521</v>
      </c>
      <c r="Z956" s="10" t="s">
        <v>1935</v>
      </c>
    </row>
    <row r="957" spans="1:26" s="10" customFormat="1" ht="30">
      <c r="A957" s="13" t="s">
        <v>91</v>
      </c>
      <c r="B957" s="14" t="s">
        <v>161</v>
      </c>
      <c r="C957" s="10" t="s">
        <v>224</v>
      </c>
      <c r="D957" s="14" t="s">
        <v>1511</v>
      </c>
      <c r="E957" s="14" t="s">
        <v>4139</v>
      </c>
      <c r="F957" s="12" t="s">
        <v>1936</v>
      </c>
      <c r="G957" s="12" t="s">
        <v>1926</v>
      </c>
      <c r="H957" s="10">
        <v>1</v>
      </c>
      <c r="I957" s="12">
        <v>1</v>
      </c>
      <c r="K957" s="12"/>
      <c r="L957" s="12" t="s">
        <v>4892</v>
      </c>
      <c r="M957" s="10" t="s">
        <v>1928</v>
      </c>
      <c r="N957" s="10" t="s">
        <v>1954</v>
      </c>
      <c r="O957" s="10" t="s">
        <v>1960</v>
      </c>
      <c r="P957" s="14" t="s">
        <v>3335</v>
      </c>
      <c r="Q957" s="12" t="s">
        <v>1924</v>
      </c>
      <c r="R957" s="12" t="s">
        <v>207</v>
      </c>
      <c r="S957" s="12" t="s">
        <v>1954</v>
      </c>
      <c r="T957" s="10" t="s">
        <v>207</v>
      </c>
      <c r="U957" s="10" t="s">
        <v>207</v>
      </c>
      <c r="V957" s="10" t="s">
        <v>207</v>
      </c>
      <c r="W957" s="10" t="s">
        <v>4140</v>
      </c>
      <c r="X957" s="10" t="s">
        <v>1920</v>
      </c>
      <c r="Y957" s="10" t="s">
        <v>2521</v>
      </c>
      <c r="Z957" s="10" t="s">
        <v>1935</v>
      </c>
    </row>
    <row r="958" spans="1:26" s="10" customFormat="1" ht="30">
      <c r="A958" s="13" t="s">
        <v>91</v>
      </c>
      <c r="B958" s="14" t="s">
        <v>161</v>
      </c>
      <c r="C958" s="10" t="s">
        <v>224</v>
      </c>
      <c r="D958" s="14" t="s">
        <v>1512</v>
      </c>
      <c r="E958" s="14" t="s">
        <v>4141</v>
      </c>
      <c r="F958" s="12" t="s">
        <v>1936</v>
      </c>
      <c r="G958" s="12" t="s">
        <v>1926</v>
      </c>
      <c r="H958" s="10">
        <v>1</v>
      </c>
      <c r="I958" s="12"/>
      <c r="K958" s="12"/>
      <c r="L958" s="12" t="s">
        <v>4892</v>
      </c>
      <c r="M958" s="10" t="s">
        <v>1928</v>
      </c>
      <c r="N958" s="10" t="s">
        <v>1954</v>
      </c>
      <c r="O958" s="10" t="s">
        <v>1960</v>
      </c>
      <c r="P958" s="14" t="s">
        <v>2561</v>
      </c>
      <c r="Q958" s="12" t="s">
        <v>1924</v>
      </c>
      <c r="R958" s="12" t="s">
        <v>207</v>
      </c>
      <c r="S958" s="12" t="s">
        <v>1954</v>
      </c>
      <c r="T958" s="10" t="s">
        <v>207</v>
      </c>
      <c r="U958" s="10" t="s">
        <v>207</v>
      </c>
      <c r="V958" s="10" t="s">
        <v>207</v>
      </c>
      <c r="W958" s="10" t="s">
        <v>4142</v>
      </c>
      <c r="X958" s="10" t="s">
        <v>1920</v>
      </c>
      <c r="Y958" s="10" t="s">
        <v>2521</v>
      </c>
      <c r="Z958" s="10" t="s">
        <v>1935</v>
      </c>
    </row>
    <row r="959" spans="1:26" s="10" customFormat="1" ht="30">
      <c r="A959" s="13" t="s">
        <v>91</v>
      </c>
      <c r="B959" s="14" t="s">
        <v>161</v>
      </c>
      <c r="C959" s="10" t="s">
        <v>224</v>
      </c>
      <c r="D959" s="14" t="s">
        <v>1513</v>
      </c>
      <c r="E959" s="14" t="s">
        <v>4143</v>
      </c>
      <c r="F959" s="12" t="s">
        <v>1936</v>
      </c>
      <c r="G959" s="12" t="s">
        <v>1926</v>
      </c>
      <c r="H959" s="10">
        <v>1</v>
      </c>
      <c r="I959" s="12">
        <v>1</v>
      </c>
      <c r="J959" s="10">
        <v>4</v>
      </c>
      <c r="K959" s="12"/>
      <c r="L959" s="12" t="s">
        <v>4892</v>
      </c>
      <c r="M959" s="10" t="s">
        <v>1928</v>
      </c>
      <c r="N959" s="10" t="s">
        <v>1954</v>
      </c>
      <c r="O959" s="10" t="s">
        <v>1960</v>
      </c>
      <c r="P959" s="14" t="s">
        <v>2561</v>
      </c>
      <c r="Q959" s="12" t="s">
        <v>1924</v>
      </c>
      <c r="R959" s="12" t="s">
        <v>207</v>
      </c>
      <c r="S959" s="12" t="s">
        <v>1954</v>
      </c>
      <c r="T959" s="10" t="s">
        <v>207</v>
      </c>
      <c r="U959" s="10" t="s">
        <v>207</v>
      </c>
      <c r="V959" s="10" t="s">
        <v>207</v>
      </c>
      <c r="W959" s="10" t="s">
        <v>4144</v>
      </c>
      <c r="X959" s="10" t="s">
        <v>1920</v>
      </c>
      <c r="Y959" s="10" t="s">
        <v>2521</v>
      </c>
      <c r="Z959" s="10" t="s">
        <v>1935</v>
      </c>
    </row>
    <row r="960" spans="1:26" s="10" customFormat="1" ht="30">
      <c r="A960" s="13" t="s">
        <v>91</v>
      </c>
      <c r="B960" s="14" t="s">
        <v>161</v>
      </c>
      <c r="C960" s="10" t="s">
        <v>224</v>
      </c>
      <c r="D960" s="14" t="s">
        <v>1514</v>
      </c>
      <c r="E960" s="14" t="s">
        <v>4145</v>
      </c>
      <c r="F960" s="12" t="s">
        <v>1936</v>
      </c>
      <c r="G960" s="12" t="s">
        <v>1926</v>
      </c>
      <c r="I960" s="12"/>
      <c r="K960" s="12"/>
      <c r="L960" s="12" t="s">
        <v>4892</v>
      </c>
      <c r="M960" s="10" t="s">
        <v>1928</v>
      </c>
      <c r="N960" s="10" t="s">
        <v>1954</v>
      </c>
      <c r="O960" s="10" t="s">
        <v>1960</v>
      </c>
      <c r="P960" s="14" t="s">
        <v>2561</v>
      </c>
      <c r="Q960" s="12" t="s">
        <v>1924</v>
      </c>
      <c r="R960" s="12" t="s">
        <v>207</v>
      </c>
      <c r="S960" s="12" t="s">
        <v>1954</v>
      </c>
      <c r="T960" s="10" t="s">
        <v>207</v>
      </c>
      <c r="U960" s="10" t="s">
        <v>207</v>
      </c>
      <c r="V960" s="10" t="s">
        <v>207</v>
      </c>
      <c r="W960" s="10" t="s">
        <v>4146</v>
      </c>
      <c r="X960" s="10" t="s">
        <v>1920</v>
      </c>
      <c r="Y960" s="10" t="s">
        <v>2521</v>
      </c>
      <c r="Z960" s="10" t="s">
        <v>1935</v>
      </c>
    </row>
    <row r="961" spans="1:26" s="10" customFormat="1" ht="30">
      <c r="A961" s="13" t="s">
        <v>91</v>
      </c>
      <c r="B961" s="14" t="s">
        <v>161</v>
      </c>
      <c r="C961" s="10" t="s">
        <v>224</v>
      </c>
      <c r="D961" s="14" t="s">
        <v>1515</v>
      </c>
      <c r="E961" s="14" t="s">
        <v>4147</v>
      </c>
      <c r="F961" s="12" t="s">
        <v>1936</v>
      </c>
      <c r="G961" s="12" t="s">
        <v>1926</v>
      </c>
      <c r="H961" s="10">
        <v>1</v>
      </c>
      <c r="I961" s="12">
        <v>1</v>
      </c>
      <c r="K961" s="12"/>
      <c r="L961" s="12" t="s">
        <v>4892</v>
      </c>
      <c r="M961" s="10" t="s">
        <v>1928</v>
      </c>
      <c r="N961" s="10" t="s">
        <v>1954</v>
      </c>
      <c r="O961" s="10" t="s">
        <v>1960</v>
      </c>
      <c r="P961" s="14" t="s">
        <v>2696</v>
      </c>
      <c r="Q961" s="12" t="s">
        <v>1924</v>
      </c>
      <c r="R961" s="12" t="s">
        <v>207</v>
      </c>
      <c r="S961" s="12" t="s">
        <v>1954</v>
      </c>
      <c r="T961" s="10" t="s">
        <v>207</v>
      </c>
      <c r="U961" s="10" t="s">
        <v>207</v>
      </c>
      <c r="V961" s="10" t="s">
        <v>207</v>
      </c>
      <c r="W961" s="10" t="s">
        <v>3200</v>
      </c>
      <c r="X961" s="10" t="s">
        <v>1920</v>
      </c>
      <c r="Y961" s="10" t="s">
        <v>2521</v>
      </c>
      <c r="Z961" s="10" t="s">
        <v>1935</v>
      </c>
    </row>
    <row r="962" spans="1:26" s="10" customFormat="1" ht="60">
      <c r="A962" s="13" t="s">
        <v>91</v>
      </c>
      <c r="B962" s="14" t="s">
        <v>161</v>
      </c>
      <c r="C962" s="10" t="s">
        <v>224</v>
      </c>
      <c r="D962" s="14" t="s">
        <v>1516</v>
      </c>
      <c r="E962" s="14" t="s">
        <v>4148</v>
      </c>
      <c r="F962" s="12" t="s">
        <v>1936</v>
      </c>
      <c r="G962" s="12" t="s">
        <v>1926</v>
      </c>
      <c r="I962" s="12"/>
      <c r="K962" s="12"/>
      <c r="L962" s="12" t="s">
        <v>4892</v>
      </c>
      <c r="M962" s="10" t="s">
        <v>1928</v>
      </c>
      <c r="N962" s="10" t="s">
        <v>1954</v>
      </c>
      <c r="O962" s="10" t="s">
        <v>1960</v>
      </c>
      <c r="P962" s="14" t="s">
        <v>4149</v>
      </c>
      <c r="Q962" s="12" t="s">
        <v>1924</v>
      </c>
      <c r="R962" s="12" t="s">
        <v>207</v>
      </c>
      <c r="S962" s="12" t="s">
        <v>1954</v>
      </c>
      <c r="T962" s="10" t="s">
        <v>207</v>
      </c>
      <c r="U962" s="10" t="s">
        <v>207</v>
      </c>
      <c r="V962" s="10" t="s">
        <v>207</v>
      </c>
      <c r="W962" s="10" t="s">
        <v>1920</v>
      </c>
      <c r="X962" s="10" t="s">
        <v>1920</v>
      </c>
      <c r="Y962" s="10" t="s">
        <v>2521</v>
      </c>
      <c r="Z962" s="10" t="s">
        <v>1935</v>
      </c>
    </row>
    <row r="963" spans="1:26" s="10" customFormat="1" ht="30">
      <c r="A963" s="13" t="s">
        <v>91</v>
      </c>
      <c r="B963" s="14" t="s">
        <v>161</v>
      </c>
      <c r="C963" s="10" t="s">
        <v>224</v>
      </c>
      <c r="D963" s="14" t="s">
        <v>1517</v>
      </c>
      <c r="E963" s="14" t="s">
        <v>4150</v>
      </c>
      <c r="F963" s="12" t="s">
        <v>1936</v>
      </c>
      <c r="G963" s="12" t="s">
        <v>1926</v>
      </c>
      <c r="I963" s="12"/>
      <c r="K963" s="12"/>
      <c r="L963" s="12" t="s">
        <v>4892</v>
      </c>
      <c r="M963" s="10" t="s">
        <v>1928</v>
      </c>
      <c r="N963" s="10" t="s">
        <v>1954</v>
      </c>
      <c r="O963" s="10" t="s">
        <v>1960</v>
      </c>
      <c r="P963" s="14" t="s">
        <v>2729</v>
      </c>
      <c r="Q963" s="12" t="s">
        <v>1924</v>
      </c>
      <c r="R963" s="12" t="s">
        <v>207</v>
      </c>
      <c r="S963" s="12" t="s">
        <v>1954</v>
      </c>
      <c r="T963" s="10" t="s">
        <v>207</v>
      </c>
      <c r="U963" s="10" t="s">
        <v>207</v>
      </c>
      <c r="V963" s="10" t="s">
        <v>207</v>
      </c>
      <c r="W963" s="10" t="s">
        <v>3798</v>
      </c>
      <c r="X963" s="10" t="s">
        <v>1920</v>
      </c>
      <c r="Y963" s="10" t="s">
        <v>2521</v>
      </c>
      <c r="Z963" s="10" t="s">
        <v>1935</v>
      </c>
    </row>
    <row r="964" spans="1:26" s="10" customFormat="1" ht="30">
      <c r="A964" s="13" t="s">
        <v>91</v>
      </c>
      <c r="B964" s="14" t="s">
        <v>161</v>
      </c>
      <c r="C964" s="10" t="s">
        <v>224</v>
      </c>
      <c r="D964" s="14" t="s">
        <v>1518</v>
      </c>
      <c r="E964" s="14" t="s">
        <v>207</v>
      </c>
      <c r="F964" s="12" t="s">
        <v>1936</v>
      </c>
      <c r="G964" s="12" t="s">
        <v>1926</v>
      </c>
      <c r="I964" s="12"/>
      <c r="K964" s="12"/>
      <c r="L964" s="12" t="s">
        <v>1922</v>
      </c>
      <c r="M964" s="10" t="s">
        <v>1928</v>
      </c>
      <c r="N964" s="10" t="s">
        <v>1954</v>
      </c>
      <c r="O964" s="10" t="s">
        <v>1960</v>
      </c>
      <c r="P964" s="14" t="s">
        <v>1931</v>
      </c>
      <c r="Q964" s="12" t="s">
        <v>1946</v>
      </c>
      <c r="R964" s="12" t="s">
        <v>1933</v>
      </c>
      <c r="S964" s="12" t="s">
        <v>1954</v>
      </c>
      <c r="T964" s="10" t="s">
        <v>4151</v>
      </c>
      <c r="U964" s="10" t="s">
        <v>4152</v>
      </c>
      <c r="V964" s="10" t="s">
        <v>207</v>
      </c>
      <c r="W964" s="10" t="s">
        <v>2050</v>
      </c>
      <c r="X964" s="10" t="s">
        <v>1920</v>
      </c>
      <c r="Y964" s="10" t="s">
        <v>2521</v>
      </c>
      <c r="Z964" s="10" t="s">
        <v>2121</v>
      </c>
    </row>
    <row r="965" spans="1:26" s="10" customFormat="1" ht="30">
      <c r="A965" s="13" t="s">
        <v>91</v>
      </c>
      <c r="B965" s="14" t="s">
        <v>161</v>
      </c>
      <c r="C965" s="10" t="s">
        <v>224</v>
      </c>
      <c r="D965" s="14" t="s">
        <v>1519</v>
      </c>
      <c r="E965" s="14" t="s">
        <v>207</v>
      </c>
      <c r="F965" s="12" t="s">
        <v>1936</v>
      </c>
      <c r="G965" s="12" t="s">
        <v>1926</v>
      </c>
      <c r="I965" s="12"/>
      <c r="K965" s="12"/>
      <c r="L965" s="12" t="s">
        <v>1922</v>
      </c>
      <c r="M965" s="10" t="s">
        <v>1928</v>
      </c>
      <c r="N965" s="10" t="s">
        <v>1954</v>
      </c>
      <c r="O965" s="10" t="s">
        <v>1960</v>
      </c>
      <c r="P965" s="14" t="s">
        <v>1931</v>
      </c>
      <c r="Q965" s="12" t="s">
        <v>1946</v>
      </c>
      <c r="R965" s="12" t="s">
        <v>1933</v>
      </c>
      <c r="S965" s="12" t="s">
        <v>1954</v>
      </c>
      <c r="T965" s="10" t="s">
        <v>4153</v>
      </c>
      <c r="U965" s="10" t="s">
        <v>4154</v>
      </c>
      <c r="V965" s="10" t="s">
        <v>207</v>
      </c>
      <c r="W965" s="10" t="s">
        <v>2050</v>
      </c>
      <c r="X965" s="10" t="s">
        <v>1920</v>
      </c>
      <c r="Y965" s="10" t="s">
        <v>2521</v>
      </c>
      <c r="Z965" s="10" t="s">
        <v>2121</v>
      </c>
    </row>
    <row r="966" spans="1:26" s="10" customFormat="1" ht="30">
      <c r="A966" s="13" t="s">
        <v>91</v>
      </c>
      <c r="B966" s="14" t="s">
        <v>161</v>
      </c>
      <c r="C966" s="10" t="s">
        <v>224</v>
      </c>
      <c r="D966" s="14" t="s">
        <v>1520</v>
      </c>
      <c r="E966" s="14" t="s">
        <v>207</v>
      </c>
      <c r="F966" s="12" t="s">
        <v>1936</v>
      </c>
      <c r="G966" s="12" t="s">
        <v>1926</v>
      </c>
      <c r="I966" s="12"/>
      <c r="K966" s="12"/>
      <c r="L966" s="12" t="s">
        <v>1922</v>
      </c>
      <c r="M966" s="10" t="s">
        <v>1928</v>
      </c>
      <c r="N966" s="10" t="s">
        <v>1954</v>
      </c>
      <c r="O966" s="10" t="s">
        <v>1960</v>
      </c>
      <c r="P966" s="14" t="s">
        <v>1931</v>
      </c>
      <c r="Q966" s="12" t="s">
        <v>1976</v>
      </c>
      <c r="R966" s="12" t="s">
        <v>1933</v>
      </c>
      <c r="S966" s="12" t="s">
        <v>1954</v>
      </c>
      <c r="T966" s="10" t="s">
        <v>4155</v>
      </c>
      <c r="U966" s="10" t="s">
        <v>4156</v>
      </c>
      <c r="V966" s="10" t="s">
        <v>207</v>
      </c>
      <c r="W966" s="10" t="s">
        <v>2050</v>
      </c>
      <c r="X966" s="10" t="s">
        <v>1920</v>
      </c>
      <c r="Y966" s="10" t="s">
        <v>2521</v>
      </c>
      <c r="Z966" s="10" t="s">
        <v>2121</v>
      </c>
    </row>
    <row r="967" spans="1:26" s="10" customFormat="1" ht="30">
      <c r="A967" s="13" t="s">
        <v>91</v>
      </c>
      <c r="B967" s="14" t="s">
        <v>161</v>
      </c>
      <c r="C967" s="10" t="s">
        <v>224</v>
      </c>
      <c r="D967" s="14" t="s">
        <v>1521</v>
      </c>
      <c r="E967" s="14" t="s">
        <v>207</v>
      </c>
      <c r="F967" s="12" t="s">
        <v>1936</v>
      </c>
      <c r="G967" s="12" t="s">
        <v>1926</v>
      </c>
      <c r="I967" s="12"/>
      <c r="K967" s="12"/>
      <c r="L967" s="12" t="s">
        <v>1922</v>
      </c>
      <c r="M967" s="10" t="s">
        <v>1928</v>
      </c>
      <c r="N967" s="10" t="s">
        <v>1954</v>
      </c>
      <c r="O967" s="10" t="s">
        <v>1960</v>
      </c>
      <c r="P967" s="14" t="s">
        <v>1931</v>
      </c>
      <c r="Q967" s="12" t="s">
        <v>1946</v>
      </c>
      <c r="R967" s="12" t="s">
        <v>1933</v>
      </c>
      <c r="S967" s="12" t="s">
        <v>1954</v>
      </c>
      <c r="T967" s="10" t="s">
        <v>4157</v>
      </c>
      <c r="U967" s="10" t="s">
        <v>4158</v>
      </c>
      <c r="V967" s="10" t="s">
        <v>207</v>
      </c>
      <c r="W967" s="10" t="s">
        <v>2050</v>
      </c>
      <c r="X967" s="10" t="s">
        <v>1920</v>
      </c>
      <c r="Y967" s="10" t="s">
        <v>2521</v>
      </c>
      <c r="Z967" s="10" t="s">
        <v>2121</v>
      </c>
    </row>
    <row r="968" spans="1:26" s="10" customFormat="1" ht="30">
      <c r="A968" s="13" t="s">
        <v>91</v>
      </c>
      <c r="B968" s="14" t="s">
        <v>161</v>
      </c>
      <c r="C968" s="10" t="s">
        <v>224</v>
      </c>
      <c r="D968" s="14" t="s">
        <v>1522</v>
      </c>
      <c r="E968" s="14" t="s">
        <v>207</v>
      </c>
      <c r="F968" s="12" t="s">
        <v>1936</v>
      </c>
      <c r="G968" s="12" t="s">
        <v>1926</v>
      </c>
      <c r="I968" s="12"/>
      <c r="K968" s="12"/>
      <c r="L968" s="12" t="s">
        <v>1922</v>
      </c>
      <c r="M968" s="10" t="s">
        <v>1928</v>
      </c>
      <c r="N968" s="10" t="s">
        <v>1954</v>
      </c>
      <c r="O968" s="10" t="s">
        <v>1960</v>
      </c>
      <c r="P968" s="14" t="s">
        <v>1931</v>
      </c>
      <c r="Q968" s="12" t="s">
        <v>1946</v>
      </c>
      <c r="R968" s="12" t="s">
        <v>1933</v>
      </c>
      <c r="S968" s="12" t="s">
        <v>1954</v>
      </c>
      <c r="T968" s="10" t="s">
        <v>4159</v>
      </c>
      <c r="U968" s="10" t="s">
        <v>4160</v>
      </c>
      <c r="V968" s="10" t="s">
        <v>207</v>
      </c>
      <c r="W968" s="10" t="s">
        <v>2050</v>
      </c>
      <c r="X968" s="10" t="s">
        <v>1920</v>
      </c>
      <c r="Y968" s="10" t="s">
        <v>2521</v>
      </c>
      <c r="Z968" s="10" t="s">
        <v>2121</v>
      </c>
    </row>
    <row r="969" spans="1:26" s="10" customFormat="1" ht="30">
      <c r="A969" s="13" t="s">
        <v>91</v>
      </c>
      <c r="B969" s="14" t="s">
        <v>161</v>
      </c>
      <c r="C969" s="10" t="s">
        <v>224</v>
      </c>
      <c r="D969" s="14" t="s">
        <v>1523</v>
      </c>
      <c r="E969" s="14" t="s">
        <v>207</v>
      </c>
      <c r="F969" s="12" t="s">
        <v>1936</v>
      </c>
      <c r="G969" s="12" t="s">
        <v>1926</v>
      </c>
      <c r="I969" s="12"/>
      <c r="K969" s="12"/>
      <c r="L969" s="12" t="s">
        <v>1922</v>
      </c>
      <c r="M969" s="10" t="s">
        <v>1928</v>
      </c>
      <c r="N969" s="10" t="s">
        <v>1954</v>
      </c>
      <c r="O969" s="10" t="s">
        <v>1960</v>
      </c>
      <c r="P969" s="14" t="s">
        <v>1931</v>
      </c>
      <c r="Q969" s="12" t="s">
        <v>1946</v>
      </c>
      <c r="R969" s="12" t="s">
        <v>1933</v>
      </c>
      <c r="S969" s="12" t="s">
        <v>1954</v>
      </c>
      <c r="T969" s="10" t="s">
        <v>4161</v>
      </c>
      <c r="U969" s="10" t="s">
        <v>4162</v>
      </c>
      <c r="V969" s="10" t="s">
        <v>207</v>
      </c>
      <c r="W969" s="10" t="s">
        <v>2050</v>
      </c>
      <c r="X969" s="10" t="s">
        <v>1920</v>
      </c>
      <c r="Y969" s="10" t="s">
        <v>2521</v>
      </c>
      <c r="Z969" s="10" t="s">
        <v>2121</v>
      </c>
    </row>
    <row r="970" spans="1:26" s="10" customFormat="1" ht="30">
      <c r="A970" s="13" t="s">
        <v>91</v>
      </c>
      <c r="B970" s="14" t="s">
        <v>161</v>
      </c>
      <c r="C970" s="10" t="s">
        <v>224</v>
      </c>
      <c r="D970" s="14" t="s">
        <v>1524</v>
      </c>
      <c r="E970" s="14" t="s">
        <v>207</v>
      </c>
      <c r="F970" s="12" t="s">
        <v>1936</v>
      </c>
      <c r="G970" s="12" t="s">
        <v>1926</v>
      </c>
      <c r="I970" s="12"/>
      <c r="K970" s="12"/>
      <c r="L970" s="12" t="s">
        <v>1922</v>
      </c>
      <c r="M970" s="10" t="s">
        <v>1928</v>
      </c>
      <c r="N970" s="10" t="s">
        <v>1954</v>
      </c>
      <c r="O970" s="10" t="s">
        <v>1960</v>
      </c>
      <c r="P970" s="14" t="s">
        <v>1931</v>
      </c>
      <c r="Q970" s="12" t="s">
        <v>1976</v>
      </c>
      <c r="R970" s="12" t="s">
        <v>1933</v>
      </c>
      <c r="S970" s="12" t="s">
        <v>1954</v>
      </c>
      <c r="T970" s="10" t="s">
        <v>4163</v>
      </c>
      <c r="U970" s="10" t="s">
        <v>4164</v>
      </c>
      <c r="V970" s="10" t="s">
        <v>207</v>
      </c>
      <c r="W970" s="10" t="s">
        <v>2050</v>
      </c>
      <c r="X970" s="10" t="s">
        <v>1920</v>
      </c>
      <c r="Y970" s="10" t="s">
        <v>2521</v>
      </c>
      <c r="Z970" s="10" t="s">
        <v>2121</v>
      </c>
    </row>
    <row r="971" spans="1:26" s="10" customFormat="1" ht="30">
      <c r="A971" s="13" t="s">
        <v>91</v>
      </c>
      <c r="B971" s="14" t="s">
        <v>161</v>
      </c>
      <c r="C971" s="10" t="s">
        <v>224</v>
      </c>
      <c r="D971" s="14" t="s">
        <v>1525</v>
      </c>
      <c r="E971" s="14" t="s">
        <v>207</v>
      </c>
      <c r="F971" s="12" t="s">
        <v>1936</v>
      </c>
      <c r="G971" s="12" t="s">
        <v>1926</v>
      </c>
      <c r="I971" s="12"/>
      <c r="K971" s="12"/>
      <c r="L971" s="12" t="s">
        <v>1922</v>
      </c>
      <c r="M971" s="10" t="s">
        <v>1928</v>
      </c>
      <c r="N971" s="10" t="s">
        <v>1954</v>
      </c>
      <c r="O971" s="10" t="s">
        <v>1960</v>
      </c>
      <c r="P971" s="14" t="s">
        <v>1931</v>
      </c>
      <c r="Q971" s="12" t="s">
        <v>1946</v>
      </c>
      <c r="R971" s="12" t="s">
        <v>1933</v>
      </c>
      <c r="S971" s="12" t="s">
        <v>1954</v>
      </c>
      <c r="T971" s="10" t="s">
        <v>4165</v>
      </c>
      <c r="U971" s="10" t="s">
        <v>4166</v>
      </c>
      <c r="V971" s="10" t="s">
        <v>207</v>
      </c>
      <c r="W971" s="10" t="s">
        <v>2050</v>
      </c>
      <c r="X971" s="10" t="s">
        <v>1920</v>
      </c>
      <c r="Y971" s="10" t="s">
        <v>2521</v>
      </c>
      <c r="Z971" s="10" t="s">
        <v>2121</v>
      </c>
    </row>
    <row r="972" spans="1:26" s="10" customFormat="1" ht="105">
      <c r="A972" s="13" t="s">
        <v>91</v>
      </c>
      <c r="B972" s="14" t="s">
        <v>161</v>
      </c>
      <c r="C972" s="10" t="s">
        <v>224</v>
      </c>
      <c r="D972" s="14" t="s">
        <v>1526</v>
      </c>
      <c r="E972" s="14" t="s">
        <v>207</v>
      </c>
      <c r="F972" s="12" t="s">
        <v>1936</v>
      </c>
      <c r="G972" s="12" t="s">
        <v>1926</v>
      </c>
      <c r="I972" s="12"/>
      <c r="K972" s="12"/>
      <c r="L972" s="12" t="s">
        <v>1922</v>
      </c>
      <c r="M972" s="10" t="s">
        <v>1944</v>
      </c>
      <c r="N972" s="10" t="s">
        <v>1954</v>
      </c>
      <c r="O972" s="10" t="s">
        <v>1960</v>
      </c>
      <c r="P972" s="14" t="s">
        <v>2539</v>
      </c>
      <c r="Q972" s="12" t="s">
        <v>1946</v>
      </c>
      <c r="R972" s="12" t="s">
        <v>1933</v>
      </c>
      <c r="S972" s="12" t="s">
        <v>1962</v>
      </c>
      <c r="T972" s="10" t="s">
        <v>4167</v>
      </c>
      <c r="U972" s="10" t="s">
        <v>4168</v>
      </c>
      <c r="V972" s="10" t="s">
        <v>207</v>
      </c>
      <c r="W972" s="10" t="s">
        <v>2050</v>
      </c>
      <c r="X972" s="10" t="s">
        <v>1920</v>
      </c>
      <c r="Y972" s="10" t="s">
        <v>2521</v>
      </c>
      <c r="Z972" s="10" t="s">
        <v>2121</v>
      </c>
    </row>
    <row r="973" spans="1:26" s="10" customFormat="1" ht="30">
      <c r="A973" s="13" t="s">
        <v>91</v>
      </c>
      <c r="B973" s="14" t="s">
        <v>161</v>
      </c>
      <c r="C973" s="10" t="s">
        <v>224</v>
      </c>
      <c r="D973" s="14" t="s">
        <v>1527</v>
      </c>
      <c r="E973" s="14" t="s">
        <v>4169</v>
      </c>
      <c r="F973" s="12" t="s">
        <v>1936</v>
      </c>
      <c r="G973" s="12" t="s">
        <v>1926</v>
      </c>
      <c r="I973" s="12"/>
      <c r="K973" s="12"/>
      <c r="L973" s="12" t="s">
        <v>4892</v>
      </c>
      <c r="M973" s="10" t="s">
        <v>1928</v>
      </c>
      <c r="N973" s="10" t="s">
        <v>1954</v>
      </c>
      <c r="O973" s="10" t="s">
        <v>1960</v>
      </c>
      <c r="P973" s="14" t="s">
        <v>4170</v>
      </c>
      <c r="Q973" s="12" t="s">
        <v>1924</v>
      </c>
      <c r="R973" s="12" t="s">
        <v>207</v>
      </c>
      <c r="S973" s="12" t="s">
        <v>1954</v>
      </c>
      <c r="T973" s="10" t="s">
        <v>207</v>
      </c>
      <c r="U973" s="10" t="s">
        <v>207</v>
      </c>
      <c r="V973" s="10" t="s">
        <v>207</v>
      </c>
      <c r="W973" s="10" t="s">
        <v>1920</v>
      </c>
      <c r="X973" s="10" t="s">
        <v>1920</v>
      </c>
      <c r="Y973" s="10" t="s">
        <v>2521</v>
      </c>
      <c r="Z973" s="10" t="s">
        <v>1935</v>
      </c>
    </row>
    <row r="974" spans="1:26" s="10" customFormat="1" ht="60">
      <c r="A974" s="13" t="s">
        <v>91</v>
      </c>
      <c r="B974" s="14" t="s">
        <v>161</v>
      </c>
      <c r="C974" s="10" t="s">
        <v>224</v>
      </c>
      <c r="D974" s="14" t="s">
        <v>1528</v>
      </c>
      <c r="E974" s="14" t="s">
        <v>4171</v>
      </c>
      <c r="F974" s="12" t="s">
        <v>1936</v>
      </c>
      <c r="G974" s="12" t="s">
        <v>1926</v>
      </c>
      <c r="I974" s="12"/>
      <c r="K974" s="12"/>
      <c r="L974" s="12" t="s">
        <v>4892</v>
      </c>
      <c r="M974" s="10" t="s">
        <v>1928</v>
      </c>
      <c r="N974" s="10" t="s">
        <v>1954</v>
      </c>
      <c r="O974" s="10" t="s">
        <v>1960</v>
      </c>
      <c r="P974" s="14" t="s">
        <v>4172</v>
      </c>
      <c r="Q974" s="12" t="s">
        <v>1924</v>
      </c>
      <c r="R974" s="12" t="s">
        <v>207</v>
      </c>
      <c r="S974" s="12" t="s">
        <v>1954</v>
      </c>
      <c r="T974" s="10" t="s">
        <v>207</v>
      </c>
      <c r="U974" s="10" t="s">
        <v>207</v>
      </c>
      <c r="V974" s="10" t="s">
        <v>207</v>
      </c>
      <c r="W974" s="10" t="s">
        <v>1920</v>
      </c>
      <c r="X974" s="10" t="s">
        <v>1920</v>
      </c>
      <c r="Y974" s="10" t="s">
        <v>2521</v>
      </c>
      <c r="Z974" s="10" t="s">
        <v>1935</v>
      </c>
    </row>
    <row r="975" spans="1:26" s="10" customFormat="1" ht="30">
      <c r="A975" s="13" t="s">
        <v>91</v>
      </c>
      <c r="B975" s="14" t="s">
        <v>161</v>
      </c>
      <c r="C975" s="10" t="s">
        <v>224</v>
      </c>
      <c r="D975" s="14" t="s">
        <v>1529</v>
      </c>
      <c r="E975" s="14" t="s">
        <v>4173</v>
      </c>
      <c r="F975" s="12" t="s">
        <v>1936</v>
      </c>
      <c r="G975" s="12" t="s">
        <v>1926</v>
      </c>
      <c r="I975" s="12"/>
      <c r="K975" s="12"/>
      <c r="L975" s="12" t="s">
        <v>4892</v>
      </c>
      <c r="M975" s="10" t="s">
        <v>1928</v>
      </c>
      <c r="N975" s="10" t="s">
        <v>1954</v>
      </c>
      <c r="O975" s="10" t="s">
        <v>1960</v>
      </c>
      <c r="P975" s="14" t="s">
        <v>2599</v>
      </c>
      <c r="Q975" s="12" t="s">
        <v>1924</v>
      </c>
      <c r="R975" s="12" t="s">
        <v>207</v>
      </c>
      <c r="S975" s="12" t="s">
        <v>1954</v>
      </c>
      <c r="T975" s="10" t="s">
        <v>207</v>
      </c>
      <c r="U975" s="10" t="s">
        <v>207</v>
      </c>
      <c r="V975" s="10" t="s">
        <v>207</v>
      </c>
      <c r="W975" s="10" t="s">
        <v>4174</v>
      </c>
      <c r="X975" s="10" t="s">
        <v>1920</v>
      </c>
      <c r="Y975" s="10" t="s">
        <v>2521</v>
      </c>
      <c r="Z975" s="10" t="s">
        <v>1935</v>
      </c>
    </row>
    <row r="976" spans="1:26" s="10" customFormat="1" ht="30">
      <c r="A976" s="13" t="s">
        <v>91</v>
      </c>
      <c r="B976" s="14" t="s">
        <v>161</v>
      </c>
      <c r="C976" s="10" t="s">
        <v>224</v>
      </c>
      <c r="D976" s="14" t="s">
        <v>1530</v>
      </c>
      <c r="E976" s="14" t="s">
        <v>4175</v>
      </c>
      <c r="F976" s="12" t="s">
        <v>1936</v>
      </c>
      <c r="G976" s="12" t="s">
        <v>1926</v>
      </c>
      <c r="H976" s="10">
        <v>1</v>
      </c>
      <c r="I976" s="12">
        <v>1</v>
      </c>
      <c r="K976" s="12"/>
      <c r="L976" s="12" t="s">
        <v>4892</v>
      </c>
      <c r="M976" s="10" t="s">
        <v>1928</v>
      </c>
      <c r="N976" s="10" t="s">
        <v>1954</v>
      </c>
      <c r="O976" s="10" t="s">
        <v>1960</v>
      </c>
      <c r="P976" s="14" t="s">
        <v>4176</v>
      </c>
      <c r="Q976" s="12" t="s">
        <v>1924</v>
      </c>
      <c r="R976" s="12" t="s">
        <v>207</v>
      </c>
      <c r="S976" s="12" t="s">
        <v>1954</v>
      </c>
      <c r="T976" s="10" t="s">
        <v>207</v>
      </c>
      <c r="U976" s="10" t="s">
        <v>207</v>
      </c>
      <c r="V976" s="10" t="s">
        <v>207</v>
      </c>
      <c r="W976" s="10" t="s">
        <v>1941</v>
      </c>
      <c r="X976" s="10" t="s">
        <v>1920</v>
      </c>
      <c r="Y976" s="10" t="s">
        <v>2521</v>
      </c>
      <c r="Z976" s="10" t="s">
        <v>1935</v>
      </c>
    </row>
    <row r="977" spans="1:26" s="10" customFormat="1" ht="30">
      <c r="A977" s="13" t="s">
        <v>91</v>
      </c>
      <c r="B977" s="14" t="s">
        <v>161</v>
      </c>
      <c r="C977" s="10" t="s">
        <v>224</v>
      </c>
      <c r="D977" s="14" t="s">
        <v>1531</v>
      </c>
      <c r="E977" s="14" t="s">
        <v>4177</v>
      </c>
      <c r="F977" s="12" t="s">
        <v>1936</v>
      </c>
      <c r="G977" s="12" t="s">
        <v>1926</v>
      </c>
      <c r="H977" s="10">
        <v>1</v>
      </c>
      <c r="I977" s="12">
        <v>1</v>
      </c>
      <c r="K977" s="12"/>
      <c r="L977" s="12" t="s">
        <v>4892</v>
      </c>
      <c r="M977" s="10" t="s">
        <v>1928</v>
      </c>
      <c r="N977" s="10" t="s">
        <v>1954</v>
      </c>
      <c r="O977" s="10" t="s">
        <v>1960</v>
      </c>
      <c r="P977" s="14" t="s">
        <v>4178</v>
      </c>
      <c r="Q977" s="12" t="s">
        <v>1924</v>
      </c>
      <c r="R977" s="12" t="s">
        <v>207</v>
      </c>
      <c r="S977" s="12" t="s">
        <v>1954</v>
      </c>
      <c r="T977" s="10" t="s">
        <v>207</v>
      </c>
      <c r="U977" s="10" t="s">
        <v>207</v>
      </c>
      <c r="V977" s="10" t="s">
        <v>207</v>
      </c>
      <c r="W977" s="10" t="s">
        <v>4179</v>
      </c>
      <c r="X977" s="10" t="s">
        <v>1920</v>
      </c>
      <c r="Y977" s="10" t="s">
        <v>2521</v>
      </c>
      <c r="Z977" s="10" t="s">
        <v>1935</v>
      </c>
    </row>
    <row r="978" spans="1:26" s="10" customFormat="1" ht="30">
      <c r="A978" s="13" t="s">
        <v>91</v>
      </c>
      <c r="B978" s="14" t="s">
        <v>161</v>
      </c>
      <c r="C978" s="10" t="s">
        <v>224</v>
      </c>
      <c r="D978" s="14" t="s">
        <v>1532</v>
      </c>
      <c r="E978" s="14" t="s">
        <v>4180</v>
      </c>
      <c r="F978" s="12" t="s">
        <v>1936</v>
      </c>
      <c r="G978" s="12" t="s">
        <v>1926</v>
      </c>
      <c r="H978" s="10">
        <v>1</v>
      </c>
      <c r="I978" s="12">
        <v>1</v>
      </c>
      <c r="K978" s="12"/>
      <c r="L978" s="12" t="s">
        <v>4892</v>
      </c>
      <c r="M978" s="10" t="s">
        <v>1928</v>
      </c>
      <c r="N978" s="10" t="s">
        <v>1954</v>
      </c>
      <c r="O978" s="10" t="s">
        <v>1960</v>
      </c>
      <c r="P978" s="14" t="s">
        <v>4176</v>
      </c>
      <c r="Q978" s="12" t="s">
        <v>1924</v>
      </c>
      <c r="R978" s="12" t="s">
        <v>207</v>
      </c>
      <c r="S978" s="12" t="s">
        <v>1954</v>
      </c>
      <c r="T978" s="10" t="s">
        <v>207</v>
      </c>
      <c r="U978" s="10" t="s">
        <v>207</v>
      </c>
      <c r="V978" s="10" t="s">
        <v>207</v>
      </c>
      <c r="W978" s="10" t="s">
        <v>1920</v>
      </c>
      <c r="X978" s="10" t="s">
        <v>1920</v>
      </c>
      <c r="Y978" s="10" t="s">
        <v>2521</v>
      </c>
      <c r="Z978" s="10" t="s">
        <v>1935</v>
      </c>
    </row>
    <row r="979" spans="1:26" s="10" customFormat="1" ht="30">
      <c r="A979" s="13" t="s">
        <v>91</v>
      </c>
      <c r="B979" s="14" t="s">
        <v>161</v>
      </c>
      <c r="C979" s="10" t="s">
        <v>224</v>
      </c>
      <c r="D979" s="14" t="s">
        <v>1533</v>
      </c>
      <c r="E979" s="14" t="s">
        <v>4181</v>
      </c>
      <c r="F979" s="12" t="s">
        <v>1936</v>
      </c>
      <c r="G979" s="12" t="s">
        <v>1926</v>
      </c>
      <c r="H979" s="10">
        <v>1</v>
      </c>
      <c r="I979" s="12">
        <v>1</v>
      </c>
      <c r="K979" s="12"/>
      <c r="L979" s="12" t="s">
        <v>4892</v>
      </c>
      <c r="M979" s="10" t="s">
        <v>1928</v>
      </c>
      <c r="N979" s="10" t="s">
        <v>1954</v>
      </c>
      <c r="O979" s="10" t="s">
        <v>1960</v>
      </c>
      <c r="P979" s="14" t="s">
        <v>2628</v>
      </c>
      <c r="Q979" s="12" t="s">
        <v>1924</v>
      </c>
      <c r="R979" s="12" t="s">
        <v>207</v>
      </c>
      <c r="S979" s="12" t="s">
        <v>1954</v>
      </c>
      <c r="T979" s="10" t="s">
        <v>207</v>
      </c>
      <c r="U979" s="10" t="s">
        <v>207</v>
      </c>
      <c r="V979" s="10" t="s">
        <v>207</v>
      </c>
      <c r="W979" s="10" t="s">
        <v>1933</v>
      </c>
      <c r="X979" s="10" t="s">
        <v>1920</v>
      </c>
      <c r="Y979" s="10" t="s">
        <v>2521</v>
      </c>
      <c r="Z979" s="10" t="s">
        <v>1935</v>
      </c>
    </row>
    <row r="980" spans="1:26" s="10" customFormat="1" ht="30">
      <c r="A980" s="13" t="s">
        <v>91</v>
      </c>
      <c r="B980" s="14" t="s">
        <v>161</v>
      </c>
      <c r="C980" s="10" t="s">
        <v>224</v>
      </c>
      <c r="D980" s="14" t="s">
        <v>1534</v>
      </c>
      <c r="E980" s="14" t="s">
        <v>4182</v>
      </c>
      <c r="F980" s="12" t="s">
        <v>1936</v>
      </c>
      <c r="G980" s="12" t="s">
        <v>1926</v>
      </c>
      <c r="H980" s="10">
        <v>2</v>
      </c>
      <c r="I980" s="12"/>
      <c r="K980" s="12"/>
      <c r="L980" s="12" t="s">
        <v>4892</v>
      </c>
      <c r="M980" s="10" t="s">
        <v>1928</v>
      </c>
      <c r="N980" s="10" t="s">
        <v>1954</v>
      </c>
      <c r="O980" s="10" t="s">
        <v>1960</v>
      </c>
      <c r="P980" s="14" t="s">
        <v>4183</v>
      </c>
      <c r="Q980" s="12" t="s">
        <v>1924</v>
      </c>
      <c r="R980" s="12" t="s">
        <v>207</v>
      </c>
      <c r="S980" s="12" t="s">
        <v>1954</v>
      </c>
      <c r="T980" s="10" t="s">
        <v>207</v>
      </c>
      <c r="U980" s="10" t="s">
        <v>207</v>
      </c>
      <c r="V980" s="10" t="s">
        <v>207</v>
      </c>
      <c r="W980" s="10" t="s">
        <v>2123</v>
      </c>
      <c r="X980" s="10" t="s">
        <v>1920</v>
      </c>
      <c r="Y980" s="10" t="s">
        <v>2521</v>
      </c>
      <c r="Z980" s="10" t="s">
        <v>1935</v>
      </c>
    </row>
    <row r="981" spans="1:26" s="10" customFormat="1" ht="30">
      <c r="A981" s="13" t="s">
        <v>91</v>
      </c>
      <c r="B981" s="14" t="s">
        <v>161</v>
      </c>
      <c r="C981" s="10" t="s">
        <v>224</v>
      </c>
      <c r="D981" s="14" t="s">
        <v>1535</v>
      </c>
      <c r="E981" s="14" t="s">
        <v>4184</v>
      </c>
      <c r="F981" s="12" t="s">
        <v>1936</v>
      </c>
      <c r="G981" s="12" t="s">
        <v>1926</v>
      </c>
      <c r="H981" s="10">
        <v>1</v>
      </c>
      <c r="I981" s="12">
        <v>1</v>
      </c>
      <c r="K981" s="12"/>
      <c r="L981" s="12" t="s">
        <v>4892</v>
      </c>
      <c r="M981" s="10" t="s">
        <v>1928</v>
      </c>
      <c r="N981" s="10" t="s">
        <v>1954</v>
      </c>
      <c r="O981" s="10" t="s">
        <v>1960</v>
      </c>
      <c r="P981" s="14" t="s">
        <v>2604</v>
      </c>
      <c r="Q981" s="12" t="s">
        <v>1924</v>
      </c>
      <c r="R981" s="12" t="s">
        <v>207</v>
      </c>
      <c r="S981" s="12" t="s">
        <v>1954</v>
      </c>
      <c r="T981" s="10" t="s">
        <v>207</v>
      </c>
      <c r="U981" s="10" t="s">
        <v>207</v>
      </c>
      <c r="V981" s="10" t="s">
        <v>207</v>
      </c>
      <c r="W981" s="10" t="s">
        <v>1968</v>
      </c>
      <c r="X981" s="10" t="s">
        <v>1920</v>
      </c>
      <c r="Y981" s="10" t="s">
        <v>2521</v>
      </c>
      <c r="Z981" s="10" t="s">
        <v>1935</v>
      </c>
    </row>
    <row r="982" spans="1:26" s="10" customFormat="1" ht="105">
      <c r="A982" s="13" t="s">
        <v>91</v>
      </c>
      <c r="B982" s="14" t="s">
        <v>161</v>
      </c>
      <c r="C982" s="10" t="s">
        <v>224</v>
      </c>
      <c r="D982" s="14" t="s">
        <v>1536</v>
      </c>
      <c r="E982" s="14" t="s">
        <v>207</v>
      </c>
      <c r="F982" s="12" t="s">
        <v>1936</v>
      </c>
      <c r="G982" s="12" t="s">
        <v>1926</v>
      </c>
      <c r="H982" s="10">
        <v>13</v>
      </c>
      <c r="I982" s="12"/>
      <c r="J982" s="10">
        <v>4</v>
      </c>
      <c r="K982" s="12"/>
      <c r="L982" s="12" t="s">
        <v>1922</v>
      </c>
      <c r="M982" s="10" t="s">
        <v>1944</v>
      </c>
      <c r="N982" s="10" t="s">
        <v>1954</v>
      </c>
      <c r="O982" s="10" t="s">
        <v>1960</v>
      </c>
      <c r="P982" s="14" t="s">
        <v>2539</v>
      </c>
      <c r="Q982" s="12" t="s">
        <v>1946</v>
      </c>
      <c r="R982" s="12" t="s">
        <v>1952</v>
      </c>
      <c r="S982" s="12" t="s">
        <v>1954</v>
      </c>
      <c r="T982" s="10" t="s">
        <v>4185</v>
      </c>
      <c r="U982" s="10" t="s">
        <v>4186</v>
      </c>
      <c r="V982" s="10" t="s">
        <v>207</v>
      </c>
      <c r="W982" s="10" t="s">
        <v>1920</v>
      </c>
      <c r="X982" s="10" t="s">
        <v>1920</v>
      </c>
      <c r="Y982" s="10" t="s">
        <v>2521</v>
      </c>
      <c r="Z982" s="10" t="s">
        <v>1935</v>
      </c>
    </row>
    <row r="983" spans="1:26" s="10" customFormat="1" ht="30">
      <c r="A983" s="13" t="s">
        <v>91</v>
      </c>
      <c r="B983" s="14" t="s">
        <v>161</v>
      </c>
      <c r="C983" s="10" t="s">
        <v>224</v>
      </c>
      <c r="D983" s="14" t="s">
        <v>1537</v>
      </c>
      <c r="E983" s="14" t="s">
        <v>4187</v>
      </c>
      <c r="F983" s="12" t="s">
        <v>1936</v>
      </c>
      <c r="G983" s="12" t="s">
        <v>1926</v>
      </c>
      <c r="H983" s="10">
        <v>1</v>
      </c>
      <c r="I983" s="12">
        <v>1</v>
      </c>
      <c r="K983" s="12"/>
      <c r="L983" s="12" t="s">
        <v>4892</v>
      </c>
      <c r="M983" s="10" t="s">
        <v>1928</v>
      </c>
      <c r="N983" s="10" t="s">
        <v>1954</v>
      </c>
      <c r="O983" s="10" t="s">
        <v>1960</v>
      </c>
      <c r="P983" s="14" t="s">
        <v>2520</v>
      </c>
      <c r="Q983" s="12" t="s">
        <v>1924</v>
      </c>
      <c r="R983" s="12" t="s">
        <v>207</v>
      </c>
      <c r="S983" s="12" t="s">
        <v>1954</v>
      </c>
      <c r="T983" s="10" t="s">
        <v>207</v>
      </c>
      <c r="U983" s="10" t="s">
        <v>207</v>
      </c>
      <c r="V983" s="10" t="s">
        <v>207</v>
      </c>
      <c r="W983" s="10" t="s">
        <v>4188</v>
      </c>
      <c r="X983" s="10" t="s">
        <v>1920</v>
      </c>
      <c r="Y983" s="10" t="s">
        <v>2521</v>
      </c>
      <c r="Z983" s="10" t="s">
        <v>1935</v>
      </c>
    </row>
    <row r="984" spans="1:26" s="10" customFormat="1" ht="105">
      <c r="A984" s="13" t="s">
        <v>91</v>
      </c>
      <c r="B984" s="14" t="s">
        <v>161</v>
      </c>
      <c r="C984" s="10" t="s">
        <v>224</v>
      </c>
      <c r="D984" s="14" t="s">
        <v>1538</v>
      </c>
      <c r="E984" s="14" t="s">
        <v>4189</v>
      </c>
      <c r="F984" s="12" t="s">
        <v>1936</v>
      </c>
      <c r="G984" s="12" t="s">
        <v>1926</v>
      </c>
      <c r="H984" s="10">
        <v>10</v>
      </c>
      <c r="I984" s="12"/>
      <c r="J984" s="10">
        <v>4</v>
      </c>
      <c r="K984" s="12"/>
      <c r="L984" s="12" t="s">
        <v>1922</v>
      </c>
      <c r="M984" s="10" t="s">
        <v>1944</v>
      </c>
      <c r="N984" s="10" t="s">
        <v>1954</v>
      </c>
      <c r="O984" s="10" t="s">
        <v>1960</v>
      </c>
      <c r="P984" s="14" t="s">
        <v>2539</v>
      </c>
      <c r="Q984" s="12" t="s">
        <v>1946</v>
      </c>
      <c r="R984" s="12" t="s">
        <v>1962</v>
      </c>
      <c r="S984" s="12" t="s">
        <v>1954</v>
      </c>
      <c r="T984" s="10" t="s">
        <v>4190</v>
      </c>
      <c r="U984" s="10" t="s">
        <v>4191</v>
      </c>
      <c r="V984" s="10" t="s">
        <v>207</v>
      </c>
      <c r="W984" s="10" t="s">
        <v>1920</v>
      </c>
      <c r="X984" s="10" t="s">
        <v>1920</v>
      </c>
      <c r="Y984" s="10" t="s">
        <v>2521</v>
      </c>
      <c r="Z984" s="10" t="s">
        <v>1935</v>
      </c>
    </row>
    <row r="985" spans="1:26" s="10" customFormat="1" ht="30">
      <c r="A985" s="13" t="s">
        <v>91</v>
      </c>
      <c r="B985" s="14" t="s">
        <v>161</v>
      </c>
      <c r="C985" s="10" t="s">
        <v>224</v>
      </c>
      <c r="D985" s="14" t="s">
        <v>1539</v>
      </c>
      <c r="E985" s="14" t="s">
        <v>4192</v>
      </c>
      <c r="F985" s="12" t="s">
        <v>1936</v>
      </c>
      <c r="G985" s="12" t="s">
        <v>1926</v>
      </c>
      <c r="H985" s="10">
        <v>1</v>
      </c>
      <c r="I985" s="12">
        <v>1</v>
      </c>
      <c r="K985" s="12"/>
      <c r="L985" s="12" t="s">
        <v>4892</v>
      </c>
      <c r="M985" s="10" t="s">
        <v>1928</v>
      </c>
      <c r="N985" s="10" t="s">
        <v>1954</v>
      </c>
      <c r="O985" s="10" t="s">
        <v>1960</v>
      </c>
      <c r="P985" s="14" t="s">
        <v>3486</v>
      </c>
      <c r="Q985" s="12" t="s">
        <v>1924</v>
      </c>
      <c r="R985" s="12" t="s">
        <v>207</v>
      </c>
      <c r="S985" s="12" t="s">
        <v>1954</v>
      </c>
      <c r="T985" s="10" t="s">
        <v>207</v>
      </c>
      <c r="U985" s="10" t="s">
        <v>207</v>
      </c>
      <c r="V985" s="10" t="s">
        <v>207</v>
      </c>
      <c r="W985" s="10" t="s">
        <v>1920</v>
      </c>
      <c r="X985" s="10" t="s">
        <v>1920</v>
      </c>
      <c r="Y985" s="10" t="s">
        <v>2521</v>
      </c>
      <c r="Z985" s="10" t="s">
        <v>1935</v>
      </c>
    </row>
    <row r="986" spans="1:26" s="10" customFormat="1" ht="30">
      <c r="A986" s="13" t="s">
        <v>91</v>
      </c>
      <c r="B986" s="14" t="s">
        <v>161</v>
      </c>
      <c r="C986" s="10" t="s">
        <v>224</v>
      </c>
      <c r="D986" s="14" t="s">
        <v>1540</v>
      </c>
      <c r="E986" s="14" t="s">
        <v>4193</v>
      </c>
      <c r="F986" s="12" t="s">
        <v>1936</v>
      </c>
      <c r="G986" s="12" t="s">
        <v>1926</v>
      </c>
      <c r="H986" s="10">
        <v>1</v>
      </c>
      <c r="I986" s="12">
        <v>1</v>
      </c>
      <c r="J986" s="10">
        <v>4</v>
      </c>
      <c r="K986" s="12"/>
      <c r="L986" s="12" t="s">
        <v>4892</v>
      </c>
      <c r="M986" s="10" t="s">
        <v>1928</v>
      </c>
      <c r="N986" s="10" t="s">
        <v>1954</v>
      </c>
      <c r="O986" s="10" t="s">
        <v>1960</v>
      </c>
      <c r="P986" s="14" t="s">
        <v>3136</v>
      </c>
      <c r="Q986" s="12" t="s">
        <v>1924</v>
      </c>
      <c r="R986" s="12" t="s">
        <v>207</v>
      </c>
      <c r="S986" s="12" t="s">
        <v>1954</v>
      </c>
      <c r="T986" s="10" t="s">
        <v>207</v>
      </c>
      <c r="U986" s="10" t="s">
        <v>207</v>
      </c>
      <c r="V986" s="10" t="s">
        <v>207</v>
      </c>
      <c r="W986" s="10" t="s">
        <v>4194</v>
      </c>
      <c r="X986" s="10" t="s">
        <v>1920</v>
      </c>
      <c r="Y986" s="10" t="s">
        <v>2521</v>
      </c>
      <c r="Z986" s="10" t="s">
        <v>1935</v>
      </c>
    </row>
    <row r="987" spans="1:26" s="10" customFormat="1" ht="75">
      <c r="A987" s="13" t="s">
        <v>91</v>
      </c>
      <c r="B987" s="14" t="s">
        <v>161</v>
      </c>
      <c r="C987" s="10" t="s">
        <v>224</v>
      </c>
      <c r="D987" s="14" t="s">
        <v>1541</v>
      </c>
      <c r="E987" s="14" t="s">
        <v>4195</v>
      </c>
      <c r="F987" s="12" t="s">
        <v>1936</v>
      </c>
      <c r="G987" s="12" t="s">
        <v>1926</v>
      </c>
      <c r="H987" s="10">
        <v>3</v>
      </c>
      <c r="I987" s="12">
        <v>1</v>
      </c>
      <c r="J987" s="10">
        <v>3</v>
      </c>
      <c r="K987" s="12"/>
      <c r="L987" s="12" t="s">
        <v>4892</v>
      </c>
      <c r="M987" s="10" t="s">
        <v>1928</v>
      </c>
      <c r="N987" s="10" t="s">
        <v>1954</v>
      </c>
      <c r="O987" s="10" t="s">
        <v>1960</v>
      </c>
      <c r="P987" s="14" t="s">
        <v>2597</v>
      </c>
      <c r="Q987" s="12" t="s">
        <v>1924</v>
      </c>
      <c r="R987" s="12" t="s">
        <v>207</v>
      </c>
      <c r="S987" s="12" t="s">
        <v>1954</v>
      </c>
      <c r="T987" s="10" t="s">
        <v>207</v>
      </c>
      <c r="U987" s="10" t="s">
        <v>207</v>
      </c>
      <c r="V987" s="10" t="s">
        <v>207</v>
      </c>
      <c r="W987" s="10" t="s">
        <v>4196</v>
      </c>
      <c r="X987" s="10" t="s">
        <v>1920</v>
      </c>
      <c r="Y987" s="10" t="s">
        <v>2521</v>
      </c>
      <c r="Z987" s="10" t="s">
        <v>1935</v>
      </c>
    </row>
    <row r="988" spans="1:26" s="10" customFormat="1" ht="30">
      <c r="A988" s="13" t="s">
        <v>91</v>
      </c>
      <c r="B988" s="14" t="s">
        <v>161</v>
      </c>
      <c r="C988" s="10" t="s">
        <v>224</v>
      </c>
      <c r="D988" s="14" t="s">
        <v>1542</v>
      </c>
      <c r="E988" s="14" t="s">
        <v>4197</v>
      </c>
      <c r="F988" s="12" t="s">
        <v>1936</v>
      </c>
      <c r="G988" s="12" t="s">
        <v>1926</v>
      </c>
      <c r="H988" s="10">
        <v>1</v>
      </c>
      <c r="I988" s="12">
        <v>1</v>
      </c>
      <c r="J988" s="10">
        <v>4</v>
      </c>
      <c r="K988" s="12"/>
      <c r="L988" s="12" t="s">
        <v>4892</v>
      </c>
      <c r="M988" s="10" t="s">
        <v>1928</v>
      </c>
      <c r="N988" s="10" t="s">
        <v>1954</v>
      </c>
      <c r="O988" s="10" t="s">
        <v>1960</v>
      </c>
      <c r="P988" s="14" t="s">
        <v>3136</v>
      </c>
      <c r="Q988" s="12" t="s">
        <v>1924</v>
      </c>
      <c r="R988" s="12" t="s">
        <v>207</v>
      </c>
      <c r="S988" s="12" t="s">
        <v>1954</v>
      </c>
      <c r="T988" s="10" t="s">
        <v>207</v>
      </c>
      <c r="U988" s="10" t="s">
        <v>207</v>
      </c>
      <c r="V988" s="10" t="s">
        <v>207</v>
      </c>
      <c r="W988" s="10" t="s">
        <v>4198</v>
      </c>
      <c r="X988" s="10" t="s">
        <v>1920</v>
      </c>
      <c r="Y988" s="10" t="s">
        <v>2521</v>
      </c>
      <c r="Z988" s="10" t="s">
        <v>1935</v>
      </c>
    </row>
    <row r="989" spans="1:26" s="10" customFormat="1" ht="30">
      <c r="A989" s="13" t="s">
        <v>91</v>
      </c>
      <c r="B989" s="14" t="s">
        <v>161</v>
      </c>
      <c r="C989" s="10" t="s">
        <v>224</v>
      </c>
      <c r="D989" s="14" t="s">
        <v>1543</v>
      </c>
      <c r="E989" s="14" t="s">
        <v>4199</v>
      </c>
      <c r="F989" s="12" t="s">
        <v>1936</v>
      </c>
      <c r="G989" s="12" t="s">
        <v>1926</v>
      </c>
      <c r="H989" s="10">
        <v>1</v>
      </c>
      <c r="I989" s="12">
        <v>1</v>
      </c>
      <c r="K989" s="12"/>
      <c r="L989" s="12" t="s">
        <v>4892</v>
      </c>
      <c r="M989" s="10" t="s">
        <v>1928</v>
      </c>
      <c r="N989" s="10" t="s">
        <v>1954</v>
      </c>
      <c r="O989" s="10" t="s">
        <v>1960</v>
      </c>
      <c r="P989" s="14" t="s">
        <v>2520</v>
      </c>
      <c r="Q989" s="12" t="s">
        <v>1924</v>
      </c>
      <c r="R989" s="12" t="s">
        <v>207</v>
      </c>
      <c r="S989" s="12" t="s">
        <v>1954</v>
      </c>
      <c r="T989" s="10" t="s">
        <v>207</v>
      </c>
      <c r="U989" s="10" t="s">
        <v>207</v>
      </c>
      <c r="V989" s="10" t="s">
        <v>207</v>
      </c>
      <c r="W989" s="10" t="s">
        <v>4200</v>
      </c>
      <c r="X989" s="10" t="s">
        <v>1920</v>
      </c>
      <c r="Y989" s="10" t="s">
        <v>2521</v>
      </c>
      <c r="Z989" s="10" t="s">
        <v>1935</v>
      </c>
    </row>
    <row r="990" spans="1:26" s="10" customFormat="1" ht="105">
      <c r="A990" s="13" t="s">
        <v>91</v>
      </c>
      <c r="B990" s="14" t="s">
        <v>161</v>
      </c>
      <c r="C990" s="10" t="s">
        <v>224</v>
      </c>
      <c r="D990" s="14" t="s">
        <v>1544</v>
      </c>
      <c r="E990" s="14" t="s">
        <v>4201</v>
      </c>
      <c r="F990" s="12" t="s">
        <v>1936</v>
      </c>
      <c r="G990" s="12" t="s">
        <v>1926</v>
      </c>
      <c r="H990" s="10">
        <v>10</v>
      </c>
      <c r="I990" s="12"/>
      <c r="J990" s="10">
        <v>4</v>
      </c>
      <c r="K990" s="12"/>
      <c r="L990" s="12" t="s">
        <v>1922</v>
      </c>
      <c r="M990" s="10" t="s">
        <v>1944</v>
      </c>
      <c r="N990" s="10" t="s">
        <v>1954</v>
      </c>
      <c r="O990" s="10" t="s">
        <v>1960</v>
      </c>
      <c r="P990" s="14" t="s">
        <v>2539</v>
      </c>
      <c r="Q990" s="12" t="s">
        <v>1946</v>
      </c>
      <c r="R990" s="12" t="s">
        <v>1962</v>
      </c>
      <c r="S990" s="12" t="s">
        <v>1954</v>
      </c>
      <c r="T990" s="10" t="s">
        <v>4202</v>
      </c>
      <c r="U990" s="10" t="s">
        <v>4203</v>
      </c>
      <c r="V990" s="10" t="s">
        <v>207</v>
      </c>
      <c r="W990" s="10" t="s">
        <v>1920</v>
      </c>
      <c r="X990" s="10" t="s">
        <v>1920</v>
      </c>
      <c r="Y990" s="10" t="s">
        <v>2521</v>
      </c>
      <c r="Z990" s="10" t="s">
        <v>1935</v>
      </c>
    </row>
    <row r="991" spans="1:26" s="10" customFormat="1" ht="30">
      <c r="A991" s="13" t="s">
        <v>91</v>
      </c>
      <c r="B991" s="14" t="s">
        <v>161</v>
      </c>
      <c r="C991" s="10" t="s">
        <v>224</v>
      </c>
      <c r="D991" s="14" t="s">
        <v>1545</v>
      </c>
      <c r="E991" s="14" t="s">
        <v>4204</v>
      </c>
      <c r="F991" s="12" t="s">
        <v>1936</v>
      </c>
      <c r="G991" s="12" t="s">
        <v>1926</v>
      </c>
      <c r="H991" s="10">
        <v>1</v>
      </c>
      <c r="I991" s="12">
        <v>1</v>
      </c>
      <c r="K991" s="12"/>
      <c r="L991" s="12" t="s">
        <v>4892</v>
      </c>
      <c r="M991" s="10" t="s">
        <v>1928</v>
      </c>
      <c r="N991" s="10" t="s">
        <v>1954</v>
      </c>
      <c r="O991" s="10" t="s">
        <v>1960</v>
      </c>
      <c r="P991" s="14" t="s">
        <v>2568</v>
      </c>
      <c r="Q991" s="12" t="s">
        <v>1924</v>
      </c>
      <c r="R991" s="12" t="s">
        <v>207</v>
      </c>
      <c r="S991" s="12" t="s">
        <v>1954</v>
      </c>
      <c r="T991" s="10" t="s">
        <v>207</v>
      </c>
      <c r="U991" s="10" t="s">
        <v>207</v>
      </c>
      <c r="V991" s="10" t="s">
        <v>207</v>
      </c>
      <c r="W991" s="10" t="s">
        <v>4205</v>
      </c>
      <c r="X991" s="10" t="s">
        <v>1920</v>
      </c>
      <c r="Y991" s="10" t="s">
        <v>2521</v>
      </c>
      <c r="Z991" s="10" t="s">
        <v>1935</v>
      </c>
    </row>
    <row r="992" spans="1:26" s="10" customFormat="1" ht="30">
      <c r="A992" s="13" t="s">
        <v>91</v>
      </c>
      <c r="B992" s="14" t="s">
        <v>161</v>
      </c>
      <c r="C992" s="10" t="s">
        <v>224</v>
      </c>
      <c r="D992" s="14" t="s">
        <v>1546</v>
      </c>
      <c r="E992" s="14" t="s">
        <v>4206</v>
      </c>
      <c r="F992" s="12" t="s">
        <v>1936</v>
      </c>
      <c r="G992" s="12" t="s">
        <v>1926</v>
      </c>
      <c r="H992" s="10">
        <v>1</v>
      </c>
      <c r="I992" s="12">
        <v>1</v>
      </c>
      <c r="K992" s="12"/>
      <c r="L992" s="12" t="s">
        <v>4892</v>
      </c>
      <c r="M992" s="10" t="s">
        <v>1928</v>
      </c>
      <c r="N992" s="10" t="s">
        <v>1954</v>
      </c>
      <c r="O992" s="10" t="s">
        <v>1960</v>
      </c>
      <c r="P992" s="14" t="s">
        <v>4207</v>
      </c>
      <c r="Q992" s="12" t="s">
        <v>1924</v>
      </c>
      <c r="R992" s="12" t="s">
        <v>207</v>
      </c>
      <c r="S992" s="12" t="s">
        <v>1954</v>
      </c>
      <c r="T992" s="10" t="s">
        <v>207</v>
      </c>
      <c r="U992" s="10" t="s">
        <v>207</v>
      </c>
      <c r="V992" s="10" t="s">
        <v>207</v>
      </c>
      <c r="W992" s="10" t="s">
        <v>4208</v>
      </c>
      <c r="X992" s="10" t="s">
        <v>1920</v>
      </c>
      <c r="Y992" s="10" t="s">
        <v>2521</v>
      </c>
      <c r="Z992" s="10" t="s">
        <v>1935</v>
      </c>
    </row>
    <row r="993" spans="1:26" s="10" customFormat="1" ht="75">
      <c r="A993" s="13" t="s">
        <v>91</v>
      </c>
      <c r="B993" s="14" t="s">
        <v>161</v>
      </c>
      <c r="C993" s="10" t="s">
        <v>224</v>
      </c>
      <c r="D993" s="14" t="s">
        <v>1547</v>
      </c>
      <c r="E993" s="14" t="s">
        <v>4209</v>
      </c>
      <c r="F993" s="12" t="s">
        <v>1936</v>
      </c>
      <c r="G993" s="12" t="s">
        <v>1926</v>
      </c>
      <c r="H993" s="10">
        <v>1</v>
      </c>
      <c r="I993" s="12">
        <v>1</v>
      </c>
      <c r="K993" s="12"/>
      <c r="L993" s="12" t="s">
        <v>4892</v>
      </c>
      <c r="M993" s="10" t="s">
        <v>1928</v>
      </c>
      <c r="N993" s="10" t="s">
        <v>1954</v>
      </c>
      <c r="O993" s="10" t="s">
        <v>1960</v>
      </c>
      <c r="P993" s="14" t="s">
        <v>2597</v>
      </c>
      <c r="Q993" s="12" t="s">
        <v>1924</v>
      </c>
      <c r="R993" s="12" t="s">
        <v>207</v>
      </c>
      <c r="S993" s="12" t="s">
        <v>1954</v>
      </c>
      <c r="T993" s="10" t="s">
        <v>207</v>
      </c>
      <c r="U993" s="10" t="s">
        <v>207</v>
      </c>
      <c r="V993" s="10" t="s">
        <v>207</v>
      </c>
      <c r="W993" s="10" t="s">
        <v>4210</v>
      </c>
      <c r="X993" s="10" t="s">
        <v>1920</v>
      </c>
      <c r="Y993" s="10" t="s">
        <v>2521</v>
      </c>
      <c r="Z993" s="10" t="s">
        <v>1935</v>
      </c>
    </row>
    <row r="994" spans="1:26" s="10" customFormat="1" ht="105">
      <c r="A994" s="13" t="s">
        <v>91</v>
      </c>
      <c r="B994" s="14" t="s">
        <v>161</v>
      </c>
      <c r="C994" s="10" t="s">
        <v>224</v>
      </c>
      <c r="D994" s="14" t="s">
        <v>1548</v>
      </c>
      <c r="E994" s="14" t="s">
        <v>4201</v>
      </c>
      <c r="F994" s="12" t="s">
        <v>1936</v>
      </c>
      <c r="G994" s="12" t="s">
        <v>1926</v>
      </c>
      <c r="H994" s="10">
        <v>10</v>
      </c>
      <c r="I994" s="12"/>
      <c r="J994" s="10">
        <v>4</v>
      </c>
      <c r="K994" s="12"/>
      <c r="L994" s="12" t="s">
        <v>1922</v>
      </c>
      <c r="M994" s="10" t="s">
        <v>1944</v>
      </c>
      <c r="N994" s="10" t="s">
        <v>1954</v>
      </c>
      <c r="O994" s="10" t="s">
        <v>1960</v>
      </c>
      <c r="P994" s="14" t="s">
        <v>2539</v>
      </c>
      <c r="Q994" s="12" t="s">
        <v>1946</v>
      </c>
      <c r="R994" s="12" t="s">
        <v>1962</v>
      </c>
      <c r="S994" s="12" t="s">
        <v>1954</v>
      </c>
      <c r="T994" s="10" t="s">
        <v>4211</v>
      </c>
      <c r="U994" s="10" t="s">
        <v>4212</v>
      </c>
      <c r="V994" s="10" t="s">
        <v>207</v>
      </c>
      <c r="W994" s="10" t="s">
        <v>1920</v>
      </c>
      <c r="X994" s="10" t="s">
        <v>1920</v>
      </c>
      <c r="Y994" s="10" t="s">
        <v>2521</v>
      </c>
      <c r="Z994" s="10" t="s">
        <v>1935</v>
      </c>
    </row>
    <row r="995" spans="1:26" s="10" customFormat="1" ht="30">
      <c r="A995" s="13" t="s">
        <v>91</v>
      </c>
      <c r="B995" s="14" t="s">
        <v>161</v>
      </c>
      <c r="C995" s="10" t="s">
        <v>224</v>
      </c>
      <c r="D995" s="14" t="s">
        <v>1549</v>
      </c>
      <c r="E995" s="14" t="s">
        <v>4213</v>
      </c>
      <c r="F995" s="12" t="s">
        <v>1936</v>
      </c>
      <c r="G995" s="12" t="s">
        <v>1926</v>
      </c>
      <c r="H995" s="10">
        <v>4</v>
      </c>
      <c r="I995" s="12">
        <v>1</v>
      </c>
      <c r="K995" s="12"/>
      <c r="L995" s="12" t="s">
        <v>4892</v>
      </c>
      <c r="M995" s="10" t="s">
        <v>1928</v>
      </c>
      <c r="N995" s="10" t="s">
        <v>1954</v>
      </c>
      <c r="O995" s="10" t="s">
        <v>1960</v>
      </c>
      <c r="P995" s="14" t="s">
        <v>2568</v>
      </c>
      <c r="Q995" s="12" t="s">
        <v>1924</v>
      </c>
      <c r="R995" s="12" t="s">
        <v>207</v>
      </c>
      <c r="S995" s="12" t="s">
        <v>1954</v>
      </c>
      <c r="T995" s="10" t="s">
        <v>207</v>
      </c>
      <c r="U995" s="10" t="s">
        <v>207</v>
      </c>
      <c r="V995" s="10" t="s">
        <v>207</v>
      </c>
      <c r="W995" s="10" t="s">
        <v>4214</v>
      </c>
      <c r="X995" s="10" t="s">
        <v>1920</v>
      </c>
      <c r="Y995" s="10" t="s">
        <v>2521</v>
      </c>
      <c r="Z995" s="10" t="s">
        <v>1935</v>
      </c>
    </row>
    <row r="996" spans="1:26" s="10" customFormat="1" ht="105">
      <c r="A996" s="13" t="s">
        <v>91</v>
      </c>
      <c r="B996" s="14" t="s">
        <v>161</v>
      </c>
      <c r="C996" s="10" t="s">
        <v>224</v>
      </c>
      <c r="D996" s="14" t="s">
        <v>1550</v>
      </c>
      <c r="E996" s="14" t="s">
        <v>4215</v>
      </c>
      <c r="F996" s="12" t="s">
        <v>1936</v>
      </c>
      <c r="G996" s="12" t="s">
        <v>1926</v>
      </c>
      <c r="H996" s="10">
        <v>10</v>
      </c>
      <c r="I996" s="12"/>
      <c r="J996" s="10">
        <v>4</v>
      </c>
      <c r="K996" s="12"/>
      <c r="L996" s="12" t="s">
        <v>1922</v>
      </c>
      <c r="M996" s="10" t="s">
        <v>1944</v>
      </c>
      <c r="N996" s="10" t="s">
        <v>1954</v>
      </c>
      <c r="O996" s="10" t="s">
        <v>1960</v>
      </c>
      <c r="P996" s="14" t="s">
        <v>2539</v>
      </c>
      <c r="Q996" s="12" t="s">
        <v>1946</v>
      </c>
      <c r="R996" s="12" t="s">
        <v>1962</v>
      </c>
      <c r="S996" s="12" t="s">
        <v>1954</v>
      </c>
      <c r="T996" s="10" t="s">
        <v>4216</v>
      </c>
      <c r="U996" s="10" t="s">
        <v>4217</v>
      </c>
      <c r="V996" s="10" t="s">
        <v>207</v>
      </c>
      <c r="W996" s="10" t="s">
        <v>1920</v>
      </c>
      <c r="X996" s="10" t="s">
        <v>1920</v>
      </c>
      <c r="Y996" s="10" t="s">
        <v>2521</v>
      </c>
      <c r="Z996" s="10" t="s">
        <v>1935</v>
      </c>
    </row>
    <row r="997" spans="1:26" s="10" customFormat="1" ht="105">
      <c r="A997" s="13" t="s">
        <v>91</v>
      </c>
      <c r="B997" s="14" t="s">
        <v>161</v>
      </c>
      <c r="C997" s="10" t="s">
        <v>224</v>
      </c>
      <c r="D997" s="14" t="s">
        <v>1551</v>
      </c>
      <c r="E997" s="14" t="s">
        <v>4218</v>
      </c>
      <c r="F997" s="12" t="s">
        <v>1936</v>
      </c>
      <c r="G997" s="12" t="s">
        <v>1926</v>
      </c>
      <c r="H997" s="10">
        <v>10</v>
      </c>
      <c r="I997" s="12">
        <v>4</v>
      </c>
      <c r="J997" s="10">
        <v>4</v>
      </c>
      <c r="K997" s="12"/>
      <c r="L997" s="12" t="s">
        <v>1922</v>
      </c>
      <c r="M997" s="10" t="s">
        <v>1944</v>
      </c>
      <c r="N997" s="10" t="s">
        <v>1954</v>
      </c>
      <c r="O997" s="10" t="s">
        <v>1960</v>
      </c>
      <c r="P997" s="14" t="s">
        <v>2539</v>
      </c>
      <c r="Q997" s="12" t="s">
        <v>1946</v>
      </c>
      <c r="R997" s="12" t="s">
        <v>1962</v>
      </c>
      <c r="S997" s="12" t="s">
        <v>1954</v>
      </c>
      <c r="T997" s="10" t="s">
        <v>4219</v>
      </c>
      <c r="U997" s="10" t="s">
        <v>4220</v>
      </c>
      <c r="V997" s="10" t="s">
        <v>207</v>
      </c>
      <c r="W997" s="10" t="s">
        <v>4221</v>
      </c>
      <c r="X997" s="10" t="s">
        <v>1920</v>
      </c>
      <c r="Y997" s="10" t="s">
        <v>2521</v>
      </c>
      <c r="Z997" s="10" t="s">
        <v>1935</v>
      </c>
    </row>
    <row r="998" spans="1:26" s="10" customFormat="1" ht="105">
      <c r="A998" s="13" t="s">
        <v>91</v>
      </c>
      <c r="B998" s="14" t="s">
        <v>161</v>
      </c>
      <c r="C998" s="10" t="s">
        <v>224</v>
      </c>
      <c r="D998" s="14" t="s">
        <v>1552</v>
      </c>
      <c r="E998" s="14" t="s">
        <v>207</v>
      </c>
      <c r="F998" s="12" t="s">
        <v>1936</v>
      </c>
      <c r="G998" s="12" t="s">
        <v>1926</v>
      </c>
      <c r="H998" s="10">
        <v>50</v>
      </c>
      <c r="I998" s="12"/>
      <c r="J998" s="10">
        <v>4</v>
      </c>
      <c r="K998" s="12"/>
      <c r="L998" s="12" t="s">
        <v>1922</v>
      </c>
      <c r="M998" s="10" t="s">
        <v>1944</v>
      </c>
      <c r="N998" s="10" t="s">
        <v>1954</v>
      </c>
      <c r="O998" s="10" t="s">
        <v>1960</v>
      </c>
      <c r="P998" s="14" t="s">
        <v>2539</v>
      </c>
      <c r="Q998" s="12" t="s">
        <v>1946</v>
      </c>
      <c r="R998" s="12" t="s">
        <v>1929</v>
      </c>
      <c r="S998" s="12" t="s">
        <v>1954</v>
      </c>
      <c r="T998" s="10" t="s">
        <v>4222</v>
      </c>
      <c r="U998" s="10" t="s">
        <v>4223</v>
      </c>
      <c r="V998" s="10" t="s">
        <v>207</v>
      </c>
      <c r="W998" s="10" t="s">
        <v>1920</v>
      </c>
      <c r="X998" s="10" t="s">
        <v>1920</v>
      </c>
      <c r="Y998" s="10" t="s">
        <v>2521</v>
      </c>
      <c r="Z998" s="10" t="s">
        <v>1935</v>
      </c>
    </row>
    <row r="999" spans="1:26" s="10" customFormat="1" ht="105">
      <c r="A999" s="13" t="s">
        <v>91</v>
      </c>
      <c r="B999" s="14" t="s">
        <v>161</v>
      </c>
      <c r="C999" s="10" t="s">
        <v>224</v>
      </c>
      <c r="D999" s="14" t="s">
        <v>1553</v>
      </c>
      <c r="E999" s="14" t="s">
        <v>4224</v>
      </c>
      <c r="F999" s="12" t="s">
        <v>1936</v>
      </c>
      <c r="G999" s="12" t="s">
        <v>1926</v>
      </c>
      <c r="H999" s="10">
        <v>8</v>
      </c>
      <c r="I999" s="12"/>
      <c r="J999" s="10">
        <v>4</v>
      </c>
      <c r="K999" s="12"/>
      <c r="L999" s="12" t="s">
        <v>1922</v>
      </c>
      <c r="M999" s="10" t="s">
        <v>1944</v>
      </c>
      <c r="N999" s="10" t="s">
        <v>1954</v>
      </c>
      <c r="O999" s="10" t="s">
        <v>1960</v>
      </c>
      <c r="P999" s="14" t="s">
        <v>4225</v>
      </c>
      <c r="Q999" s="12" t="s">
        <v>1946</v>
      </c>
      <c r="R999" s="12" t="s">
        <v>2023</v>
      </c>
      <c r="S999" s="12" t="s">
        <v>1954</v>
      </c>
      <c r="T999" s="10" t="s">
        <v>4226</v>
      </c>
      <c r="U999" s="10" t="s">
        <v>4227</v>
      </c>
      <c r="V999" s="10" t="s">
        <v>207</v>
      </c>
      <c r="W999" s="10" t="s">
        <v>1920</v>
      </c>
      <c r="X999" s="10" t="s">
        <v>1920</v>
      </c>
      <c r="Y999" s="10" t="s">
        <v>2521</v>
      </c>
      <c r="Z999" s="10" t="s">
        <v>1935</v>
      </c>
    </row>
    <row r="1000" spans="1:26" s="10" customFormat="1" ht="30">
      <c r="A1000" s="13" t="s">
        <v>91</v>
      </c>
      <c r="B1000" s="14" t="s">
        <v>161</v>
      </c>
      <c r="C1000" s="10" t="s">
        <v>224</v>
      </c>
      <c r="D1000" s="14" t="s">
        <v>1554</v>
      </c>
      <c r="E1000" s="14" t="s">
        <v>4228</v>
      </c>
      <c r="F1000" s="12" t="s">
        <v>1936</v>
      </c>
      <c r="G1000" s="12" t="s">
        <v>1926</v>
      </c>
      <c r="I1000" s="12">
        <v>1</v>
      </c>
      <c r="K1000" s="12"/>
      <c r="L1000" s="12" t="s">
        <v>4892</v>
      </c>
      <c r="M1000" s="10" t="s">
        <v>1928</v>
      </c>
      <c r="N1000" s="10" t="s">
        <v>1954</v>
      </c>
      <c r="O1000" s="10" t="s">
        <v>1960</v>
      </c>
      <c r="P1000" s="14" t="s">
        <v>2568</v>
      </c>
      <c r="Q1000" s="12" t="s">
        <v>1924</v>
      </c>
      <c r="R1000" s="12" t="s">
        <v>207</v>
      </c>
      <c r="S1000" s="12" t="s">
        <v>1954</v>
      </c>
      <c r="T1000" s="10" t="s">
        <v>207</v>
      </c>
      <c r="U1000" s="10" t="s">
        <v>207</v>
      </c>
      <c r="V1000" s="10" t="s">
        <v>207</v>
      </c>
      <c r="W1000" s="10" t="s">
        <v>4229</v>
      </c>
      <c r="X1000" s="10" t="s">
        <v>1920</v>
      </c>
      <c r="Y1000" s="10" t="s">
        <v>2521</v>
      </c>
      <c r="Z1000" s="10" t="s">
        <v>1935</v>
      </c>
    </row>
    <row r="1001" spans="1:26" s="10" customFormat="1" ht="105">
      <c r="A1001" s="13" t="s">
        <v>91</v>
      </c>
      <c r="B1001" s="14" t="s">
        <v>161</v>
      </c>
      <c r="C1001" s="10" t="s">
        <v>224</v>
      </c>
      <c r="D1001" s="14" t="s">
        <v>1555</v>
      </c>
      <c r="E1001" s="14" t="s">
        <v>4230</v>
      </c>
      <c r="F1001" s="12" t="s">
        <v>1936</v>
      </c>
      <c r="G1001" s="12" t="s">
        <v>1926</v>
      </c>
      <c r="H1001" s="10">
        <v>10</v>
      </c>
      <c r="I1001" s="12"/>
      <c r="J1001" s="10">
        <v>4</v>
      </c>
      <c r="K1001" s="12"/>
      <c r="L1001" s="12" t="s">
        <v>1922</v>
      </c>
      <c r="M1001" s="10" t="s">
        <v>1944</v>
      </c>
      <c r="N1001" s="10" t="s">
        <v>1954</v>
      </c>
      <c r="O1001" s="10" t="s">
        <v>1960</v>
      </c>
      <c r="P1001" s="14" t="s">
        <v>2539</v>
      </c>
      <c r="Q1001" s="12" t="s">
        <v>1946</v>
      </c>
      <c r="R1001" s="12" t="s">
        <v>1962</v>
      </c>
      <c r="S1001" s="12" t="s">
        <v>1954</v>
      </c>
      <c r="T1001" s="10" t="s">
        <v>4231</v>
      </c>
      <c r="U1001" s="10" t="s">
        <v>4232</v>
      </c>
      <c r="V1001" s="10" t="s">
        <v>207</v>
      </c>
      <c r="W1001" s="10" t="s">
        <v>1920</v>
      </c>
      <c r="X1001" s="10" t="s">
        <v>1920</v>
      </c>
      <c r="Y1001" s="10" t="s">
        <v>2521</v>
      </c>
      <c r="Z1001" s="10" t="s">
        <v>1935</v>
      </c>
    </row>
    <row r="1002" spans="1:26" s="10" customFormat="1" ht="75">
      <c r="A1002" s="13" t="s">
        <v>91</v>
      </c>
      <c r="B1002" s="14" t="s">
        <v>161</v>
      </c>
      <c r="C1002" s="10" t="s">
        <v>224</v>
      </c>
      <c r="D1002" s="14" t="s">
        <v>1556</v>
      </c>
      <c r="E1002" s="14" t="s">
        <v>4233</v>
      </c>
      <c r="F1002" s="12" t="s">
        <v>1936</v>
      </c>
      <c r="G1002" s="12" t="s">
        <v>1926</v>
      </c>
      <c r="H1002" s="10">
        <v>1</v>
      </c>
      <c r="I1002" s="12">
        <v>1</v>
      </c>
      <c r="K1002" s="12"/>
      <c r="L1002" s="12" t="s">
        <v>4892</v>
      </c>
      <c r="M1002" s="10" t="s">
        <v>1928</v>
      </c>
      <c r="N1002" s="10" t="s">
        <v>1954</v>
      </c>
      <c r="O1002" s="10" t="s">
        <v>1960</v>
      </c>
      <c r="P1002" s="14" t="s">
        <v>2597</v>
      </c>
      <c r="Q1002" s="12" t="s">
        <v>1924</v>
      </c>
      <c r="R1002" s="12" t="s">
        <v>207</v>
      </c>
      <c r="S1002" s="12" t="s">
        <v>1954</v>
      </c>
      <c r="T1002" s="10" t="s">
        <v>207</v>
      </c>
      <c r="U1002" s="10" t="s">
        <v>207</v>
      </c>
      <c r="V1002" s="10" t="s">
        <v>207</v>
      </c>
      <c r="W1002" s="10" t="s">
        <v>4234</v>
      </c>
      <c r="X1002" s="10" t="s">
        <v>1920</v>
      </c>
      <c r="Y1002" s="10" t="s">
        <v>2521</v>
      </c>
      <c r="Z1002" s="10" t="s">
        <v>1935</v>
      </c>
    </row>
    <row r="1003" spans="1:26" s="10" customFormat="1" ht="45">
      <c r="A1003" s="13" t="s">
        <v>91</v>
      </c>
      <c r="B1003" s="14" t="s">
        <v>161</v>
      </c>
      <c r="C1003" s="10" t="s">
        <v>224</v>
      </c>
      <c r="D1003" s="14" t="s">
        <v>1557</v>
      </c>
      <c r="E1003" s="14" t="s">
        <v>4235</v>
      </c>
      <c r="F1003" s="12" t="s">
        <v>1936</v>
      </c>
      <c r="G1003" s="12" t="s">
        <v>1926</v>
      </c>
      <c r="H1003" s="10">
        <v>1</v>
      </c>
      <c r="I1003" s="12">
        <v>1</v>
      </c>
      <c r="K1003" s="12"/>
      <c r="L1003" s="12" t="s">
        <v>4892</v>
      </c>
      <c r="M1003" s="10" t="s">
        <v>1928</v>
      </c>
      <c r="N1003" s="10" t="s">
        <v>1954</v>
      </c>
      <c r="O1003" s="10" t="s">
        <v>1960</v>
      </c>
      <c r="P1003" s="14" t="s">
        <v>4236</v>
      </c>
      <c r="Q1003" s="12" t="s">
        <v>1924</v>
      </c>
      <c r="R1003" s="12" t="s">
        <v>207</v>
      </c>
      <c r="S1003" s="12" t="s">
        <v>1954</v>
      </c>
      <c r="T1003" s="10" t="s">
        <v>207</v>
      </c>
      <c r="U1003" s="10" t="s">
        <v>207</v>
      </c>
      <c r="V1003" s="10" t="s">
        <v>207</v>
      </c>
      <c r="W1003" s="10" t="s">
        <v>4237</v>
      </c>
      <c r="X1003" s="10" t="s">
        <v>1920</v>
      </c>
      <c r="Y1003" s="10" t="s">
        <v>2521</v>
      </c>
      <c r="Z1003" s="10" t="s">
        <v>1935</v>
      </c>
    </row>
    <row r="1004" spans="1:26" s="10" customFormat="1" ht="105">
      <c r="A1004" s="13" t="s">
        <v>91</v>
      </c>
      <c r="B1004" s="14" t="s">
        <v>161</v>
      </c>
      <c r="C1004" s="10" t="s">
        <v>224</v>
      </c>
      <c r="D1004" s="14" t="s">
        <v>1558</v>
      </c>
      <c r="E1004" s="14" t="s">
        <v>4074</v>
      </c>
      <c r="F1004" s="12" t="s">
        <v>1936</v>
      </c>
      <c r="G1004" s="12" t="s">
        <v>1926</v>
      </c>
      <c r="H1004" s="10">
        <v>10</v>
      </c>
      <c r="I1004" s="12"/>
      <c r="J1004" s="10">
        <v>4</v>
      </c>
      <c r="K1004" s="12"/>
      <c r="L1004" s="12" t="s">
        <v>1922</v>
      </c>
      <c r="M1004" s="10" t="s">
        <v>1944</v>
      </c>
      <c r="N1004" s="10" t="s">
        <v>1954</v>
      </c>
      <c r="O1004" s="10" t="s">
        <v>1960</v>
      </c>
      <c r="P1004" s="14" t="s">
        <v>2539</v>
      </c>
      <c r="Q1004" s="12" t="s">
        <v>1946</v>
      </c>
      <c r="R1004" s="12" t="s">
        <v>1962</v>
      </c>
      <c r="S1004" s="12" t="s">
        <v>1954</v>
      </c>
      <c r="T1004" s="10" t="s">
        <v>4238</v>
      </c>
      <c r="U1004" s="10" t="s">
        <v>4239</v>
      </c>
      <c r="V1004" s="10" t="s">
        <v>207</v>
      </c>
      <c r="W1004" s="10" t="s">
        <v>1920</v>
      </c>
      <c r="X1004" s="10" t="s">
        <v>1920</v>
      </c>
      <c r="Y1004" s="10" t="s">
        <v>2521</v>
      </c>
      <c r="Z1004" s="10" t="s">
        <v>1935</v>
      </c>
    </row>
    <row r="1005" spans="1:26" s="10" customFormat="1" ht="75">
      <c r="A1005" s="13" t="s">
        <v>91</v>
      </c>
      <c r="B1005" s="14" t="s">
        <v>161</v>
      </c>
      <c r="C1005" s="10" t="s">
        <v>224</v>
      </c>
      <c r="D1005" s="14" t="s">
        <v>1559</v>
      </c>
      <c r="E1005" s="14" t="s">
        <v>4240</v>
      </c>
      <c r="F1005" s="12" t="s">
        <v>1936</v>
      </c>
      <c r="G1005" s="12" t="s">
        <v>1926</v>
      </c>
      <c r="H1005" s="10">
        <v>1</v>
      </c>
      <c r="I1005" s="12">
        <v>1</v>
      </c>
      <c r="K1005" s="12"/>
      <c r="L1005" s="12" t="s">
        <v>4892</v>
      </c>
      <c r="M1005" s="10" t="s">
        <v>1928</v>
      </c>
      <c r="N1005" s="10" t="s">
        <v>1954</v>
      </c>
      <c r="O1005" s="10" t="s">
        <v>1960</v>
      </c>
      <c r="P1005" s="14" t="s">
        <v>2597</v>
      </c>
      <c r="Q1005" s="12" t="s">
        <v>1924</v>
      </c>
      <c r="R1005" s="12" t="s">
        <v>207</v>
      </c>
      <c r="S1005" s="12" t="s">
        <v>1954</v>
      </c>
      <c r="T1005" s="10" t="s">
        <v>207</v>
      </c>
      <c r="U1005" s="10" t="s">
        <v>207</v>
      </c>
      <c r="V1005" s="10" t="s">
        <v>207</v>
      </c>
      <c r="W1005" s="10" t="s">
        <v>4241</v>
      </c>
      <c r="X1005" s="10" t="s">
        <v>1920</v>
      </c>
      <c r="Y1005" s="10" t="s">
        <v>2521</v>
      </c>
      <c r="Z1005" s="10" t="s">
        <v>1935</v>
      </c>
    </row>
    <row r="1006" spans="1:26" s="10" customFormat="1" ht="30">
      <c r="A1006" s="13" t="s">
        <v>91</v>
      </c>
      <c r="B1006" s="14" t="s">
        <v>161</v>
      </c>
      <c r="C1006" s="10" t="s">
        <v>224</v>
      </c>
      <c r="D1006" s="14" t="s">
        <v>1560</v>
      </c>
      <c r="E1006" s="14" t="s">
        <v>4242</v>
      </c>
      <c r="F1006" s="12" t="s">
        <v>1936</v>
      </c>
      <c r="G1006" s="12" t="s">
        <v>1926</v>
      </c>
      <c r="H1006" s="10">
        <v>1</v>
      </c>
      <c r="I1006" s="12">
        <v>1</v>
      </c>
      <c r="K1006" s="12"/>
      <c r="L1006" s="12" t="s">
        <v>4892</v>
      </c>
      <c r="M1006" s="10" t="s">
        <v>1928</v>
      </c>
      <c r="N1006" s="10" t="s">
        <v>1954</v>
      </c>
      <c r="O1006" s="10" t="s">
        <v>1960</v>
      </c>
      <c r="P1006" s="14" t="s">
        <v>2568</v>
      </c>
      <c r="Q1006" s="12" t="s">
        <v>1924</v>
      </c>
      <c r="R1006" s="12" t="s">
        <v>207</v>
      </c>
      <c r="S1006" s="12" t="s">
        <v>1954</v>
      </c>
      <c r="T1006" s="10" t="s">
        <v>207</v>
      </c>
      <c r="U1006" s="10" t="s">
        <v>207</v>
      </c>
      <c r="V1006" s="10" t="s">
        <v>207</v>
      </c>
      <c r="W1006" s="10" t="s">
        <v>4243</v>
      </c>
      <c r="X1006" s="10" t="s">
        <v>1920</v>
      </c>
      <c r="Y1006" s="10" t="s">
        <v>2521</v>
      </c>
      <c r="Z1006" s="10" t="s">
        <v>1935</v>
      </c>
    </row>
    <row r="1007" spans="1:26" s="10" customFormat="1" ht="75">
      <c r="A1007" s="13" t="s">
        <v>91</v>
      </c>
      <c r="B1007" s="14" t="s">
        <v>161</v>
      </c>
      <c r="C1007" s="10" t="s">
        <v>224</v>
      </c>
      <c r="D1007" s="14" t="s">
        <v>1561</v>
      </c>
      <c r="E1007" s="14" t="s">
        <v>4244</v>
      </c>
      <c r="F1007" s="12" t="s">
        <v>1936</v>
      </c>
      <c r="G1007" s="12" t="s">
        <v>1926</v>
      </c>
      <c r="H1007" s="10">
        <v>1</v>
      </c>
      <c r="I1007" s="12">
        <v>1</v>
      </c>
      <c r="K1007" s="12"/>
      <c r="L1007" s="12" t="s">
        <v>4892</v>
      </c>
      <c r="M1007" s="10" t="s">
        <v>1928</v>
      </c>
      <c r="N1007" s="10" t="s">
        <v>1954</v>
      </c>
      <c r="O1007" s="10" t="s">
        <v>1960</v>
      </c>
      <c r="P1007" s="14" t="s">
        <v>2597</v>
      </c>
      <c r="Q1007" s="12" t="s">
        <v>1924</v>
      </c>
      <c r="R1007" s="12" t="s">
        <v>207</v>
      </c>
      <c r="S1007" s="12" t="s">
        <v>1954</v>
      </c>
      <c r="T1007" s="10" t="s">
        <v>207</v>
      </c>
      <c r="U1007" s="10" t="s">
        <v>207</v>
      </c>
      <c r="V1007" s="10" t="s">
        <v>207</v>
      </c>
      <c r="W1007" s="10" t="s">
        <v>2105</v>
      </c>
      <c r="X1007" s="10" t="s">
        <v>1920</v>
      </c>
      <c r="Y1007" s="10" t="s">
        <v>2521</v>
      </c>
      <c r="Z1007" s="10" t="s">
        <v>1935</v>
      </c>
    </row>
    <row r="1008" spans="1:26" s="10" customFormat="1" ht="30">
      <c r="A1008" s="13" t="s">
        <v>91</v>
      </c>
      <c r="B1008" s="14" t="s">
        <v>161</v>
      </c>
      <c r="C1008" s="10" t="s">
        <v>224</v>
      </c>
      <c r="D1008" s="14" t="s">
        <v>1562</v>
      </c>
      <c r="E1008" s="14" t="s">
        <v>4245</v>
      </c>
      <c r="F1008" s="12" t="s">
        <v>1936</v>
      </c>
      <c r="G1008" s="12" t="s">
        <v>1926</v>
      </c>
      <c r="H1008" s="10">
        <v>6</v>
      </c>
      <c r="I1008" s="12">
        <v>1</v>
      </c>
      <c r="K1008" s="12"/>
      <c r="L1008" s="12" t="s">
        <v>4892</v>
      </c>
      <c r="M1008" s="10" t="s">
        <v>1928</v>
      </c>
      <c r="N1008" s="10" t="s">
        <v>1954</v>
      </c>
      <c r="O1008" s="10" t="s">
        <v>1960</v>
      </c>
      <c r="P1008" s="14" t="s">
        <v>4246</v>
      </c>
      <c r="Q1008" s="12" t="s">
        <v>1924</v>
      </c>
      <c r="R1008" s="12" t="s">
        <v>207</v>
      </c>
      <c r="S1008" s="12" t="s">
        <v>1954</v>
      </c>
      <c r="T1008" s="10" t="s">
        <v>207</v>
      </c>
      <c r="U1008" s="10" t="s">
        <v>207</v>
      </c>
      <c r="V1008" s="10" t="s">
        <v>207</v>
      </c>
      <c r="W1008" s="10" t="s">
        <v>1920</v>
      </c>
      <c r="X1008" s="10" t="s">
        <v>1920</v>
      </c>
      <c r="Y1008" s="10" t="s">
        <v>2521</v>
      </c>
      <c r="Z1008" s="10" t="s">
        <v>1935</v>
      </c>
    </row>
    <row r="1009" spans="1:26" s="10" customFormat="1" ht="30">
      <c r="A1009" s="13" t="s">
        <v>91</v>
      </c>
      <c r="B1009" s="14" t="s">
        <v>161</v>
      </c>
      <c r="C1009" s="10" t="s">
        <v>224</v>
      </c>
      <c r="D1009" s="14" t="s">
        <v>1563</v>
      </c>
      <c r="E1009" s="14" t="s">
        <v>4247</v>
      </c>
      <c r="F1009" s="12" t="s">
        <v>1936</v>
      </c>
      <c r="G1009" s="12" t="s">
        <v>1926</v>
      </c>
      <c r="I1009" s="12"/>
      <c r="K1009" s="12"/>
      <c r="L1009" s="12" t="s">
        <v>4892</v>
      </c>
      <c r="M1009" s="10" t="s">
        <v>1928</v>
      </c>
      <c r="N1009" s="10" t="s">
        <v>1954</v>
      </c>
      <c r="O1009" s="10" t="s">
        <v>1960</v>
      </c>
      <c r="P1009" s="14" t="s">
        <v>2727</v>
      </c>
      <c r="Q1009" s="12" t="s">
        <v>1924</v>
      </c>
      <c r="R1009" s="12" t="s">
        <v>207</v>
      </c>
      <c r="S1009" s="12" t="s">
        <v>1954</v>
      </c>
      <c r="T1009" s="10" t="s">
        <v>207</v>
      </c>
      <c r="U1009" s="10" t="s">
        <v>207</v>
      </c>
      <c r="V1009" s="10" t="s">
        <v>207</v>
      </c>
      <c r="W1009" s="10" t="s">
        <v>1920</v>
      </c>
      <c r="X1009" s="10" t="s">
        <v>1920</v>
      </c>
      <c r="Y1009" s="10" t="s">
        <v>2521</v>
      </c>
      <c r="Z1009" s="10" t="s">
        <v>1935</v>
      </c>
    </row>
    <row r="1010" spans="1:26" s="10" customFormat="1" ht="30">
      <c r="A1010" s="13" t="s">
        <v>91</v>
      </c>
      <c r="B1010" s="14" t="s">
        <v>161</v>
      </c>
      <c r="C1010" s="10" t="s">
        <v>224</v>
      </c>
      <c r="D1010" s="14" t="s">
        <v>1564</v>
      </c>
      <c r="E1010" s="14" t="s">
        <v>4248</v>
      </c>
      <c r="F1010" s="12" t="s">
        <v>1936</v>
      </c>
      <c r="G1010" s="12" t="s">
        <v>1926</v>
      </c>
      <c r="I1010" s="12"/>
      <c r="K1010" s="12"/>
      <c r="L1010" s="12" t="s">
        <v>4892</v>
      </c>
      <c r="M1010" s="10" t="s">
        <v>1928</v>
      </c>
      <c r="N1010" s="10" t="s">
        <v>1954</v>
      </c>
      <c r="O1010" s="10" t="s">
        <v>1960</v>
      </c>
      <c r="P1010" s="14" t="s">
        <v>2568</v>
      </c>
      <c r="Q1010" s="12" t="s">
        <v>1924</v>
      </c>
      <c r="R1010" s="12" t="s">
        <v>207</v>
      </c>
      <c r="S1010" s="12" t="s">
        <v>1954</v>
      </c>
      <c r="T1010" s="10" t="s">
        <v>207</v>
      </c>
      <c r="U1010" s="10" t="s">
        <v>207</v>
      </c>
      <c r="V1010" s="10" t="s">
        <v>207</v>
      </c>
      <c r="W1010" s="10" t="s">
        <v>1920</v>
      </c>
      <c r="X1010" s="10" t="s">
        <v>1920</v>
      </c>
      <c r="Y1010" s="10" t="s">
        <v>2521</v>
      </c>
      <c r="Z1010" s="10" t="s">
        <v>1935</v>
      </c>
    </row>
    <row r="1011" spans="1:26" s="10" customFormat="1" ht="75">
      <c r="A1011" s="13" t="s">
        <v>91</v>
      </c>
      <c r="B1011" s="14" t="s">
        <v>161</v>
      </c>
      <c r="C1011" s="10" t="s">
        <v>224</v>
      </c>
      <c r="D1011" s="14" t="s">
        <v>1565</v>
      </c>
      <c r="E1011" s="14" t="s">
        <v>4249</v>
      </c>
      <c r="F1011" s="12" t="s">
        <v>1936</v>
      </c>
      <c r="G1011" s="12" t="s">
        <v>1926</v>
      </c>
      <c r="H1011" s="10">
        <v>1</v>
      </c>
      <c r="I1011" s="12">
        <v>1</v>
      </c>
      <c r="K1011" s="12"/>
      <c r="L1011" s="12" t="s">
        <v>4892</v>
      </c>
      <c r="M1011" s="10" t="s">
        <v>1928</v>
      </c>
      <c r="N1011" s="10" t="s">
        <v>1954</v>
      </c>
      <c r="O1011" s="10" t="s">
        <v>1960</v>
      </c>
      <c r="P1011" s="14" t="s">
        <v>2597</v>
      </c>
      <c r="Q1011" s="12" t="s">
        <v>1924</v>
      </c>
      <c r="R1011" s="12" t="s">
        <v>207</v>
      </c>
      <c r="S1011" s="12" t="s">
        <v>1954</v>
      </c>
      <c r="T1011" s="10" t="s">
        <v>207</v>
      </c>
      <c r="U1011" s="10" t="s">
        <v>207</v>
      </c>
      <c r="V1011" s="10" t="s">
        <v>207</v>
      </c>
      <c r="W1011" s="10" t="s">
        <v>4250</v>
      </c>
      <c r="X1011" s="10" t="s">
        <v>1920</v>
      </c>
      <c r="Y1011" s="10" t="s">
        <v>2521</v>
      </c>
      <c r="Z1011" s="10" t="s">
        <v>1935</v>
      </c>
    </row>
    <row r="1012" spans="1:26" s="10" customFormat="1" ht="105">
      <c r="A1012" s="13" t="s">
        <v>91</v>
      </c>
      <c r="B1012" s="14" t="s">
        <v>161</v>
      </c>
      <c r="C1012" s="10" t="s">
        <v>224</v>
      </c>
      <c r="D1012" s="14" t="s">
        <v>1566</v>
      </c>
      <c r="E1012" s="14" t="s">
        <v>4251</v>
      </c>
      <c r="F1012" s="12" t="s">
        <v>1936</v>
      </c>
      <c r="G1012" s="12" t="s">
        <v>1926</v>
      </c>
      <c r="H1012" s="10">
        <v>3</v>
      </c>
      <c r="I1012" s="12">
        <v>1</v>
      </c>
      <c r="J1012" s="10">
        <v>4</v>
      </c>
      <c r="K1012" s="12"/>
      <c r="L1012" s="12" t="s">
        <v>1922</v>
      </c>
      <c r="M1012" s="10" t="s">
        <v>1944</v>
      </c>
      <c r="N1012" s="10" t="s">
        <v>1954</v>
      </c>
      <c r="O1012" s="10" t="s">
        <v>1960</v>
      </c>
      <c r="P1012" s="14" t="s">
        <v>2539</v>
      </c>
      <c r="Q1012" s="12" t="s">
        <v>1946</v>
      </c>
      <c r="R1012" s="12" t="s">
        <v>1967</v>
      </c>
      <c r="S1012" s="12" t="s">
        <v>1954</v>
      </c>
      <c r="T1012" s="10" t="s">
        <v>4252</v>
      </c>
      <c r="U1012" s="10" t="s">
        <v>4253</v>
      </c>
      <c r="V1012" s="10" t="s">
        <v>207</v>
      </c>
      <c r="W1012" s="10" t="s">
        <v>4254</v>
      </c>
      <c r="X1012" s="10" t="s">
        <v>1920</v>
      </c>
      <c r="Y1012" s="10" t="s">
        <v>2521</v>
      </c>
      <c r="Z1012" s="10" t="s">
        <v>1935</v>
      </c>
    </row>
    <row r="1013" spans="1:26" s="10" customFormat="1" ht="30">
      <c r="A1013" s="13" t="s">
        <v>91</v>
      </c>
      <c r="B1013" s="14" t="s">
        <v>161</v>
      </c>
      <c r="C1013" s="10" t="s">
        <v>224</v>
      </c>
      <c r="D1013" s="14" t="s">
        <v>1567</v>
      </c>
      <c r="E1013" s="14" t="s">
        <v>4255</v>
      </c>
      <c r="F1013" s="12" t="s">
        <v>1936</v>
      </c>
      <c r="G1013" s="12" t="s">
        <v>1926</v>
      </c>
      <c r="I1013" s="12">
        <v>1</v>
      </c>
      <c r="K1013" s="12"/>
      <c r="L1013" s="12" t="s">
        <v>4892</v>
      </c>
      <c r="M1013" s="10" t="s">
        <v>1928</v>
      </c>
      <c r="N1013" s="10" t="s">
        <v>1954</v>
      </c>
      <c r="O1013" s="10" t="s">
        <v>1960</v>
      </c>
      <c r="P1013" s="14" t="s">
        <v>2568</v>
      </c>
      <c r="Q1013" s="12" t="s">
        <v>1924</v>
      </c>
      <c r="R1013" s="12" t="s">
        <v>207</v>
      </c>
      <c r="S1013" s="12" t="s">
        <v>1954</v>
      </c>
      <c r="T1013" s="10" t="s">
        <v>207</v>
      </c>
      <c r="U1013" s="10" t="s">
        <v>207</v>
      </c>
      <c r="V1013" s="10" t="s">
        <v>207</v>
      </c>
      <c r="W1013" s="10" t="s">
        <v>1920</v>
      </c>
      <c r="X1013" s="10" t="s">
        <v>1920</v>
      </c>
      <c r="Y1013" s="10" t="s">
        <v>2521</v>
      </c>
      <c r="Z1013" s="10" t="s">
        <v>1935</v>
      </c>
    </row>
    <row r="1014" spans="1:26" s="10" customFormat="1" ht="30">
      <c r="A1014" s="13" t="s">
        <v>91</v>
      </c>
      <c r="B1014" s="14" t="s">
        <v>161</v>
      </c>
      <c r="C1014" s="10" t="s">
        <v>224</v>
      </c>
      <c r="D1014" s="14" t="s">
        <v>1568</v>
      </c>
      <c r="E1014" s="14" t="s">
        <v>4256</v>
      </c>
      <c r="F1014" s="12" t="s">
        <v>1936</v>
      </c>
      <c r="G1014" s="12" t="s">
        <v>1926</v>
      </c>
      <c r="H1014" s="10">
        <v>3</v>
      </c>
      <c r="I1014" s="12">
        <v>1</v>
      </c>
      <c r="K1014" s="12"/>
      <c r="L1014" s="12" t="s">
        <v>4892</v>
      </c>
      <c r="M1014" s="10" t="s">
        <v>1928</v>
      </c>
      <c r="N1014" s="10" t="s">
        <v>1954</v>
      </c>
      <c r="O1014" s="10" t="s">
        <v>1960</v>
      </c>
      <c r="P1014" s="14" t="s">
        <v>2568</v>
      </c>
      <c r="Q1014" s="12" t="s">
        <v>1924</v>
      </c>
      <c r="R1014" s="12" t="s">
        <v>207</v>
      </c>
      <c r="S1014" s="12" t="s">
        <v>1954</v>
      </c>
      <c r="T1014" s="10" t="s">
        <v>207</v>
      </c>
      <c r="U1014" s="10" t="s">
        <v>207</v>
      </c>
      <c r="V1014" s="10" t="s">
        <v>207</v>
      </c>
      <c r="W1014" s="10" t="s">
        <v>4257</v>
      </c>
      <c r="X1014" s="10" t="s">
        <v>1920</v>
      </c>
      <c r="Y1014" s="10" t="s">
        <v>2521</v>
      </c>
      <c r="Z1014" s="10" t="s">
        <v>1935</v>
      </c>
    </row>
    <row r="1015" spans="1:26" s="10" customFormat="1" ht="30">
      <c r="A1015" s="13" t="s">
        <v>91</v>
      </c>
      <c r="B1015" s="14" t="s">
        <v>161</v>
      </c>
      <c r="C1015" s="10" t="s">
        <v>224</v>
      </c>
      <c r="D1015" s="14" t="s">
        <v>1569</v>
      </c>
      <c r="E1015" s="14" t="s">
        <v>4258</v>
      </c>
      <c r="F1015" s="12" t="s">
        <v>1936</v>
      </c>
      <c r="G1015" s="12" t="s">
        <v>1926</v>
      </c>
      <c r="I1015" s="12">
        <v>1</v>
      </c>
      <c r="K1015" s="12"/>
      <c r="L1015" s="12" t="s">
        <v>4892</v>
      </c>
      <c r="M1015" s="10" t="s">
        <v>1928</v>
      </c>
      <c r="N1015" s="10" t="s">
        <v>1954</v>
      </c>
      <c r="O1015" s="10" t="s">
        <v>1960</v>
      </c>
      <c r="P1015" s="14" t="s">
        <v>2568</v>
      </c>
      <c r="Q1015" s="12" t="s">
        <v>1924</v>
      </c>
      <c r="R1015" s="12" t="s">
        <v>207</v>
      </c>
      <c r="S1015" s="12" t="s">
        <v>1954</v>
      </c>
      <c r="T1015" s="10" t="s">
        <v>207</v>
      </c>
      <c r="U1015" s="10" t="s">
        <v>207</v>
      </c>
      <c r="V1015" s="10" t="s">
        <v>207</v>
      </c>
      <c r="W1015" s="10" t="s">
        <v>1920</v>
      </c>
      <c r="X1015" s="10" t="s">
        <v>1920</v>
      </c>
      <c r="Y1015" s="10" t="s">
        <v>2521</v>
      </c>
      <c r="Z1015" s="10" t="s">
        <v>1935</v>
      </c>
    </row>
    <row r="1016" spans="1:26" s="10" customFormat="1" ht="30">
      <c r="A1016" s="13" t="s">
        <v>91</v>
      </c>
      <c r="B1016" s="14" t="s">
        <v>161</v>
      </c>
      <c r="C1016" s="10" t="s">
        <v>224</v>
      </c>
      <c r="D1016" s="14" t="s">
        <v>1570</v>
      </c>
      <c r="E1016" s="14" t="s">
        <v>4259</v>
      </c>
      <c r="F1016" s="12" t="s">
        <v>1936</v>
      </c>
      <c r="G1016" s="12" t="s">
        <v>1926</v>
      </c>
      <c r="H1016" s="10">
        <v>1</v>
      </c>
      <c r="I1016" s="12">
        <v>1</v>
      </c>
      <c r="K1016" s="12"/>
      <c r="L1016" s="12" t="s">
        <v>4892</v>
      </c>
      <c r="M1016" s="10" t="s">
        <v>1928</v>
      </c>
      <c r="N1016" s="10" t="s">
        <v>1954</v>
      </c>
      <c r="O1016" s="10" t="s">
        <v>1960</v>
      </c>
      <c r="P1016" s="14" t="s">
        <v>2520</v>
      </c>
      <c r="Q1016" s="12" t="s">
        <v>1924</v>
      </c>
      <c r="R1016" s="12" t="s">
        <v>207</v>
      </c>
      <c r="S1016" s="12" t="s">
        <v>1954</v>
      </c>
      <c r="T1016" s="10" t="s">
        <v>207</v>
      </c>
      <c r="U1016" s="10" t="s">
        <v>207</v>
      </c>
      <c r="V1016" s="10" t="s">
        <v>207</v>
      </c>
      <c r="W1016" s="10" t="s">
        <v>4260</v>
      </c>
      <c r="X1016" s="10" t="s">
        <v>1920</v>
      </c>
      <c r="Y1016" s="10" t="s">
        <v>2521</v>
      </c>
      <c r="Z1016" s="10" t="s">
        <v>1935</v>
      </c>
    </row>
    <row r="1017" spans="1:26" s="10" customFormat="1" ht="105">
      <c r="A1017" s="13" t="s">
        <v>91</v>
      </c>
      <c r="B1017" s="14" t="s">
        <v>161</v>
      </c>
      <c r="C1017" s="10" t="s">
        <v>224</v>
      </c>
      <c r="D1017" s="14" t="s">
        <v>1571</v>
      </c>
      <c r="E1017" s="14" t="s">
        <v>4261</v>
      </c>
      <c r="F1017" s="12" t="s">
        <v>1936</v>
      </c>
      <c r="G1017" s="12" t="s">
        <v>1926</v>
      </c>
      <c r="H1017" s="10">
        <v>4</v>
      </c>
      <c r="I1017" s="12"/>
      <c r="J1017" s="10">
        <v>4</v>
      </c>
      <c r="K1017" s="12"/>
      <c r="L1017" s="12" t="s">
        <v>1922</v>
      </c>
      <c r="M1017" s="10" t="s">
        <v>1944</v>
      </c>
      <c r="N1017" s="10" t="s">
        <v>1954</v>
      </c>
      <c r="O1017" s="10" t="s">
        <v>1960</v>
      </c>
      <c r="P1017" s="14" t="s">
        <v>2539</v>
      </c>
      <c r="Q1017" s="12" t="s">
        <v>1946</v>
      </c>
      <c r="R1017" s="12" t="s">
        <v>2022</v>
      </c>
      <c r="S1017" s="12" t="s">
        <v>1954</v>
      </c>
      <c r="T1017" s="10" t="s">
        <v>4262</v>
      </c>
      <c r="U1017" s="10" t="s">
        <v>4263</v>
      </c>
      <c r="V1017" s="10" t="s">
        <v>207</v>
      </c>
      <c r="W1017" s="10" t="s">
        <v>1920</v>
      </c>
      <c r="X1017" s="10" t="s">
        <v>1920</v>
      </c>
      <c r="Y1017" s="10" t="s">
        <v>2521</v>
      </c>
      <c r="Z1017" s="10" t="s">
        <v>1935</v>
      </c>
    </row>
    <row r="1018" spans="1:26" s="10" customFormat="1" ht="30">
      <c r="A1018" s="13" t="s">
        <v>91</v>
      </c>
      <c r="B1018" s="14" t="s">
        <v>161</v>
      </c>
      <c r="C1018" s="10" t="s">
        <v>224</v>
      </c>
      <c r="D1018" s="14" t="s">
        <v>1572</v>
      </c>
      <c r="E1018" s="14" t="s">
        <v>4264</v>
      </c>
      <c r="F1018" s="12" t="s">
        <v>1936</v>
      </c>
      <c r="G1018" s="12" t="s">
        <v>1926</v>
      </c>
      <c r="H1018" s="10">
        <v>1</v>
      </c>
      <c r="I1018" s="12">
        <v>1</v>
      </c>
      <c r="K1018" s="12"/>
      <c r="L1018" s="12" t="s">
        <v>4892</v>
      </c>
      <c r="M1018" s="10" t="s">
        <v>1928</v>
      </c>
      <c r="N1018" s="10" t="s">
        <v>1954</v>
      </c>
      <c r="O1018" s="10" t="s">
        <v>1960</v>
      </c>
      <c r="P1018" s="14" t="s">
        <v>4265</v>
      </c>
      <c r="Q1018" s="12" t="s">
        <v>1924</v>
      </c>
      <c r="R1018" s="12" t="s">
        <v>207</v>
      </c>
      <c r="S1018" s="12" t="s">
        <v>1954</v>
      </c>
      <c r="T1018" s="10" t="s">
        <v>207</v>
      </c>
      <c r="U1018" s="10" t="s">
        <v>207</v>
      </c>
      <c r="V1018" s="10" t="s">
        <v>207</v>
      </c>
      <c r="W1018" s="10" t="s">
        <v>4266</v>
      </c>
      <c r="X1018" s="10" t="s">
        <v>1920</v>
      </c>
      <c r="Y1018" s="10" t="s">
        <v>2521</v>
      </c>
      <c r="Z1018" s="10" t="s">
        <v>1935</v>
      </c>
    </row>
    <row r="1019" spans="1:26" s="10" customFormat="1" ht="75">
      <c r="A1019" s="13" t="s">
        <v>91</v>
      </c>
      <c r="B1019" s="14" t="s">
        <v>161</v>
      </c>
      <c r="C1019" s="10" t="s">
        <v>224</v>
      </c>
      <c r="D1019" s="14" t="s">
        <v>1573</v>
      </c>
      <c r="E1019" s="14" t="s">
        <v>4267</v>
      </c>
      <c r="F1019" s="12" t="s">
        <v>1936</v>
      </c>
      <c r="G1019" s="12" t="s">
        <v>1926</v>
      </c>
      <c r="H1019" s="10">
        <v>1</v>
      </c>
      <c r="I1019" s="12">
        <v>1</v>
      </c>
      <c r="K1019" s="12"/>
      <c r="L1019" s="12" t="s">
        <v>4892</v>
      </c>
      <c r="M1019" s="10" t="s">
        <v>1928</v>
      </c>
      <c r="N1019" s="10" t="s">
        <v>1954</v>
      </c>
      <c r="O1019" s="10" t="s">
        <v>1960</v>
      </c>
      <c r="P1019" s="14" t="s">
        <v>2597</v>
      </c>
      <c r="Q1019" s="12" t="s">
        <v>1924</v>
      </c>
      <c r="R1019" s="12" t="s">
        <v>207</v>
      </c>
      <c r="S1019" s="12" t="s">
        <v>1954</v>
      </c>
      <c r="T1019" s="10" t="s">
        <v>207</v>
      </c>
      <c r="U1019" s="10" t="s">
        <v>207</v>
      </c>
      <c r="V1019" s="10" t="s">
        <v>207</v>
      </c>
      <c r="W1019" s="10" t="s">
        <v>2396</v>
      </c>
      <c r="X1019" s="10" t="s">
        <v>1920</v>
      </c>
      <c r="Y1019" s="10" t="s">
        <v>2521</v>
      </c>
      <c r="Z1019" s="10" t="s">
        <v>1935</v>
      </c>
    </row>
    <row r="1020" spans="1:26" s="10" customFormat="1" ht="45">
      <c r="A1020" s="13" t="s">
        <v>91</v>
      </c>
      <c r="B1020" s="14" t="s">
        <v>161</v>
      </c>
      <c r="C1020" s="10" t="s">
        <v>224</v>
      </c>
      <c r="D1020" s="14" t="s">
        <v>1574</v>
      </c>
      <c r="E1020" s="14" t="s">
        <v>4268</v>
      </c>
      <c r="F1020" s="12" t="s">
        <v>1936</v>
      </c>
      <c r="G1020" s="12" t="s">
        <v>1926</v>
      </c>
      <c r="H1020" s="10">
        <v>1</v>
      </c>
      <c r="I1020" s="12">
        <v>1</v>
      </c>
      <c r="K1020" s="12"/>
      <c r="L1020" s="12" t="s">
        <v>4892</v>
      </c>
      <c r="M1020" s="10" t="s">
        <v>1928</v>
      </c>
      <c r="N1020" s="10" t="s">
        <v>1954</v>
      </c>
      <c r="O1020" s="10" t="s">
        <v>1960</v>
      </c>
      <c r="P1020" s="14" t="s">
        <v>3488</v>
      </c>
      <c r="Q1020" s="12" t="s">
        <v>1924</v>
      </c>
      <c r="R1020" s="12" t="s">
        <v>207</v>
      </c>
      <c r="S1020" s="12" t="s">
        <v>1954</v>
      </c>
      <c r="T1020" s="10" t="s">
        <v>207</v>
      </c>
      <c r="U1020" s="10" t="s">
        <v>207</v>
      </c>
      <c r="V1020" s="10" t="s">
        <v>207</v>
      </c>
      <c r="W1020" s="10" t="s">
        <v>4269</v>
      </c>
      <c r="X1020" s="10" t="s">
        <v>1920</v>
      </c>
      <c r="Y1020" s="10" t="s">
        <v>2521</v>
      </c>
      <c r="Z1020" s="10" t="s">
        <v>1935</v>
      </c>
    </row>
    <row r="1021" spans="1:26" s="10" customFormat="1" ht="30">
      <c r="A1021" s="13" t="s">
        <v>91</v>
      </c>
      <c r="B1021" s="14" t="s">
        <v>161</v>
      </c>
      <c r="C1021" s="10" t="s">
        <v>224</v>
      </c>
      <c r="D1021" s="14" t="s">
        <v>1575</v>
      </c>
      <c r="E1021" s="14" t="s">
        <v>4270</v>
      </c>
      <c r="F1021" s="12" t="s">
        <v>1936</v>
      </c>
      <c r="G1021" s="12" t="s">
        <v>1926</v>
      </c>
      <c r="H1021" s="10">
        <v>1</v>
      </c>
      <c r="I1021" s="12">
        <v>1</v>
      </c>
      <c r="K1021" s="12"/>
      <c r="L1021" s="12" t="s">
        <v>4892</v>
      </c>
      <c r="M1021" s="10" t="s">
        <v>1928</v>
      </c>
      <c r="N1021" s="10" t="s">
        <v>1954</v>
      </c>
      <c r="O1021" s="10" t="s">
        <v>1960</v>
      </c>
      <c r="P1021" s="14" t="s">
        <v>4271</v>
      </c>
      <c r="Q1021" s="12" t="s">
        <v>1924</v>
      </c>
      <c r="R1021" s="12" t="s">
        <v>207</v>
      </c>
      <c r="S1021" s="12" t="s">
        <v>1954</v>
      </c>
      <c r="T1021" s="10" t="s">
        <v>207</v>
      </c>
      <c r="U1021" s="10" t="s">
        <v>207</v>
      </c>
      <c r="V1021" s="10" t="s">
        <v>207</v>
      </c>
      <c r="W1021" s="10" t="s">
        <v>4272</v>
      </c>
      <c r="X1021" s="10" t="s">
        <v>1920</v>
      </c>
      <c r="Y1021" s="10" t="s">
        <v>2521</v>
      </c>
      <c r="Z1021" s="10" t="s">
        <v>1935</v>
      </c>
    </row>
    <row r="1022" spans="1:26" s="10" customFormat="1" ht="30">
      <c r="A1022" s="13" t="s">
        <v>91</v>
      </c>
      <c r="B1022" s="14" t="s">
        <v>161</v>
      </c>
      <c r="C1022" s="10" t="s">
        <v>224</v>
      </c>
      <c r="D1022" s="14" t="s">
        <v>1576</v>
      </c>
      <c r="E1022" s="14" t="s">
        <v>4273</v>
      </c>
      <c r="F1022" s="12" t="s">
        <v>1936</v>
      </c>
      <c r="G1022" s="12" t="s">
        <v>1926</v>
      </c>
      <c r="H1022" s="10">
        <v>1</v>
      </c>
      <c r="I1022" s="12">
        <v>1</v>
      </c>
      <c r="K1022" s="12"/>
      <c r="L1022" s="12" t="s">
        <v>4892</v>
      </c>
      <c r="M1022" s="10" t="s">
        <v>1928</v>
      </c>
      <c r="N1022" s="10" t="s">
        <v>1954</v>
      </c>
      <c r="O1022" s="10" t="s">
        <v>1960</v>
      </c>
      <c r="P1022" s="14" t="s">
        <v>3128</v>
      </c>
      <c r="Q1022" s="12" t="s">
        <v>1924</v>
      </c>
      <c r="R1022" s="12" t="s">
        <v>207</v>
      </c>
      <c r="S1022" s="12" t="s">
        <v>1954</v>
      </c>
      <c r="T1022" s="10" t="s">
        <v>207</v>
      </c>
      <c r="U1022" s="10" t="s">
        <v>207</v>
      </c>
      <c r="V1022" s="10" t="s">
        <v>207</v>
      </c>
      <c r="W1022" s="10" t="s">
        <v>1974</v>
      </c>
      <c r="X1022" s="10" t="s">
        <v>1920</v>
      </c>
      <c r="Y1022" s="10" t="s">
        <v>2521</v>
      </c>
      <c r="Z1022" s="10" t="s">
        <v>1935</v>
      </c>
    </row>
    <row r="1023" spans="1:26" s="10" customFormat="1" ht="30">
      <c r="A1023" s="13" t="s">
        <v>91</v>
      </c>
      <c r="B1023" s="14" t="s">
        <v>161</v>
      </c>
      <c r="C1023" s="10" t="s">
        <v>224</v>
      </c>
      <c r="D1023" s="14" t="s">
        <v>1577</v>
      </c>
      <c r="E1023" s="14" t="s">
        <v>4274</v>
      </c>
      <c r="F1023" s="12" t="s">
        <v>1936</v>
      </c>
      <c r="G1023" s="12" t="s">
        <v>1926</v>
      </c>
      <c r="H1023" s="10">
        <v>1</v>
      </c>
      <c r="I1023" s="12">
        <v>1</v>
      </c>
      <c r="J1023" s="10">
        <v>5</v>
      </c>
      <c r="K1023" s="12"/>
      <c r="L1023" s="12" t="s">
        <v>4892</v>
      </c>
      <c r="M1023" s="10" t="s">
        <v>1928</v>
      </c>
      <c r="N1023" s="10" t="s">
        <v>1954</v>
      </c>
      <c r="O1023" s="10" t="s">
        <v>1960</v>
      </c>
      <c r="P1023" s="14" t="s">
        <v>3128</v>
      </c>
      <c r="Q1023" s="12" t="s">
        <v>1924</v>
      </c>
      <c r="R1023" s="12" t="s">
        <v>207</v>
      </c>
      <c r="S1023" s="12" t="s">
        <v>1954</v>
      </c>
      <c r="T1023" s="10" t="s">
        <v>207</v>
      </c>
      <c r="U1023" s="10" t="s">
        <v>207</v>
      </c>
      <c r="V1023" s="10" t="s">
        <v>207</v>
      </c>
      <c r="W1023" s="10" t="s">
        <v>1952</v>
      </c>
      <c r="X1023" s="10" t="s">
        <v>1920</v>
      </c>
      <c r="Y1023" s="10" t="s">
        <v>2521</v>
      </c>
      <c r="Z1023" s="10" t="s">
        <v>1935</v>
      </c>
    </row>
    <row r="1024" spans="1:26" s="10" customFormat="1" ht="30">
      <c r="A1024" s="13" t="s">
        <v>91</v>
      </c>
      <c r="B1024" s="14" t="s">
        <v>161</v>
      </c>
      <c r="C1024" s="10" t="s">
        <v>224</v>
      </c>
      <c r="D1024" s="14" t="s">
        <v>1578</v>
      </c>
      <c r="E1024" s="14" t="s">
        <v>4275</v>
      </c>
      <c r="F1024" s="12" t="s">
        <v>1936</v>
      </c>
      <c r="G1024" s="12" t="s">
        <v>1926</v>
      </c>
      <c r="H1024" s="10">
        <v>1</v>
      </c>
      <c r="I1024" s="12">
        <v>1</v>
      </c>
      <c r="K1024" s="12"/>
      <c r="L1024" s="12" t="s">
        <v>4892</v>
      </c>
      <c r="M1024" s="10" t="s">
        <v>1928</v>
      </c>
      <c r="N1024" s="10" t="s">
        <v>1954</v>
      </c>
      <c r="O1024" s="10" t="s">
        <v>1960</v>
      </c>
      <c r="P1024" s="14" t="s">
        <v>3128</v>
      </c>
      <c r="Q1024" s="12" t="s">
        <v>1924</v>
      </c>
      <c r="R1024" s="12" t="s">
        <v>207</v>
      </c>
      <c r="S1024" s="12" t="s">
        <v>1954</v>
      </c>
      <c r="T1024" s="10" t="s">
        <v>207</v>
      </c>
      <c r="U1024" s="10" t="s">
        <v>207</v>
      </c>
      <c r="V1024" s="10" t="s">
        <v>207</v>
      </c>
      <c r="W1024" s="10" t="s">
        <v>4276</v>
      </c>
      <c r="X1024" s="10" t="s">
        <v>1920</v>
      </c>
      <c r="Y1024" s="10" t="s">
        <v>2521</v>
      </c>
      <c r="Z1024" s="10" t="s">
        <v>1935</v>
      </c>
    </row>
    <row r="1025" spans="1:26" s="10" customFormat="1" ht="30">
      <c r="A1025" s="13" t="s">
        <v>91</v>
      </c>
      <c r="B1025" s="14" t="s">
        <v>161</v>
      </c>
      <c r="C1025" s="10" t="s">
        <v>224</v>
      </c>
      <c r="D1025" s="14" t="s">
        <v>1579</v>
      </c>
      <c r="E1025" s="14" t="s">
        <v>4277</v>
      </c>
      <c r="F1025" s="12" t="s">
        <v>1936</v>
      </c>
      <c r="G1025" s="12" t="s">
        <v>1926</v>
      </c>
      <c r="H1025" s="10">
        <v>1</v>
      </c>
      <c r="I1025" s="12">
        <v>1</v>
      </c>
      <c r="K1025" s="12"/>
      <c r="L1025" s="12" t="s">
        <v>4892</v>
      </c>
      <c r="M1025" s="10" t="s">
        <v>1928</v>
      </c>
      <c r="N1025" s="10" t="s">
        <v>1954</v>
      </c>
      <c r="O1025" s="10" t="s">
        <v>1960</v>
      </c>
      <c r="P1025" s="14" t="s">
        <v>4278</v>
      </c>
      <c r="Q1025" s="12" t="s">
        <v>1924</v>
      </c>
      <c r="R1025" s="12" t="s">
        <v>207</v>
      </c>
      <c r="S1025" s="12" t="s">
        <v>1954</v>
      </c>
      <c r="T1025" s="10" t="s">
        <v>207</v>
      </c>
      <c r="U1025" s="10" t="s">
        <v>207</v>
      </c>
      <c r="V1025" s="10" t="s">
        <v>207</v>
      </c>
      <c r="W1025" s="10" t="s">
        <v>4279</v>
      </c>
      <c r="X1025" s="10" t="s">
        <v>1920</v>
      </c>
      <c r="Y1025" s="10" t="s">
        <v>2521</v>
      </c>
      <c r="Z1025" s="10" t="s">
        <v>1935</v>
      </c>
    </row>
    <row r="1026" spans="1:26" s="10" customFormat="1" ht="30">
      <c r="A1026" s="13" t="s">
        <v>91</v>
      </c>
      <c r="B1026" s="14" t="s">
        <v>161</v>
      </c>
      <c r="C1026" s="10" t="s">
        <v>224</v>
      </c>
      <c r="D1026" s="14" t="s">
        <v>1580</v>
      </c>
      <c r="E1026" s="14" t="s">
        <v>4280</v>
      </c>
      <c r="F1026" s="12" t="s">
        <v>1936</v>
      </c>
      <c r="G1026" s="12" t="s">
        <v>1926</v>
      </c>
      <c r="H1026" s="10">
        <v>1</v>
      </c>
      <c r="I1026" s="12">
        <v>1</v>
      </c>
      <c r="K1026" s="12"/>
      <c r="L1026" s="12" t="s">
        <v>4892</v>
      </c>
      <c r="M1026" s="10" t="s">
        <v>1928</v>
      </c>
      <c r="N1026" s="10" t="s">
        <v>1954</v>
      </c>
      <c r="O1026" s="10" t="s">
        <v>1960</v>
      </c>
      <c r="P1026" s="14" t="s">
        <v>4278</v>
      </c>
      <c r="Q1026" s="12" t="s">
        <v>1924</v>
      </c>
      <c r="R1026" s="12" t="s">
        <v>207</v>
      </c>
      <c r="S1026" s="12" t="s">
        <v>1954</v>
      </c>
      <c r="T1026" s="10" t="s">
        <v>207</v>
      </c>
      <c r="U1026" s="10" t="s">
        <v>207</v>
      </c>
      <c r="V1026" s="10" t="s">
        <v>207</v>
      </c>
      <c r="W1026" s="10" t="s">
        <v>4281</v>
      </c>
      <c r="X1026" s="10" t="s">
        <v>1920</v>
      </c>
      <c r="Y1026" s="10" t="s">
        <v>2521</v>
      </c>
      <c r="Z1026" s="10" t="s">
        <v>1935</v>
      </c>
    </row>
    <row r="1027" spans="1:26" s="10" customFormat="1" ht="30">
      <c r="A1027" s="13" t="s">
        <v>91</v>
      </c>
      <c r="B1027" s="14" t="s">
        <v>161</v>
      </c>
      <c r="C1027" s="10" t="s">
        <v>224</v>
      </c>
      <c r="D1027" s="14" t="s">
        <v>1581</v>
      </c>
      <c r="E1027" s="14" t="s">
        <v>4282</v>
      </c>
      <c r="F1027" s="12" t="s">
        <v>1936</v>
      </c>
      <c r="G1027" s="12" t="s">
        <v>1926</v>
      </c>
      <c r="H1027" s="10">
        <v>1</v>
      </c>
      <c r="I1027" s="12">
        <v>1</v>
      </c>
      <c r="K1027" s="12"/>
      <c r="L1027" s="12" t="s">
        <v>4892</v>
      </c>
      <c r="M1027" s="10" t="s">
        <v>1928</v>
      </c>
      <c r="N1027" s="10" t="s">
        <v>1954</v>
      </c>
      <c r="O1027" s="10" t="s">
        <v>1960</v>
      </c>
      <c r="P1027" s="14" t="s">
        <v>4278</v>
      </c>
      <c r="Q1027" s="12" t="s">
        <v>1924</v>
      </c>
      <c r="R1027" s="12" t="s">
        <v>207</v>
      </c>
      <c r="S1027" s="12" t="s">
        <v>1954</v>
      </c>
      <c r="T1027" s="10" t="s">
        <v>207</v>
      </c>
      <c r="U1027" s="10" t="s">
        <v>207</v>
      </c>
      <c r="V1027" s="10" t="s">
        <v>207</v>
      </c>
      <c r="W1027" s="10" t="s">
        <v>4283</v>
      </c>
      <c r="X1027" s="10" t="s">
        <v>1920</v>
      </c>
      <c r="Y1027" s="10" t="s">
        <v>2521</v>
      </c>
      <c r="Z1027" s="10" t="s">
        <v>1935</v>
      </c>
    </row>
    <row r="1028" spans="1:26" s="10" customFormat="1" ht="30">
      <c r="A1028" s="13" t="s">
        <v>91</v>
      </c>
      <c r="B1028" s="14" t="s">
        <v>161</v>
      </c>
      <c r="C1028" s="10" t="s">
        <v>224</v>
      </c>
      <c r="D1028" s="14" t="s">
        <v>1582</v>
      </c>
      <c r="E1028" s="14" t="s">
        <v>4284</v>
      </c>
      <c r="F1028" s="12" t="s">
        <v>1936</v>
      </c>
      <c r="G1028" s="12" t="s">
        <v>1926</v>
      </c>
      <c r="H1028" s="10">
        <v>1</v>
      </c>
      <c r="I1028" s="12">
        <v>1</v>
      </c>
      <c r="K1028" s="12"/>
      <c r="L1028" s="12" t="s">
        <v>4892</v>
      </c>
      <c r="M1028" s="10" t="s">
        <v>1928</v>
      </c>
      <c r="N1028" s="10" t="s">
        <v>1954</v>
      </c>
      <c r="O1028" s="10" t="s">
        <v>1960</v>
      </c>
      <c r="P1028" s="14" t="s">
        <v>4285</v>
      </c>
      <c r="Q1028" s="12" t="s">
        <v>1924</v>
      </c>
      <c r="R1028" s="12" t="s">
        <v>207</v>
      </c>
      <c r="S1028" s="12" t="s">
        <v>1954</v>
      </c>
      <c r="T1028" s="10" t="s">
        <v>207</v>
      </c>
      <c r="U1028" s="10" t="s">
        <v>207</v>
      </c>
      <c r="V1028" s="10" t="s">
        <v>207</v>
      </c>
      <c r="W1028" s="10" t="s">
        <v>4286</v>
      </c>
      <c r="X1028" s="10" t="s">
        <v>1920</v>
      </c>
      <c r="Y1028" s="10" t="s">
        <v>2521</v>
      </c>
      <c r="Z1028" s="10" t="s">
        <v>1935</v>
      </c>
    </row>
    <row r="1029" spans="1:26" s="10" customFormat="1" ht="45">
      <c r="A1029" s="13" t="s">
        <v>91</v>
      </c>
      <c r="B1029" s="14" t="s">
        <v>161</v>
      </c>
      <c r="C1029" s="10" t="s">
        <v>224</v>
      </c>
      <c r="D1029" s="14" t="s">
        <v>1583</v>
      </c>
      <c r="E1029" s="14" t="s">
        <v>4287</v>
      </c>
      <c r="F1029" s="12" t="s">
        <v>1936</v>
      </c>
      <c r="G1029" s="12" t="s">
        <v>1926</v>
      </c>
      <c r="H1029" s="10">
        <v>1</v>
      </c>
      <c r="I1029" s="12">
        <v>1</v>
      </c>
      <c r="K1029" s="12"/>
      <c r="L1029" s="12" t="s">
        <v>4892</v>
      </c>
      <c r="M1029" s="10" t="s">
        <v>1928</v>
      </c>
      <c r="N1029" s="10" t="s">
        <v>1954</v>
      </c>
      <c r="O1029" s="10" t="s">
        <v>1960</v>
      </c>
      <c r="P1029" s="14" t="s">
        <v>4288</v>
      </c>
      <c r="Q1029" s="12" t="s">
        <v>1924</v>
      </c>
      <c r="R1029" s="12" t="s">
        <v>207</v>
      </c>
      <c r="S1029" s="12" t="s">
        <v>1954</v>
      </c>
      <c r="T1029" s="10" t="s">
        <v>207</v>
      </c>
      <c r="U1029" s="10" t="s">
        <v>207</v>
      </c>
      <c r="V1029" s="10" t="s">
        <v>207</v>
      </c>
      <c r="W1029" s="10" t="s">
        <v>4289</v>
      </c>
      <c r="X1029" s="10" t="s">
        <v>1920</v>
      </c>
      <c r="Y1029" s="10" t="s">
        <v>2521</v>
      </c>
      <c r="Z1029" s="10" t="s">
        <v>1935</v>
      </c>
    </row>
    <row r="1030" spans="1:26" s="10" customFormat="1" ht="105">
      <c r="A1030" s="13" t="s">
        <v>91</v>
      </c>
      <c r="B1030" s="14" t="s">
        <v>161</v>
      </c>
      <c r="C1030" s="10" t="s">
        <v>224</v>
      </c>
      <c r="D1030" s="14" t="s">
        <v>1584</v>
      </c>
      <c r="E1030" s="14" t="s">
        <v>4290</v>
      </c>
      <c r="F1030" s="12" t="s">
        <v>1936</v>
      </c>
      <c r="G1030" s="12" t="s">
        <v>1926</v>
      </c>
      <c r="I1030" s="12">
        <v>1</v>
      </c>
      <c r="K1030" s="12"/>
      <c r="L1030" s="12" t="s">
        <v>1922</v>
      </c>
      <c r="M1030" s="10" t="s">
        <v>1944</v>
      </c>
      <c r="N1030" s="10" t="s">
        <v>1954</v>
      </c>
      <c r="O1030" s="10" t="s">
        <v>1960</v>
      </c>
      <c r="P1030" s="14" t="s">
        <v>2539</v>
      </c>
      <c r="Q1030" s="12" t="s">
        <v>1946</v>
      </c>
      <c r="R1030" s="12" t="s">
        <v>1962</v>
      </c>
      <c r="S1030" s="12" t="s">
        <v>1954</v>
      </c>
      <c r="T1030" s="10" t="s">
        <v>4291</v>
      </c>
      <c r="U1030" s="10" t="s">
        <v>4292</v>
      </c>
      <c r="V1030" s="10" t="s">
        <v>207</v>
      </c>
      <c r="W1030" s="10" t="s">
        <v>4293</v>
      </c>
      <c r="X1030" s="10" t="s">
        <v>1920</v>
      </c>
      <c r="Y1030" s="10" t="s">
        <v>2521</v>
      </c>
      <c r="Z1030" s="10" t="s">
        <v>1935</v>
      </c>
    </row>
    <row r="1031" spans="1:26" s="10" customFormat="1" ht="30">
      <c r="A1031" s="13" t="s">
        <v>91</v>
      </c>
      <c r="B1031" s="14" t="s">
        <v>161</v>
      </c>
      <c r="C1031" s="10" t="s">
        <v>224</v>
      </c>
      <c r="D1031" s="14" t="s">
        <v>1585</v>
      </c>
      <c r="E1031" s="14" t="s">
        <v>4294</v>
      </c>
      <c r="F1031" s="12" t="s">
        <v>1936</v>
      </c>
      <c r="G1031" s="12" t="s">
        <v>1926</v>
      </c>
      <c r="I1031" s="12"/>
      <c r="K1031" s="12"/>
      <c r="L1031" s="12" t="s">
        <v>4892</v>
      </c>
      <c r="M1031" s="10" t="s">
        <v>1928</v>
      </c>
      <c r="N1031" s="10" t="s">
        <v>1954</v>
      </c>
      <c r="O1031" s="10" t="s">
        <v>1960</v>
      </c>
      <c r="P1031" s="14" t="s">
        <v>2568</v>
      </c>
      <c r="Q1031" s="12" t="s">
        <v>1924</v>
      </c>
      <c r="R1031" s="12" t="s">
        <v>207</v>
      </c>
      <c r="S1031" s="12" t="s">
        <v>1954</v>
      </c>
      <c r="T1031" s="10" t="s">
        <v>207</v>
      </c>
      <c r="U1031" s="10" t="s">
        <v>207</v>
      </c>
      <c r="V1031" s="10" t="s">
        <v>207</v>
      </c>
      <c r="W1031" s="10" t="s">
        <v>4295</v>
      </c>
      <c r="X1031" s="10" t="s">
        <v>1920</v>
      </c>
      <c r="Y1031" s="10" t="s">
        <v>2521</v>
      </c>
      <c r="Z1031" s="10" t="s">
        <v>1935</v>
      </c>
    </row>
    <row r="1032" spans="1:26" s="10" customFormat="1" ht="30">
      <c r="A1032" s="13" t="s">
        <v>91</v>
      </c>
      <c r="B1032" s="14" t="s">
        <v>161</v>
      </c>
      <c r="C1032" s="10" t="s">
        <v>224</v>
      </c>
      <c r="D1032" s="14" t="s">
        <v>1586</v>
      </c>
      <c r="E1032" s="14" t="s">
        <v>4296</v>
      </c>
      <c r="F1032" s="12" t="s">
        <v>1936</v>
      </c>
      <c r="G1032" s="12" t="s">
        <v>1926</v>
      </c>
      <c r="I1032" s="12"/>
      <c r="K1032" s="12"/>
      <c r="L1032" s="12" t="s">
        <v>4892</v>
      </c>
      <c r="M1032" s="10" t="s">
        <v>1928</v>
      </c>
      <c r="N1032" s="10" t="s">
        <v>1954</v>
      </c>
      <c r="O1032" s="10" t="s">
        <v>1960</v>
      </c>
      <c r="P1032" s="14" t="s">
        <v>4297</v>
      </c>
      <c r="Q1032" s="12" t="s">
        <v>1924</v>
      </c>
      <c r="R1032" s="12" t="s">
        <v>207</v>
      </c>
      <c r="S1032" s="12" t="s">
        <v>1954</v>
      </c>
      <c r="T1032" s="10" t="s">
        <v>207</v>
      </c>
      <c r="U1032" s="10" t="s">
        <v>207</v>
      </c>
      <c r="V1032" s="10" t="s">
        <v>207</v>
      </c>
      <c r="W1032" s="10" t="s">
        <v>4298</v>
      </c>
      <c r="X1032" s="10" t="s">
        <v>1920</v>
      </c>
      <c r="Y1032" s="10" t="s">
        <v>2521</v>
      </c>
      <c r="Z1032" s="10" t="s">
        <v>1935</v>
      </c>
    </row>
    <row r="1033" spans="1:26" s="10" customFormat="1" ht="30">
      <c r="A1033" s="13" t="s">
        <v>91</v>
      </c>
      <c r="B1033" s="14" t="s">
        <v>161</v>
      </c>
      <c r="C1033" s="10" t="s">
        <v>224</v>
      </c>
      <c r="D1033" s="14" t="s">
        <v>1587</v>
      </c>
      <c r="E1033" s="14" t="s">
        <v>4299</v>
      </c>
      <c r="F1033" s="12" t="s">
        <v>1936</v>
      </c>
      <c r="G1033" s="12" t="s">
        <v>1926</v>
      </c>
      <c r="I1033" s="12">
        <v>1</v>
      </c>
      <c r="K1033" s="12"/>
      <c r="L1033" s="12" t="s">
        <v>4892</v>
      </c>
      <c r="M1033" s="10" t="s">
        <v>1928</v>
      </c>
      <c r="N1033" s="10" t="s">
        <v>1954</v>
      </c>
      <c r="O1033" s="10" t="s">
        <v>1960</v>
      </c>
      <c r="P1033" s="14" t="s">
        <v>2696</v>
      </c>
      <c r="Q1033" s="12" t="s">
        <v>1924</v>
      </c>
      <c r="R1033" s="12" t="s">
        <v>207</v>
      </c>
      <c r="S1033" s="12" t="s">
        <v>1954</v>
      </c>
      <c r="T1033" s="10" t="s">
        <v>207</v>
      </c>
      <c r="U1033" s="10" t="s">
        <v>207</v>
      </c>
      <c r="V1033" s="10" t="s">
        <v>207</v>
      </c>
      <c r="W1033" s="10" t="s">
        <v>4300</v>
      </c>
      <c r="X1033" s="10" t="s">
        <v>1920</v>
      </c>
      <c r="Y1033" s="10" t="s">
        <v>2521</v>
      </c>
      <c r="Z1033" s="10" t="s">
        <v>1935</v>
      </c>
    </row>
    <row r="1034" spans="1:26" s="10" customFormat="1" ht="30">
      <c r="A1034" s="13" t="s">
        <v>91</v>
      </c>
      <c r="B1034" s="14" t="s">
        <v>161</v>
      </c>
      <c r="C1034" s="10" t="s">
        <v>224</v>
      </c>
      <c r="D1034" s="14" t="s">
        <v>1588</v>
      </c>
      <c r="E1034" s="14" t="s">
        <v>4301</v>
      </c>
      <c r="F1034" s="12" t="s">
        <v>1936</v>
      </c>
      <c r="G1034" s="12" t="s">
        <v>1926</v>
      </c>
      <c r="H1034" s="10">
        <v>1</v>
      </c>
      <c r="I1034" s="12">
        <v>1</v>
      </c>
      <c r="K1034" s="12"/>
      <c r="L1034" s="12" t="s">
        <v>4892</v>
      </c>
      <c r="M1034" s="10" t="s">
        <v>1928</v>
      </c>
      <c r="N1034" s="10" t="s">
        <v>1954</v>
      </c>
      <c r="O1034" s="10" t="s">
        <v>1960</v>
      </c>
      <c r="P1034" s="14" t="s">
        <v>2568</v>
      </c>
      <c r="Q1034" s="12" t="s">
        <v>1924</v>
      </c>
      <c r="R1034" s="12" t="s">
        <v>207</v>
      </c>
      <c r="S1034" s="12" t="s">
        <v>1954</v>
      </c>
      <c r="T1034" s="10" t="s">
        <v>207</v>
      </c>
      <c r="U1034" s="10" t="s">
        <v>207</v>
      </c>
      <c r="V1034" s="10" t="s">
        <v>207</v>
      </c>
      <c r="W1034" s="10" t="s">
        <v>4302</v>
      </c>
      <c r="X1034" s="10" t="s">
        <v>1920</v>
      </c>
      <c r="Y1034" s="10" t="s">
        <v>2521</v>
      </c>
      <c r="Z1034" s="10" t="s">
        <v>1935</v>
      </c>
    </row>
    <row r="1035" spans="1:26" s="10" customFormat="1" ht="30">
      <c r="A1035" s="13" t="s">
        <v>91</v>
      </c>
      <c r="B1035" s="14" t="s">
        <v>161</v>
      </c>
      <c r="C1035" s="10" t="s">
        <v>224</v>
      </c>
      <c r="D1035" s="14" t="s">
        <v>1589</v>
      </c>
      <c r="E1035" s="14" t="s">
        <v>207</v>
      </c>
      <c r="F1035" s="12" t="s">
        <v>1936</v>
      </c>
      <c r="G1035" s="12" t="s">
        <v>1926</v>
      </c>
      <c r="I1035" s="12"/>
      <c r="K1035" s="12"/>
      <c r="L1035" s="12" t="s">
        <v>1922</v>
      </c>
      <c r="M1035" s="10" t="s">
        <v>1928</v>
      </c>
      <c r="N1035" s="10" t="s">
        <v>1954</v>
      </c>
      <c r="O1035" s="10" t="s">
        <v>1960</v>
      </c>
      <c r="P1035" s="14" t="s">
        <v>1931</v>
      </c>
      <c r="Q1035" s="12" t="s">
        <v>1946</v>
      </c>
      <c r="R1035" s="12" t="s">
        <v>1933</v>
      </c>
      <c r="S1035" s="12" t="s">
        <v>1954</v>
      </c>
      <c r="T1035" s="10" t="s">
        <v>4303</v>
      </c>
      <c r="U1035" s="10" t="s">
        <v>4304</v>
      </c>
      <c r="V1035" s="10" t="s">
        <v>207</v>
      </c>
      <c r="W1035" s="10" t="s">
        <v>2050</v>
      </c>
      <c r="X1035" s="10" t="s">
        <v>1920</v>
      </c>
      <c r="Y1035" s="10" t="s">
        <v>2521</v>
      </c>
      <c r="Z1035" s="10" t="s">
        <v>2121</v>
      </c>
    </row>
    <row r="1036" spans="1:26" s="10" customFormat="1" ht="30">
      <c r="A1036" s="13" t="s">
        <v>91</v>
      </c>
      <c r="B1036" s="14" t="s">
        <v>161</v>
      </c>
      <c r="C1036" s="10" t="s">
        <v>224</v>
      </c>
      <c r="D1036" s="14" t="s">
        <v>1590</v>
      </c>
      <c r="E1036" s="14" t="s">
        <v>4305</v>
      </c>
      <c r="F1036" s="12" t="s">
        <v>1936</v>
      </c>
      <c r="G1036" s="12" t="s">
        <v>1926</v>
      </c>
      <c r="H1036" s="10">
        <v>1</v>
      </c>
      <c r="I1036" s="12">
        <v>1</v>
      </c>
      <c r="K1036" s="12"/>
      <c r="L1036" s="12" t="s">
        <v>4892</v>
      </c>
      <c r="M1036" s="10" t="s">
        <v>1928</v>
      </c>
      <c r="N1036" s="10" t="s">
        <v>1954</v>
      </c>
      <c r="O1036" s="10" t="s">
        <v>1960</v>
      </c>
      <c r="P1036" s="14" t="s">
        <v>4306</v>
      </c>
      <c r="Q1036" s="12" t="s">
        <v>1924</v>
      </c>
      <c r="R1036" s="12" t="s">
        <v>207</v>
      </c>
      <c r="S1036" s="12" t="s">
        <v>1954</v>
      </c>
      <c r="T1036" s="10" t="s">
        <v>207</v>
      </c>
      <c r="U1036" s="10" t="s">
        <v>207</v>
      </c>
      <c r="V1036" s="10" t="s">
        <v>207</v>
      </c>
      <c r="W1036" s="10" t="s">
        <v>4307</v>
      </c>
      <c r="X1036" s="10" t="s">
        <v>1920</v>
      </c>
      <c r="Y1036" s="10" t="s">
        <v>2521</v>
      </c>
      <c r="Z1036" s="10" t="s">
        <v>1935</v>
      </c>
    </row>
    <row r="1037" spans="1:26" s="10" customFormat="1" ht="30">
      <c r="A1037" s="13" t="s">
        <v>91</v>
      </c>
      <c r="B1037" s="14" t="s">
        <v>161</v>
      </c>
      <c r="C1037" s="10" t="s">
        <v>224</v>
      </c>
      <c r="D1037" s="14" t="s">
        <v>1591</v>
      </c>
      <c r="E1037" s="14" t="s">
        <v>4308</v>
      </c>
      <c r="F1037" s="12" t="s">
        <v>1936</v>
      </c>
      <c r="G1037" s="12" t="s">
        <v>1926</v>
      </c>
      <c r="H1037" s="10">
        <v>1</v>
      </c>
      <c r="I1037" s="12">
        <v>1</v>
      </c>
      <c r="K1037" s="12"/>
      <c r="L1037" s="12" t="s">
        <v>4892</v>
      </c>
      <c r="M1037" s="10" t="s">
        <v>1928</v>
      </c>
      <c r="N1037" s="10" t="s">
        <v>1954</v>
      </c>
      <c r="O1037" s="10" t="s">
        <v>1960</v>
      </c>
      <c r="P1037" s="14" t="s">
        <v>4309</v>
      </c>
      <c r="Q1037" s="12" t="s">
        <v>1924</v>
      </c>
      <c r="R1037" s="12" t="s">
        <v>207</v>
      </c>
      <c r="S1037" s="12" t="s">
        <v>1954</v>
      </c>
      <c r="T1037" s="10" t="s">
        <v>207</v>
      </c>
      <c r="U1037" s="10" t="s">
        <v>207</v>
      </c>
      <c r="V1037" s="10" t="s">
        <v>207</v>
      </c>
      <c r="W1037" s="10" t="s">
        <v>4310</v>
      </c>
      <c r="X1037" s="10" t="s">
        <v>1920</v>
      </c>
      <c r="Y1037" s="10" t="s">
        <v>2521</v>
      </c>
      <c r="Z1037" s="10" t="s">
        <v>1935</v>
      </c>
    </row>
    <row r="1038" spans="1:26" s="10" customFormat="1" ht="30">
      <c r="A1038" s="13" t="s">
        <v>91</v>
      </c>
      <c r="B1038" s="14" t="s">
        <v>161</v>
      </c>
      <c r="C1038" s="10" t="s">
        <v>224</v>
      </c>
      <c r="D1038" s="14" t="s">
        <v>1592</v>
      </c>
      <c r="E1038" s="14" t="s">
        <v>4311</v>
      </c>
      <c r="F1038" s="12" t="s">
        <v>1936</v>
      </c>
      <c r="G1038" s="12" t="s">
        <v>1926</v>
      </c>
      <c r="H1038" s="10">
        <v>1</v>
      </c>
      <c r="I1038" s="12">
        <v>1</v>
      </c>
      <c r="K1038" s="12"/>
      <c r="L1038" s="12" t="s">
        <v>4892</v>
      </c>
      <c r="M1038" s="10" t="s">
        <v>1928</v>
      </c>
      <c r="N1038" s="10" t="s">
        <v>1954</v>
      </c>
      <c r="O1038" s="10" t="s">
        <v>1960</v>
      </c>
      <c r="P1038" s="14" t="s">
        <v>2568</v>
      </c>
      <c r="Q1038" s="12" t="s">
        <v>1924</v>
      </c>
      <c r="R1038" s="12" t="s">
        <v>207</v>
      </c>
      <c r="S1038" s="12" t="s">
        <v>1954</v>
      </c>
      <c r="T1038" s="10" t="s">
        <v>207</v>
      </c>
      <c r="U1038" s="10" t="s">
        <v>207</v>
      </c>
      <c r="V1038" s="10" t="s">
        <v>207</v>
      </c>
      <c r="W1038" s="10" t="s">
        <v>1920</v>
      </c>
      <c r="X1038" s="10" t="s">
        <v>1920</v>
      </c>
      <c r="Y1038" s="10" t="s">
        <v>2521</v>
      </c>
      <c r="Z1038" s="10" t="s">
        <v>1935</v>
      </c>
    </row>
    <row r="1039" spans="1:26" s="10" customFormat="1" ht="30">
      <c r="A1039" s="13" t="s">
        <v>91</v>
      </c>
      <c r="B1039" s="14" t="s">
        <v>161</v>
      </c>
      <c r="C1039" s="10" t="s">
        <v>224</v>
      </c>
      <c r="D1039" s="14" t="s">
        <v>1593</v>
      </c>
      <c r="E1039" s="14" t="s">
        <v>4312</v>
      </c>
      <c r="F1039" s="12" t="s">
        <v>1936</v>
      </c>
      <c r="G1039" s="12" t="s">
        <v>1926</v>
      </c>
      <c r="I1039" s="12"/>
      <c r="K1039" s="12"/>
      <c r="L1039" s="12" t="s">
        <v>4892</v>
      </c>
      <c r="M1039" s="10" t="s">
        <v>1928</v>
      </c>
      <c r="N1039" s="10" t="s">
        <v>1954</v>
      </c>
      <c r="O1039" s="10" t="s">
        <v>1960</v>
      </c>
      <c r="P1039" s="14" t="s">
        <v>2561</v>
      </c>
      <c r="Q1039" s="12" t="s">
        <v>1924</v>
      </c>
      <c r="R1039" s="12" t="s">
        <v>207</v>
      </c>
      <c r="S1039" s="12" t="s">
        <v>1954</v>
      </c>
      <c r="T1039" s="10" t="s">
        <v>207</v>
      </c>
      <c r="U1039" s="10" t="s">
        <v>207</v>
      </c>
      <c r="V1039" s="10" t="s">
        <v>207</v>
      </c>
      <c r="W1039" s="10" t="s">
        <v>4313</v>
      </c>
      <c r="X1039" s="10" t="s">
        <v>1920</v>
      </c>
      <c r="Y1039" s="10" t="s">
        <v>2521</v>
      </c>
      <c r="Z1039" s="10" t="s">
        <v>1935</v>
      </c>
    </row>
    <row r="1040" spans="1:26" s="10" customFormat="1" ht="30">
      <c r="A1040" s="13" t="s">
        <v>91</v>
      </c>
      <c r="B1040" s="14" t="s">
        <v>161</v>
      </c>
      <c r="C1040" s="10" t="s">
        <v>224</v>
      </c>
      <c r="D1040" s="14" t="s">
        <v>1594</v>
      </c>
      <c r="E1040" s="14" t="s">
        <v>4314</v>
      </c>
      <c r="F1040" s="12" t="s">
        <v>1936</v>
      </c>
      <c r="G1040" s="12" t="s">
        <v>1926</v>
      </c>
      <c r="H1040" s="10">
        <v>1</v>
      </c>
      <c r="I1040" s="12"/>
      <c r="K1040" s="12"/>
      <c r="L1040" s="12" t="s">
        <v>4892</v>
      </c>
      <c r="M1040" s="10" t="s">
        <v>1928</v>
      </c>
      <c r="N1040" s="10" t="s">
        <v>1954</v>
      </c>
      <c r="O1040" s="10" t="s">
        <v>1960</v>
      </c>
      <c r="P1040" s="14" t="s">
        <v>2568</v>
      </c>
      <c r="Q1040" s="12" t="s">
        <v>1924</v>
      </c>
      <c r="R1040" s="12" t="s">
        <v>207</v>
      </c>
      <c r="S1040" s="12" t="s">
        <v>1954</v>
      </c>
      <c r="T1040" s="10" t="s">
        <v>207</v>
      </c>
      <c r="U1040" s="10" t="s">
        <v>207</v>
      </c>
      <c r="V1040" s="10" t="s">
        <v>207</v>
      </c>
      <c r="W1040" s="10" t="s">
        <v>4315</v>
      </c>
      <c r="X1040" s="10" t="s">
        <v>1920</v>
      </c>
      <c r="Y1040" s="10" t="s">
        <v>2521</v>
      </c>
      <c r="Z1040" s="10" t="s">
        <v>1935</v>
      </c>
    </row>
    <row r="1041" spans="1:26" s="10" customFormat="1" ht="30">
      <c r="A1041" s="13" t="s">
        <v>91</v>
      </c>
      <c r="B1041" s="14" t="s">
        <v>161</v>
      </c>
      <c r="C1041" s="10" t="s">
        <v>224</v>
      </c>
      <c r="D1041" s="14" t="s">
        <v>1595</v>
      </c>
      <c r="E1041" s="14" t="s">
        <v>4316</v>
      </c>
      <c r="F1041" s="12" t="s">
        <v>1936</v>
      </c>
      <c r="G1041" s="12" t="s">
        <v>1926</v>
      </c>
      <c r="H1041" s="10">
        <v>1</v>
      </c>
      <c r="I1041" s="12"/>
      <c r="K1041" s="12"/>
      <c r="L1041" s="12" t="s">
        <v>4892</v>
      </c>
      <c r="M1041" s="10" t="s">
        <v>1928</v>
      </c>
      <c r="N1041" s="10" t="s">
        <v>1954</v>
      </c>
      <c r="O1041" s="10" t="s">
        <v>1960</v>
      </c>
      <c r="P1041" s="14" t="s">
        <v>2568</v>
      </c>
      <c r="Q1041" s="12" t="s">
        <v>1924</v>
      </c>
      <c r="R1041" s="12" t="s">
        <v>207</v>
      </c>
      <c r="S1041" s="12" t="s">
        <v>1954</v>
      </c>
      <c r="T1041" s="10" t="s">
        <v>207</v>
      </c>
      <c r="U1041" s="10" t="s">
        <v>207</v>
      </c>
      <c r="V1041" s="10" t="s">
        <v>207</v>
      </c>
      <c r="W1041" s="10" t="s">
        <v>4317</v>
      </c>
      <c r="X1041" s="10" t="s">
        <v>1920</v>
      </c>
      <c r="Y1041" s="10" t="s">
        <v>2521</v>
      </c>
      <c r="Z1041" s="10" t="s">
        <v>1935</v>
      </c>
    </row>
    <row r="1042" spans="1:26" s="10" customFormat="1" ht="30">
      <c r="A1042" s="13" t="s">
        <v>91</v>
      </c>
      <c r="B1042" s="14" t="s">
        <v>161</v>
      </c>
      <c r="C1042" s="10" t="s">
        <v>224</v>
      </c>
      <c r="D1042" s="14" t="s">
        <v>1596</v>
      </c>
      <c r="E1042" s="14" t="s">
        <v>4318</v>
      </c>
      <c r="F1042" s="12" t="s">
        <v>1936</v>
      </c>
      <c r="G1042" s="12" t="s">
        <v>1926</v>
      </c>
      <c r="H1042" s="10">
        <v>1</v>
      </c>
      <c r="I1042" s="12">
        <v>1</v>
      </c>
      <c r="K1042" s="12"/>
      <c r="L1042" s="12" t="s">
        <v>4892</v>
      </c>
      <c r="M1042" s="10" t="s">
        <v>1928</v>
      </c>
      <c r="N1042" s="10" t="s">
        <v>1954</v>
      </c>
      <c r="O1042" s="10" t="s">
        <v>1960</v>
      </c>
      <c r="P1042" s="14" t="s">
        <v>2561</v>
      </c>
      <c r="Q1042" s="12" t="s">
        <v>1924</v>
      </c>
      <c r="R1042" s="12" t="s">
        <v>207</v>
      </c>
      <c r="S1042" s="12" t="s">
        <v>1954</v>
      </c>
      <c r="T1042" s="10" t="s">
        <v>207</v>
      </c>
      <c r="U1042" s="10" t="s">
        <v>207</v>
      </c>
      <c r="V1042" s="10" t="s">
        <v>207</v>
      </c>
      <c r="W1042" s="10" t="s">
        <v>1920</v>
      </c>
      <c r="X1042" s="10" t="s">
        <v>1920</v>
      </c>
      <c r="Y1042" s="10" t="s">
        <v>2521</v>
      </c>
      <c r="Z1042" s="10" t="s">
        <v>1935</v>
      </c>
    </row>
    <row r="1043" spans="1:26" s="10" customFormat="1" ht="30">
      <c r="A1043" s="13" t="s">
        <v>91</v>
      </c>
      <c r="B1043" s="14" t="s">
        <v>161</v>
      </c>
      <c r="C1043" s="10" t="s">
        <v>224</v>
      </c>
      <c r="D1043" s="14" t="s">
        <v>1597</v>
      </c>
      <c r="E1043" s="14" t="s">
        <v>4319</v>
      </c>
      <c r="F1043" s="12" t="s">
        <v>1936</v>
      </c>
      <c r="G1043" s="12" t="s">
        <v>1926</v>
      </c>
      <c r="H1043" s="10">
        <v>1</v>
      </c>
      <c r="I1043" s="12"/>
      <c r="K1043" s="12"/>
      <c r="L1043" s="12" t="s">
        <v>4892</v>
      </c>
      <c r="M1043" s="10" t="s">
        <v>1928</v>
      </c>
      <c r="N1043" s="10" t="s">
        <v>1954</v>
      </c>
      <c r="O1043" s="10" t="s">
        <v>1960</v>
      </c>
      <c r="P1043" s="14" t="s">
        <v>3218</v>
      </c>
      <c r="Q1043" s="12" t="s">
        <v>1924</v>
      </c>
      <c r="R1043" s="12" t="s">
        <v>207</v>
      </c>
      <c r="S1043" s="12" t="s">
        <v>1954</v>
      </c>
      <c r="T1043" s="10" t="s">
        <v>207</v>
      </c>
      <c r="U1043" s="10" t="s">
        <v>207</v>
      </c>
      <c r="V1043" s="10" t="s">
        <v>207</v>
      </c>
      <c r="W1043" s="10" t="s">
        <v>2396</v>
      </c>
      <c r="X1043" s="10" t="s">
        <v>1920</v>
      </c>
      <c r="Y1043" s="10" t="s">
        <v>2521</v>
      </c>
      <c r="Z1043" s="10" t="s">
        <v>1935</v>
      </c>
    </row>
    <row r="1044" spans="1:26" s="10" customFormat="1" ht="30">
      <c r="A1044" s="13" t="s">
        <v>91</v>
      </c>
      <c r="B1044" s="14" t="s">
        <v>161</v>
      </c>
      <c r="C1044" s="10" t="s">
        <v>224</v>
      </c>
      <c r="D1044" s="14" t="s">
        <v>1598</v>
      </c>
      <c r="E1044" s="14" t="s">
        <v>4320</v>
      </c>
      <c r="F1044" s="12" t="s">
        <v>1936</v>
      </c>
      <c r="G1044" s="12" t="s">
        <v>1926</v>
      </c>
      <c r="H1044" s="10">
        <v>1</v>
      </c>
      <c r="I1044" s="12">
        <v>1</v>
      </c>
      <c r="K1044" s="12"/>
      <c r="L1044" s="12" t="s">
        <v>4892</v>
      </c>
      <c r="M1044" s="10" t="s">
        <v>1928</v>
      </c>
      <c r="N1044" s="10" t="s">
        <v>1954</v>
      </c>
      <c r="O1044" s="10" t="s">
        <v>1960</v>
      </c>
      <c r="P1044" s="14" t="s">
        <v>2590</v>
      </c>
      <c r="Q1044" s="12" t="s">
        <v>1924</v>
      </c>
      <c r="R1044" s="12" t="s">
        <v>207</v>
      </c>
      <c r="S1044" s="12" t="s">
        <v>1954</v>
      </c>
      <c r="T1044" s="10" t="s">
        <v>207</v>
      </c>
      <c r="U1044" s="10" t="s">
        <v>207</v>
      </c>
      <c r="V1044" s="10" t="s">
        <v>207</v>
      </c>
      <c r="W1044" s="10" t="s">
        <v>1920</v>
      </c>
      <c r="X1044" s="10" t="s">
        <v>1920</v>
      </c>
      <c r="Y1044" s="10" t="s">
        <v>2521</v>
      </c>
      <c r="Z1044" s="10" t="s">
        <v>1935</v>
      </c>
    </row>
    <row r="1045" spans="1:26" s="10" customFormat="1" ht="45">
      <c r="A1045" s="13" t="s">
        <v>91</v>
      </c>
      <c r="B1045" s="14" t="s">
        <v>161</v>
      </c>
      <c r="C1045" s="10" t="s">
        <v>224</v>
      </c>
      <c r="D1045" s="14" t="s">
        <v>1599</v>
      </c>
      <c r="E1045" s="14" t="s">
        <v>4321</v>
      </c>
      <c r="F1045" s="12" t="s">
        <v>1936</v>
      </c>
      <c r="G1045" s="12" t="s">
        <v>1926</v>
      </c>
      <c r="H1045" s="10">
        <v>1</v>
      </c>
      <c r="I1045" s="12">
        <v>1</v>
      </c>
      <c r="K1045" s="12"/>
      <c r="L1045" s="12" t="s">
        <v>4892</v>
      </c>
      <c r="M1045" s="10" t="s">
        <v>1928</v>
      </c>
      <c r="N1045" s="10" t="s">
        <v>1954</v>
      </c>
      <c r="O1045" s="10" t="s">
        <v>1960</v>
      </c>
      <c r="P1045" s="14" t="s">
        <v>3848</v>
      </c>
      <c r="Q1045" s="12" t="s">
        <v>1924</v>
      </c>
      <c r="R1045" s="12" t="s">
        <v>207</v>
      </c>
      <c r="S1045" s="12" t="s">
        <v>1954</v>
      </c>
      <c r="T1045" s="10" t="s">
        <v>207</v>
      </c>
      <c r="U1045" s="10" t="s">
        <v>207</v>
      </c>
      <c r="V1045" s="10" t="s">
        <v>207</v>
      </c>
      <c r="W1045" s="10" t="s">
        <v>1920</v>
      </c>
      <c r="X1045" s="10" t="s">
        <v>1920</v>
      </c>
      <c r="Y1045" s="10" t="s">
        <v>2521</v>
      </c>
      <c r="Z1045" s="10" t="s">
        <v>1935</v>
      </c>
    </row>
    <row r="1046" spans="1:26" s="10" customFormat="1" ht="30">
      <c r="A1046" s="13" t="s">
        <v>91</v>
      </c>
      <c r="B1046" s="14" t="s">
        <v>161</v>
      </c>
      <c r="C1046" s="10" t="s">
        <v>224</v>
      </c>
      <c r="D1046" s="14" t="s">
        <v>1600</v>
      </c>
      <c r="E1046" s="14" t="s">
        <v>4322</v>
      </c>
      <c r="F1046" s="12" t="s">
        <v>1936</v>
      </c>
      <c r="G1046" s="12" t="s">
        <v>1926</v>
      </c>
      <c r="H1046" s="10">
        <v>1</v>
      </c>
      <c r="I1046" s="12">
        <v>1</v>
      </c>
      <c r="K1046" s="12"/>
      <c r="L1046" s="12" t="s">
        <v>4892</v>
      </c>
      <c r="M1046" s="10" t="s">
        <v>1928</v>
      </c>
      <c r="N1046" s="10" t="s">
        <v>1954</v>
      </c>
      <c r="O1046" s="10" t="s">
        <v>1960</v>
      </c>
      <c r="P1046" s="14" t="s">
        <v>2568</v>
      </c>
      <c r="Q1046" s="12" t="s">
        <v>1924</v>
      </c>
      <c r="R1046" s="12" t="s">
        <v>207</v>
      </c>
      <c r="S1046" s="12" t="s">
        <v>1954</v>
      </c>
      <c r="T1046" s="10" t="s">
        <v>207</v>
      </c>
      <c r="U1046" s="10" t="s">
        <v>207</v>
      </c>
      <c r="V1046" s="10" t="s">
        <v>207</v>
      </c>
      <c r="W1046" s="10" t="s">
        <v>1920</v>
      </c>
      <c r="X1046" s="10" t="s">
        <v>1920</v>
      </c>
      <c r="Y1046" s="10" t="s">
        <v>2521</v>
      </c>
      <c r="Z1046" s="10" t="s">
        <v>1935</v>
      </c>
    </row>
    <row r="1047" spans="1:26" s="10" customFormat="1" ht="30">
      <c r="A1047" s="13" t="s">
        <v>91</v>
      </c>
      <c r="B1047" s="14" t="s">
        <v>161</v>
      </c>
      <c r="C1047" s="10" t="s">
        <v>224</v>
      </c>
      <c r="D1047" s="14" t="s">
        <v>1601</v>
      </c>
      <c r="E1047" s="14" t="s">
        <v>4323</v>
      </c>
      <c r="F1047" s="12" t="s">
        <v>1936</v>
      </c>
      <c r="G1047" s="12" t="s">
        <v>1926</v>
      </c>
      <c r="H1047" s="10">
        <v>1</v>
      </c>
      <c r="I1047" s="12">
        <v>1</v>
      </c>
      <c r="K1047" s="12"/>
      <c r="L1047" s="12" t="s">
        <v>4892</v>
      </c>
      <c r="M1047" s="10" t="s">
        <v>1928</v>
      </c>
      <c r="N1047" s="10" t="s">
        <v>1954</v>
      </c>
      <c r="O1047" s="10" t="s">
        <v>1960</v>
      </c>
      <c r="P1047" s="14" t="s">
        <v>4278</v>
      </c>
      <c r="Q1047" s="12" t="s">
        <v>1924</v>
      </c>
      <c r="R1047" s="12" t="s">
        <v>207</v>
      </c>
      <c r="S1047" s="12" t="s">
        <v>1954</v>
      </c>
      <c r="T1047" s="10" t="s">
        <v>207</v>
      </c>
      <c r="U1047" s="10" t="s">
        <v>207</v>
      </c>
      <c r="V1047" s="10" t="s">
        <v>207</v>
      </c>
      <c r="W1047" s="10" t="s">
        <v>4324</v>
      </c>
      <c r="X1047" s="10" t="s">
        <v>1920</v>
      </c>
      <c r="Y1047" s="10" t="s">
        <v>2521</v>
      </c>
      <c r="Z1047" s="10" t="s">
        <v>1935</v>
      </c>
    </row>
    <row r="1048" spans="1:26" s="10" customFormat="1" ht="30">
      <c r="A1048" s="13" t="s">
        <v>91</v>
      </c>
      <c r="B1048" s="14" t="s">
        <v>161</v>
      </c>
      <c r="C1048" s="10" t="s">
        <v>224</v>
      </c>
      <c r="D1048" s="14" t="s">
        <v>1602</v>
      </c>
      <c r="E1048" s="14" t="s">
        <v>4325</v>
      </c>
      <c r="F1048" s="12" t="s">
        <v>1936</v>
      </c>
      <c r="G1048" s="12" t="s">
        <v>1926</v>
      </c>
      <c r="H1048" s="10">
        <v>1</v>
      </c>
      <c r="I1048" s="12">
        <v>1</v>
      </c>
      <c r="K1048" s="12"/>
      <c r="L1048" s="12" t="s">
        <v>4892</v>
      </c>
      <c r="M1048" s="10" t="s">
        <v>1928</v>
      </c>
      <c r="N1048" s="10" t="s">
        <v>1954</v>
      </c>
      <c r="O1048" s="10" t="s">
        <v>1960</v>
      </c>
      <c r="P1048" s="14" t="s">
        <v>4278</v>
      </c>
      <c r="Q1048" s="12" t="s">
        <v>1924</v>
      </c>
      <c r="R1048" s="12" t="s">
        <v>207</v>
      </c>
      <c r="S1048" s="12" t="s">
        <v>1954</v>
      </c>
      <c r="T1048" s="10" t="s">
        <v>207</v>
      </c>
      <c r="U1048" s="10" t="s">
        <v>207</v>
      </c>
      <c r="V1048" s="10" t="s">
        <v>207</v>
      </c>
      <c r="W1048" s="10" t="s">
        <v>4326</v>
      </c>
      <c r="X1048" s="10" t="s">
        <v>1920</v>
      </c>
      <c r="Y1048" s="10" t="s">
        <v>2521</v>
      </c>
      <c r="Z1048" s="10" t="s">
        <v>1935</v>
      </c>
    </row>
    <row r="1049" spans="1:26" s="10" customFormat="1" ht="30">
      <c r="A1049" s="13" t="s">
        <v>91</v>
      </c>
      <c r="B1049" s="14" t="s">
        <v>161</v>
      </c>
      <c r="C1049" s="10" t="s">
        <v>224</v>
      </c>
      <c r="D1049" s="14" t="s">
        <v>1603</v>
      </c>
      <c r="E1049" s="14" t="s">
        <v>4327</v>
      </c>
      <c r="F1049" s="12" t="s">
        <v>1936</v>
      </c>
      <c r="G1049" s="12" t="s">
        <v>1926</v>
      </c>
      <c r="H1049" s="10">
        <v>1</v>
      </c>
      <c r="I1049" s="12">
        <v>1</v>
      </c>
      <c r="K1049" s="12"/>
      <c r="L1049" s="12" t="s">
        <v>4892</v>
      </c>
      <c r="M1049" s="10" t="s">
        <v>1928</v>
      </c>
      <c r="N1049" s="10" t="s">
        <v>1954</v>
      </c>
      <c r="O1049" s="10" t="s">
        <v>1960</v>
      </c>
      <c r="P1049" s="14" t="s">
        <v>4278</v>
      </c>
      <c r="Q1049" s="12" t="s">
        <v>1924</v>
      </c>
      <c r="R1049" s="12" t="s">
        <v>207</v>
      </c>
      <c r="S1049" s="12" t="s">
        <v>1954</v>
      </c>
      <c r="T1049" s="10" t="s">
        <v>207</v>
      </c>
      <c r="U1049" s="10" t="s">
        <v>207</v>
      </c>
      <c r="V1049" s="10" t="s">
        <v>207</v>
      </c>
      <c r="W1049" s="10" t="s">
        <v>1920</v>
      </c>
      <c r="X1049" s="10" t="s">
        <v>1920</v>
      </c>
      <c r="Y1049" s="10" t="s">
        <v>2521</v>
      </c>
      <c r="Z1049" s="10" t="s">
        <v>1935</v>
      </c>
    </row>
    <row r="1050" spans="1:26" s="10" customFormat="1" ht="30">
      <c r="A1050" s="13" t="s">
        <v>91</v>
      </c>
      <c r="B1050" s="14" t="s">
        <v>161</v>
      </c>
      <c r="C1050" s="10" t="s">
        <v>224</v>
      </c>
      <c r="D1050" s="14" t="s">
        <v>1604</v>
      </c>
      <c r="E1050" s="14" t="s">
        <v>4328</v>
      </c>
      <c r="F1050" s="12" t="s">
        <v>1936</v>
      </c>
      <c r="G1050" s="12" t="s">
        <v>1926</v>
      </c>
      <c r="H1050" s="10">
        <v>1</v>
      </c>
      <c r="I1050" s="12">
        <v>1</v>
      </c>
      <c r="K1050" s="12"/>
      <c r="L1050" s="12" t="s">
        <v>4892</v>
      </c>
      <c r="M1050" s="10" t="s">
        <v>1928</v>
      </c>
      <c r="N1050" s="10" t="s">
        <v>1954</v>
      </c>
      <c r="O1050" s="10" t="s">
        <v>1960</v>
      </c>
      <c r="P1050" s="14" t="s">
        <v>4278</v>
      </c>
      <c r="Q1050" s="12" t="s">
        <v>1924</v>
      </c>
      <c r="R1050" s="12" t="s">
        <v>207</v>
      </c>
      <c r="S1050" s="12" t="s">
        <v>1954</v>
      </c>
      <c r="T1050" s="10" t="s">
        <v>207</v>
      </c>
      <c r="U1050" s="10" t="s">
        <v>207</v>
      </c>
      <c r="V1050" s="10" t="s">
        <v>207</v>
      </c>
      <c r="W1050" s="10" t="s">
        <v>4329</v>
      </c>
      <c r="X1050" s="10" t="s">
        <v>1920</v>
      </c>
      <c r="Y1050" s="10" t="s">
        <v>2521</v>
      </c>
      <c r="Z1050" s="10" t="s">
        <v>1935</v>
      </c>
    </row>
    <row r="1051" spans="1:26" s="10" customFormat="1" ht="30">
      <c r="A1051" s="13" t="s">
        <v>91</v>
      </c>
      <c r="B1051" s="14" t="s">
        <v>161</v>
      </c>
      <c r="C1051" s="10" t="s">
        <v>224</v>
      </c>
      <c r="D1051" s="14" t="s">
        <v>1605</v>
      </c>
      <c r="E1051" s="14" t="s">
        <v>4330</v>
      </c>
      <c r="F1051" s="12" t="s">
        <v>1936</v>
      </c>
      <c r="G1051" s="12" t="s">
        <v>1926</v>
      </c>
      <c r="H1051" s="10">
        <v>1</v>
      </c>
      <c r="I1051" s="12">
        <v>1</v>
      </c>
      <c r="K1051" s="12"/>
      <c r="L1051" s="12" t="s">
        <v>4892</v>
      </c>
      <c r="M1051" s="10" t="s">
        <v>1928</v>
      </c>
      <c r="N1051" s="10" t="s">
        <v>1954</v>
      </c>
      <c r="O1051" s="10" t="s">
        <v>1960</v>
      </c>
      <c r="P1051" s="14" t="s">
        <v>4278</v>
      </c>
      <c r="Q1051" s="12" t="s">
        <v>1924</v>
      </c>
      <c r="R1051" s="12" t="s">
        <v>207</v>
      </c>
      <c r="S1051" s="12" t="s">
        <v>1954</v>
      </c>
      <c r="T1051" s="10" t="s">
        <v>207</v>
      </c>
      <c r="U1051" s="10" t="s">
        <v>207</v>
      </c>
      <c r="V1051" s="10" t="s">
        <v>207</v>
      </c>
      <c r="W1051" s="10" t="s">
        <v>1920</v>
      </c>
      <c r="X1051" s="10" t="s">
        <v>1920</v>
      </c>
      <c r="Y1051" s="10" t="s">
        <v>2521</v>
      </c>
      <c r="Z1051" s="10" t="s">
        <v>1935</v>
      </c>
    </row>
    <row r="1052" spans="1:26" s="10" customFormat="1" ht="30">
      <c r="A1052" s="13" t="s">
        <v>91</v>
      </c>
      <c r="B1052" s="14" t="s">
        <v>161</v>
      </c>
      <c r="C1052" s="10" t="s">
        <v>224</v>
      </c>
      <c r="D1052" s="14" t="s">
        <v>1606</v>
      </c>
      <c r="E1052" s="14" t="s">
        <v>4331</v>
      </c>
      <c r="F1052" s="12" t="s">
        <v>1936</v>
      </c>
      <c r="G1052" s="12" t="s">
        <v>1926</v>
      </c>
      <c r="H1052" s="10">
        <v>1</v>
      </c>
      <c r="I1052" s="12">
        <v>1</v>
      </c>
      <c r="K1052" s="12"/>
      <c r="L1052" s="12" t="s">
        <v>4892</v>
      </c>
      <c r="M1052" s="10" t="s">
        <v>1928</v>
      </c>
      <c r="N1052" s="10" t="s">
        <v>1954</v>
      </c>
      <c r="O1052" s="10" t="s">
        <v>1960</v>
      </c>
      <c r="P1052" s="14" t="s">
        <v>4278</v>
      </c>
      <c r="Q1052" s="12" t="s">
        <v>1924</v>
      </c>
      <c r="R1052" s="12" t="s">
        <v>207</v>
      </c>
      <c r="S1052" s="12" t="s">
        <v>1954</v>
      </c>
      <c r="T1052" s="10" t="s">
        <v>207</v>
      </c>
      <c r="U1052" s="10" t="s">
        <v>207</v>
      </c>
      <c r="V1052" s="10" t="s">
        <v>207</v>
      </c>
      <c r="W1052" s="10" t="s">
        <v>1920</v>
      </c>
      <c r="X1052" s="10" t="s">
        <v>1920</v>
      </c>
      <c r="Y1052" s="10" t="s">
        <v>2521</v>
      </c>
      <c r="Z1052" s="10" t="s">
        <v>1935</v>
      </c>
    </row>
    <row r="1053" spans="1:26" s="10" customFormat="1" ht="30">
      <c r="A1053" s="13" t="s">
        <v>91</v>
      </c>
      <c r="B1053" s="14" t="s">
        <v>161</v>
      </c>
      <c r="C1053" s="10" t="s">
        <v>224</v>
      </c>
      <c r="D1053" s="14" t="s">
        <v>1607</v>
      </c>
      <c r="E1053" s="14" t="s">
        <v>4332</v>
      </c>
      <c r="F1053" s="12" t="s">
        <v>1936</v>
      </c>
      <c r="G1053" s="12" t="s">
        <v>1926</v>
      </c>
      <c r="H1053" s="10">
        <v>1</v>
      </c>
      <c r="I1053" s="12">
        <v>1</v>
      </c>
      <c r="K1053" s="12"/>
      <c r="L1053" s="12" t="s">
        <v>4892</v>
      </c>
      <c r="M1053" s="10" t="s">
        <v>1928</v>
      </c>
      <c r="N1053" s="10" t="s">
        <v>1954</v>
      </c>
      <c r="O1053" s="10" t="s">
        <v>1960</v>
      </c>
      <c r="P1053" s="14" t="s">
        <v>4278</v>
      </c>
      <c r="Q1053" s="12" t="s">
        <v>1924</v>
      </c>
      <c r="R1053" s="12" t="s">
        <v>207</v>
      </c>
      <c r="S1053" s="12" t="s">
        <v>1954</v>
      </c>
      <c r="T1053" s="10" t="s">
        <v>207</v>
      </c>
      <c r="U1053" s="10" t="s">
        <v>207</v>
      </c>
      <c r="V1053" s="10" t="s">
        <v>207</v>
      </c>
      <c r="W1053" s="10" t="s">
        <v>4333</v>
      </c>
      <c r="X1053" s="10" t="s">
        <v>1920</v>
      </c>
      <c r="Y1053" s="10" t="s">
        <v>2521</v>
      </c>
      <c r="Z1053" s="10" t="s">
        <v>1935</v>
      </c>
    </row>
    <row r="1054" spans="1:26" s="10" customFormat="1" ht="30">
      <c r="A1054" s="13" t="s">
        <v>91</v>
      </c>
      <c r="B1054" s="14" t="s">
        <v>161</v>
      </c>
      <c r="C1054" s="10" t="s">
        <v>224</v>
      </c>
      <c r="D1054" s="14" t="s">
        <v>1608</v>
      </c>
      <c r="E1054" s="14" t="s">
        <v>4334</v>
      </c>
      <c r="F1054" s="12" t="s">
        <v>1936</v>
      </c>
      <c r="G1054" s="12" t="s">
        <v>1926</v>
      </c>
      <c r="H1054" s="10">
        <v>1</v>
      </c>
      <c r="I1054" s="12">
        <v>1</v>
      </c>
      <c r="K1054" s="12"/>
      <c r="L1054" s="12" t="s">
        <v>4892</v>
      </c>
      <c r="M1054" s="10" t="s">
        <v>1928</v>
      </c>
      <c r="N1054" s="10" t="s">
        <v>1954</v>
      </c>
      <c r="O1054" s="10" t="s">
        <v>1960</v>
      </c>
      <c r="P1054" s="14" t="s">
        <v>4278</v>
      </c>
      <c r="Q1054" s="12" t="s">
        <v>1924</v>
      </c>
      <c r="R1054" s="12" t="s">
        <v>207</v>
      </c>
      <c r="S1054" s="12" t="s">
        <v>1954</v>
      </c>
      <c r="T1054" s="10" t="s">
        <v>207</v>
      </c>
      <c r="U1054" s="10" t="s">
        <v>207</v>
      </c>
      <c r="V1054" s="10" t="s">
        <v>207</v>
      </c>
      <c r="W1054" s="10" t="s">
        <v>1920</v>
      </c>
      <c r="X1054" s="10" t="s">
        <v>1920</v>
      </c>
      <c r="Y1054" s="10" t="s">
        <v>2521</v>
      </c>
      <c r="Z1054" s="10" t="s">
        <v>1935</v>
      </c>
    </row>
    <row r="1055" spans="1:26" s="10" customFormat="1" ht="30">
      <c r="A1055" s="13" t="s">
        <v>91</v>
      </c>
      <c r="B1055" s="14" t="s">
        <v>161</v>
      </c>
      <c r="C1055" s="10" t="s">
        <v>224</v>
      </c>
      <c r="D1055" s="14" t="s">
        <v>1609</v>
      </c>
      <c r="E1055" s="14" t="s">
        <v>4335</v>
      </c>
      <c r="F1055" s="12" t="s">
        <v>1936</v>
      </c>
      <c r="G1055" s="12" t="s">
        <v>1926</v>
      </c>
      <c r="H1055" s="10">
        <v>1</v>
      </c>
      <c r="I1055" s="12">
        <v>1</v>
      </c>
      <c r="K1055" s="12"/>
      <c r="L1055" s="12" t="s">
        <v>4892</v>
      </c>
      <c r="M1055" s="10" t="s">
        <v>1928</v>
      </c>
      <c r="N1055" s="10" t="s">
        <v>1954</v>
      </c>
      <c r="O1055" s="10" t="s">
        <v>1960</v>
      </c>
      <c r="P1055" s="14" t="s">
        <v>3128</v>
      </c>
      <c r="Q1055" s="12" t="s">
        <v>1924</v>
      </c>
      <c r="R1055" s="12" t="s">
        <v>207</v>
      </c>
      <c r="S1055" s="12" t="s">
        <v>1954</v>
      </c>
      <c r="T1055" s="10" t="s">
        <v>207</v>
      </c>
      <c r="U1055" s="10" t="s">
        <v>207</v>
      </c>
      <c r="V1055" s="10" t="s">
        <v>207</v>
      </c>
      <c r="W1055" s="10" t="s">
        <v>4336</v>
      </c>
      <c r="X1055" s="10" t="s">
        <v>1920</v>
      </c>
      <c r="Y1055" s="10" t="s">
        <v>2521</v>
      </c>
      <c r="Z1055" s="10" t="s">
        <v>1935</v>
      </c>
    </row>
    <row r="1056" spans="1:26" s="10" customFormat="1" ht="30">
      <c r="A1056" s="13" t="s">
        <v>91</v>
      </c>
      <c r="B1056" s="14" t="s">
        <v>161</v>
      </c>
      <c r="C1056" s="10" t="s">
        <v>224</v>
      </c>
      <c r="D1056" s="14" t="s">
        <v>1610</v>
      </c>
      <c r="E1056" s="14" t="s">
        <v>4337</v>
      </c>
      <c r="F1056" s="12" t="s">
        <v>1936</v>
      </c>
      <c r="G1056" s="12" t="s">
        <v>1926</v>
      </c>
      <c r="H1056" s="10">
        <v>1</v>
      </c>
      <c r="I1056" s="12">
        <v>1</v>
      </c>
      <c r="K1056" s="12"/>
      <c r="L1056" s="12" t="s">
        <v>4892</v>
      </c>
      <c r="M1056" s="10" t="s">
        <v>1928</v>
      </c>
      <c r="N1056" s="10" t="s">
        <v>1954</v>
      </c>
      <c r="O1056" s="10" t="s">
        <v>1960</v>
      </c>
      <c r="P1056" s="14" t="s">
        <v>2568</v>
      </c>
      <c r="Q1056" s="12" t="s">
        <v>1924</v>
      </c>
      <c r="R1056" s="12" t="s">
        <v>207</v>
      </c>
      <c r="S1056" s="12" t="s">
        <v>1954</v>
      </c>
      <c r="T1056" s="10" t="s">
        <v>207</v>
      </c>
      <c r="U1056" s="10" t="s">
        <v>207</v>
      </c>
      <c r="V1056" s="10" t="s">
        <v>207</v>
      </c>
      <c r="W1056" s="10" t="s">
        <v>4338</v>
      </c>
      <c r="X1056" s="10" t="s">
        <v>1920</v>
      </c>
      <c r="Y1056" s="10" t="s">
        <v>2521</v>
      </c>
      <c r="Z1056" s="10" t="s">
        <v>1935</v>
      </c>
    </row>
    <row r="1057" spans="1:26" s="10" customFormat="1" ht="30">
      <c r="A1057" s="13" t="s">
        <v>91</v>
      </c>
      <c r="B1057" s="14" t="s">
        <v>161</v>
      </c>
      <c r="C1057" s="10" t="s">
        <v>224</v>
      </c>
      <c r="D1057" s="14" t="s">
        <v>1611</v>
      </c>
      <c r="E1057" s="14" t="s">
        <v>4339</v>
      </c>
      <c r="F1057" s="12" t="s">
        <v>1936</v>
      </c>
      <c r="G1057" s="12" t="s">
        <v>1926</v>
      </c>
      <c r="H1057" s="10">
        <v>1</v>
      </c>
      <c r="I1057" s="12">
        <v>1</v>
      </c>
      <c r="K1057" s="12"/>
      <c r="L1057" s="12" t="s">
        <v>4892</v>
      </c>
      <c r="M1057" s="10" t="s">
        <v>1928</v>
      </c>
      <c r="N1057" s="10" t="s">
        <v>1954</v>
      </c>
      <c r="O1057" s="10" t="s">
        <v>1960</v>
      </c>
      <c r="P1057" s="14" t="s">
        <v>2568</v>
      </c>
      <c r="Q1057" s="12" t="s">
        <v>1924</v>
      </c>
      <c r="R1057" s="12" t="s">
        <v>207</v>
      </c>
      <c r="S1057" s="12" t="s">
        <v>1954</v>
      </c>
      <c r="T1057" s="10" t="s">
        <v>207</v>
      </c>
      <c r="U1057" s="10" t="s">
        <v>207</v>
      </c>
      <c r="V1057" s="10" t="s">
        <v>207</v>
      </c>
      <c r="W1057" s="10" t="s">
        <v>1920</v>
      </c>
      <c r="X1057" s="10" t="s">
        <v>1920</v>
      </c>
      <c r="Y1057" s="10" t="s">
        <v>2521</v>
      </c>
      <c r="Z1057" s="10" t="s">
        <v>1935</v>
      </c>
    </row>
    <row r="1058" spans="1:26" s="10" customFormat="1" ht="30">
      <c r="A1058" s="13" t="s">
        <v>91</v>
      </c>
      <c r="B1058" s="14" t="s">
        <v>161</v>
      </c>
      <c r="C1058" s="10" t="s">
        <v>224</v>
      </c>
      <c r="D1058" s="14" t="s">
        <v>1612</v>
      </c>
      <c r="E1058" s="14" t="s">
        <v>4340</v>
      </c>
      <c r="F1058" s="12" t="s">
        <v>1936</v>
      </c>
      <c r="G1058" s="12" t="s">
        <v>1926</v>
      </c>
      <c r="H1058" s="10">
        <v>1</v>
      </c>
      <c r="I1058" s="12">
        <v>1</v>
      </c>
      <c r="K1058" s="12"/>
      <c r="L1058" s="12" t="s">
        <v>4892</v>
      </c>
      <c r="M1058" s="10" t="s">
        <v>1928</v>
      </c>
      <c r="N1058" s="10" t="s">
        <v>1954</v>
      </c>
      <c r="O1058" s="10" t="s">
        <v>1960</v>
      </c>
      <c r="P1058" s="14" t="s">
        <v>2568</v>
      </c>
      <c r="Q1058" s="12" t="s">
        <v>1924</v>
      </c>
      <c r="R1058" s="12" t="s">
        <v>207</v>
      </c>
      <c r="S1058" s="12" t="s">
        <v>1954</v>
      </c>
      <c r="T1058" s="10" t="s">
        <v>207</v>
      </c>
      <c r="U1058" s="10" t="s">
        <v>207</v>
      </c>
      <c r="V1058" s="10" t="s">
        <v>207</v>
      </c>
      <c r="W1058" s="10" t="s">
        <v>1920</v>
      </c>
      <c r="X1058" s="10" t="s">
        <v>1920</v>
      </c>
      <c r="Y1058" s="10" t="s">
        <v>2521</v>
      </c>
      <c r="Z1058" s="10" t="s">
        <v>1935</v>
      </c>
    </row>
    <row r="1059" spans="1:26" s="10" customFormat="1" ht="30">
      <c r="A1059" s="13" t="s">
        <v>91</v>
      </c>
      <c r="B1059" s="14" t="s">
        <v>161</v>
      </c>
      <c r="C1059" s="10" t="s">
        <v>224</v>
      </c>
      <c r="D1059" s="14" t="s">
        <v>1613</v>
      </c>
      <c r="E1059" s="14" t="s">
        <v>4341</v>
      </c>
      <c r="F1059" s="12" t="s">
        <v>1936</v>
      </c>
      <c r="G1059" s="12" t="s">
        <v>1926</v>
      </c>
      <c r="H1059" s="10">
        <v>1</v>
      </c>
      <c r="I1059" s="12">
        <v>1</v>
      </c>
      <c r="K1059" s="12"/>
      <c r="L1059" s="12" t="s">
        <v>4892</v>
      </c>
      <c r="M1059" s="10" t="s">
        <v>1928</v>
      </c>
      <c r="N1059" s="10" t="s">
        <v>1954</v>
      </c>
      <c r="O1059" s="10" t="s">
        <v>1960</v>
      </c>
      <c r="P1059" s="14" t="s">
        <v>2568</v>
      </c>
      <c r="Q1059" s="12" t="s">
        <v>1924</v>
      </c>
      <c r="R1059" s="12" t="s">
        <v>207</v>
      </c>
      <c r="S1059" s="12" t="s">
        <v>1954</v>
      </c>
      <c r="T1059" s="10" t="s">
        <v>207</v>
      </c>
      <c r="U1059" s="10" t="s">
        <v>207</v>
      </c>
      <c r="V1059" s="10" t="s">
        <v>207</v>
      </c>
      <c r="W1059" s="10" t="s">
        <v>1920</v>
      </c>
      <c r="X1059" s="10" t="s">
        <v>1920</v>
      </c>
      <c r="Y1059" s="10" t="s">
        <v>2521</v>
      </c>
      <c r="Z1059" s="10" t="s">
        <v>1935</v>
      </c>
    </row>
    <row r="1060" spans="1:26" s="10" customFormat="1" ht="60">
      <c r="A1060" s="13" t="s">
        <v>91</v>
      </c>
      <c r="B1060" s="14" t="s">
        <v>161</v>
      </c>
      <c r="C1060" s="10" t="s">
        <v>224</v>
      </c>
      <c r="D1060" s="14" t="s">
        <v>1614</v>
      </c>
      <c r="E1060" s="14" t="s">
        <v>4342</v>
      </c>
      <c r="F1060" s="12" t="s">
        <v>1936</v>
      </c>
      <c r="G1060" s="12" t="s">
        <v>1926</v>
      </c>
      <c r="H1060" s="10">
        <v>1</v>
      </c>
      <c r="I1060" s="12">
        <v>1</v>
      </c>
      <c r="K1060" s="12"/>
      <c r="L1060" s="12" t="s">
        <v>4892</v>
      </c>
      <c r="M1060" s="10" t="s">
        <v>1928</v>
      </c>
      <c r="N1060" s="10" t="s">
        <v>1954</v>
      </c>
      <c r="O1060" s="10" t="s">
        <v>1960</v>
      </c>
      <c r="P1060" s="14" t="s">
        <v>4343</v>
      </c>
      <c r="Q1060" s="12" t="s">
        <v>1924</v>
      </c>
      <c r="R1060" s="12" t="s">
        <v>207</v>
      </c>
      <c r="S1060" s="12" t="s">
        <v>1954</v>
      </c>
      <c r="T1060" s="10" t="s">
        <v>207</v>
      </c>
      <c r="U1060" s="10" t="s">
        <v>207</v>
      </c>
      <c r="V1060" s="10" t="s">
        <v>207</v>
      </c>
      <c r="W1060" s="10" t="s">
        <v>2022</v>
      </c>
      <c r="X1060" s="10" t="s">
        <v>1920</v>
      </c>
      <c r="Y1060" s="10" t="s">
        <v>2521</v>
      </c>
      <c r="Z1060" s="10" t="s">
        <v>1935</v>
      </c>
    </row>
    <row r="1061" spans="1:26" s="10" customFormat="1" ht="30">
      <c r="A1061" s="13" t="s">
        <v>91</v>
      </c>
      <c r="B1061" s="14" t="s">
        <v>161</v>
      </c>
      <c r="C1061" s="10" t="s">
        <v>224</v>
      </c>
      <c r="D1061" s="14" t="s">
        <v>1615</v>
      </c>
      <c r="E1061" s="14" t="s">
        <v>4344</v>
      </c>
      <c r="F1061" s="12" t="s">
        <v>1936</v>
      </c>
      <c r="G1061" s="12" t="s">
        <v>1926</v>
      </c>
      <c r="I1061" s="12"/>
      <c r="K1061" s="12"/>
      <c r="L1061" s="12" t="s">
        <v>4892</v>
      </c>
      <c r="M1061" s="10" t="s">
        <v>1928</v>
      </c>
      <c r="N1061" s="10" t="s">
        <v>1954</v>
      </c>
      <c r="O1061" s="10" t="s">
        <v>1960</v>
      </c>
      <c r="P1061" s="14" t="s">
        <v>207</v>
      </c>
      <c r="Q1061" s="12" t="s">
        <v>1924</v>
      </c>
      <c r="R1061" s="12" t="s">
        <v>207</v>
      </c>
      <c r="S1061" s="12" t="s">
        <v>1954</v>
      </c>
      <c r="T1061" s="10" t="s">
        <v>207</v>
      </c>
      <c r="U1061" s="10" t="s">
        <v>207</v>
      </c>
      <c r="V1061" s="10" t="s">
        <v>207</v>
      </c>
      <c r="W1061" s="10" t="s">
        <v>1920</v>
      </c>
      <c r="X1061" s="10" t="s">
        <v>1920</v>
      </c>
      <c r="Y1061" s="10" t="s">
        <v>2521</v>
      </c>
      <c r="Z1061" s="10" t="s">
        <v>1935</v>
      </c>
    </row>
    <row r="1062" spans="1:26" s="10" customFormat="1" ht="75">
      <c r="A1062" s="13" t="s">
        <v>91</v>
      </c>
      <c r="B1062" s="14" t="s">
        <v>161</v>
      </c>
      <c r="C1062" s="10" t="s">
        <v>224</v>
      </c>
      <c r="D1062" s="14" t="s">
        <v>1617</v>
      </c>
      <c r="E1062" s="14" t="s">
        <v>4346</v>
      </c>
      <c r="F1062" s="12" t="s">
        <v>1936</v>
      </c>
      <c r="G1062" s="12" t="s">
        <v>1926</v>
      </c>
      <c r="H1062" s="10">
        <v>1</v>
      </c>
      <c r="I1062" s="12">
        <v>1</v>
      </c>
      <c r="K1062" s="12"/>
      <c r="L1062" s="12" t="s">
        <v>4892</v>
      </c>
      <c r="M1062" s="10" t="s">
        <v>1928</v>
      </c>
      <c r="N1062" s="10" t="s">
        <v>1954</v>
      </c>
      <c r="O1062" s="10" t="s">
        <v>1960</v>
      </c>
      <c r="P1062" s="14" t="s">
        <v>2597</v>
      </c>
      <c r="Q1062" s="12" t="s">
        <v>1924</v>
      </c>
      <c r="R1062" s="12" t="s">
        <v>207</v>
      </c>
      <c r="S1062" s="12" t="s">
        <v>1954</v>
      </c>
      <c r="T1062" s="10" t="s">
        <v>207</v>
      </c>
      <c r="U1062" s="10" t="s">
        <v>207</v>
      </c>
      <c r="V1062" s="10" t="s">
        <v>207</v>
      </c>
      <c r="W1062" s="10" t="s">
        <v>2386</v>
      </c>
      <c r="X1062" s="10" t="s">
        <v>1920</v>
      </c>
      <c r="Y1062" s="10" t="s">
        <v>2521</v>
      </c>
      <c r="Z1062" s="10" t="s">
        <v>1935</v>
      </c>
    </row>
    <row r="1063" spans="1:26" s="10" customFormat="1" ht="75">
      <c r="A1063" s="13" t="s">
        <v>91</v>
      </c>
      <c r="B1063" s="14" t="s">
        <v>161</v>
      </c>
      <c r="C1063" s="10" t="s">
        <v>224</v>
      </c>
      <c r="D1063" s="14" t="s">
        <v>1618</v>
      </c>
      <c r="E1063" s="14" t="s">
        <v>4347</v>
      </c>
      <c r="F1063" s="12" t="s">
        <v>1936</v>
      </c>
      <c r="G1063" s="12" t="s">
        <v>1926</v>
      </c>
      <c r="H1063" s="10">
        <v>1</v>
      </c>
      <c r="I1063" s="12">
        <v>1</v>
      </c>
      <c r="K1063" s="12"/>
      <c r="L1063" s="12" t="s">
        <v>4892</v>
      </c>
      <c r="M1063" s="10" t="s">
        <v>1928</v>
      </c>
      <c r="N1063" s="10" t="s">
        <v>1954</v>
      </c>
      <c r="O1063" s="10" t="s">
        <v>1960</v>
      </c>
      <c r="P1063" s="14" t="s">
        <v>2597</v>
      </c>
      <c r="Q1063" s="12" t="s">
        <v>1924</v>
      </c>
      <c r="R1063" s="12" t="s">
        <v>207</v>
      </c>
      <c r="S1063" s="12" t="s">
        <v>1954</v>
      </c>
      <c r="T1063" s="10" t="s">
        <v>207</v>
      </c>
      <c r="U1063" s="10" t="s">
        <v>207</v>
      </c>
      <c r="V1063" s="10" t="s">
        <v>207</v>
      </c>
      <c r="W1063" s="10" t="s">
        <v>4348</v>
      </c>
      <c r="X1063" s="10" t="s">
        <v>1920</v>
      </c>
      <c r="Y1063" s="10" t="s">
        <v>2521</v>
      </c>
      <c r="Z1063" s="10" t="s">
        <v>1935</v>
      </c>
    </row>
    <row r="1064" spans="1:26" s="10" customFormat="1" ht="75">
      <c r="A1064" s="13" t="s">
        <v>91</v>
      </c>
      <c r="B1064" s="14" t="s">
        <v>161</v>
      </c>
      <c r="C1064" s="10" t="s">
        <v>224</v>
      </c>
      <c r="D1064" s="14" t="s">
        <v>1619</v>
      </c>
      <c r="E1064" s="14" t="s">
        <v>4349</v>
      </c>
      <c r="F1064" s="12" t="s">
        <v>1936</v>
      </c>
      <c r="G1064" s="12" t="s">
        <v>1926</v>
      </c>
      <c r="H1064" s="10">
        <v>1</v>
      </c>
      <c r="I1064" s="12">
        <v>1</v>
      </c>
      <c r="K1064" s="12"/>
      <c r="L1064" s="12" t="s">
        <v>4892</v>
      </c>
      <c r="M1064" s="10" t="s">
        <v>1928</v>
      </c>
      <c r="N1064" s="10" t="s">
        <v>1954</v>
      </c>
      <c r="O1064" s="10" t="s">
        <v>1960</v>
      </c>
      <c r="P1064" s="14" t="s">
        <v>2597</v>
      </c>
      <c r="Q1064" s="12" t="s">
        <v>1924</v>
      </c>
      <c r="R1064" s="12" t="s">
        <v>207</v>
      </c>
      <c r="S1064" s="12" t="s">
        <v>1954</v>
      </c>
      <c r="T1064" s="10" t="s">
        <v>207</v>
      </c>
      <c r="U1064" s="10" t="s">
        <v>207</v>
      </c>
      <c r="V1064" s="10" t="s">
        <v>207</v>
      </c>
      <c r="W1064" s="10" t="s">
        <v>4350</v>
      </c>
      <c r="X1064" s="10" t="s">
        <v>1920</v>
      </c>
      <c r="Y1064" s="10" t="s">
        <v>2521</v>
      </c>
      <c r="Z1064" s="10" t="s">
        <v>1935</v>
      </c>
    </row>
    <row r="1065" spans="1:26" s="10" customFormat="1" ht="75">
      <c r="A1065" s="13" t="s">
        <v>91</v>
      </c>
      <c r="B1065" s="14" t="s">
        <v>161</v>
      </c>
      <c r="C1065" s="10" t="s">
        <v>224</v>
      </c>
      <c r="D1065" s="14" t="s">
        <v>1620</v>
      </c>
      <c r="E1065" s="14" t="s">
        <v>4351</v>
      </c>
      <c r="F1065" s="12" t="s">
        <v>1936</v>
      </c>
      <c r="G1065" s="12" t="s">
        <v>1926</v>
      </c>
      <c r="H1065" s="10">
        <v>1</v>
      </c>
      <c r="I1065" s="12">
        <v>1</v>
      </c>
      <c r="K1065" s="12"/>
      <c r="L1065" s="12" t="s">
        <v>4892</v>
      </c>
      <c r="M1065" s="10" t="s">
        <v>1928</v>
      </c>
      <c r="N1065" s="10" t="s">
        <v>1954</v>
      </c>
      <c r="O1065" s="10" t="s">
        <v>1960</v>
      </c>
      <c r="P1065" s="14" t="s">
        <v>2597</v>
      </c>
      <c r="Q1065" s="12" t="s">
        <v>1924</v>
      </c>
      <c r="R1065" s="12" t="s">
        <v>207</v>
      </c>
      <c r="S1065" s="12" t="s">
        <v>1954</v>
      </c>
      <c r="T1065" s="10" t="s">
        <v>207</v>
      </c>
      <c r="U1065" s="10" t="s">
        <v>207</v>
      </c>
      <c r="V1065" s="10" t="s">
        <v>207</v>
      </c>
      <c r="W1065" s="10" t="s">
        <v>4352</v>
      </c>
      <c r="X1065" s="10" t="s">
        <v>1920</v>
      </c>
      <c r="Y1065" s="10" t="s">
        <v>2521</v>
      </c>
      <c r="Z1065" s="10" t="s">
        <v>1935</v>
      </c>
    </row>
    <row r="1066" spans="1:26" s="10" customFormat="1" ht="75">
      <c r="A1066" s="13" t="s">
        <v>91</v>
      </c>
      <c r="B1066" s="14" t="s">
        <v>161</v>
      </c>
      <c r="C1066" s="10" t="s">
        <v>224</v>
      </c>
      <c r="D1066" s="14" t="s">
        <v>1621</v>
      </c>
      <c r="E1066" s="14" t="s">
        <v>4353</v>
      </c>
      <c r="F1066" s="12" t="s">
        <v>1936</v>
      </c>
      <c r="G1066" s="12" t="s">
        <v>1926</v>
      </c>
      <c r="H1066" s="10">
        <v>1</v>
      </c>
      <c r="I1066" s="12">
        <v>1</v>
      </c>
      <c r="K1066" s="12"/>
      <c r="L1066" s="12" t="s">
        <v>4892</v>
      </c>
      <c r="M1066" s="10" t="s">
        <v>1928</v>
      </c>
      <c r="N1066" s="10" t="s">
        <v>1954</v>
      </c>
      <c r="O1066" s="10" t="s">
        <v>1960</v>
      </c>
      <c r="P1066" s="14" t="s">
        <v>2597</v>
      </c>
      <c r="Q1066" s="12" t="s">
        <v>1924</v>
      </c>
      <c r="R1066" s="12" t="s">
        <v>207</v>
      </c>
      <c r="S1066" s="12" t="s">
        <v>1954</v>
      </c>
      <c r="T1066" s="10" t="s">
        <v>207</v>
      </c>
      <c r="U1066" s="10" t="s">
        <v>207</v>
      </c>
      <c r="V1066" s="10" t="s">
        <v>207</v>
      </c>
      <c r="W1066" s="10" t="s">
        <v>4354</v>
      </c>
      <c r="X1066" s="10" t="s">
        <v>1920</v>
      </c>
      <c r="Y1066" s="10" t="s">
        <v>2521</v>
      </c>
      <c r="Z1066" s="10" t="s">
        <v>1935</v>
      </c>
    </row>
    <row r="1067" spans="1:26" s="10" customFormat="1" ht="75">
      <c r="A1067" s="13" t="s">
        <v>91</v>
      </c>
      <c r="B1067" s="14" t="s">
        <v>161</v>
      </c>
      <c r="C1067" s="10" t="s">
        <v>224</v>
      </c>
      <c r="D1067" s="14" t="s">
        <v>1622</v>
      </c>
      <c r="E1067" s="14" t="s">
        <v>4355</v>
      </c>
      <c r="F1067" s="12" t="s">
        <v>1936</v>
      </c>
      <c r="G1067" s="12" t="s">
        <v>1926</v>
      </c>
      <c r="H1067" s="10">
        <v>1</v>
      </c>
      <c r="I1067" s="12">
        <v>1</v>
      </c>
      <c r="K1067" s="12"/>
      <c r="L1067" s="12" t="s">
        <v>4892</v>
      </c>
      <c r="M1067" s="10" t="s">
        <v>1928</v>
      </c>
      <c r="N1067" s="10" t="s">
        <v>1954</v>
      </c>
      <c r="O1067" s="10" t="s">
        <v>1960</v>
      </c>
      <c r="P1067" s="14" t="s">
        <v>2597</v>
      </c>
      <c r="Q1067" s="12" t="s">
        <v>1924</v>
      </c>
      <c r="R1067" s="12" t="s">
        <v>207</v>
      </c>
      <c r="S1067" s="12" t="s">
        <v>1954</v>
      </c>
      <c r="T1067" s="10" t="s">
        <v>207</v>
      </c>
      <c r="U1067" s="10" t="s">
        <v>207</v>
      </c>
      <c r="V1067" s="10" t="s">
        <v>207</v>
      </c>
      <c r="W1067" s="10" t="s">
        <v>2610</v>
      </c>
      <c r="X1067" s="10" t="s">
        <v>1920</v>
      </c>
      <c r="Y1067" s="10" t="s">
        <v>2521</v>
      </c>
      <c r="Z1067" s="10" t="s">
        <v>1935</v>
      </c>
    </row>
    <row r="1068" spans="1:26" s="10" customFormat="1" ht="30">
      <c r="A1068" s="13" t="s">
        <v>91</v>
      </c>
      <c r="B1068" s="14" t="s">
        <v>161</v>
      </c>
      <c r="C1068" s="10" t="s">
        <v>224</v>
      </c>
      <c r="D1068" s="14" t="s">
        <v>1623</v>
      </c>
      <c r="E1068" s="14" t="s">
        <v>4356</v>
      </c>
      <c r="F1068" s="12" t="s">
        <v>1936</v>
      </c>
      <c r="G1068" s="12" t="s">
        <v>1926</v>
      </c>
      <c r="H1068" s="10">
        <v>1</v>
      </c>
      <c r="I1068" s="12">
        <v>1</v>
      </c>
      <c r="K1068" s="12"/>
      <c r="L1068" s="12" t="s">
        <v>4892</v>
      </c>
      <c r="M1068" s="10" t="s">
        <v>1928</v>
      </c>
      <c r="N1068" s="10" t="s">
        <v>1954</v>
      </c>
      <c r="O1068" s="10" t="s">
        <v>1960</v>
      </c>
      <c r="P1068" s="14" t="s">
        <v>4357</v>
      </c>
      <c r="Q1068" s="12" t="s">
        <v>1924</v>
      </c>
      <c r="R1068" s="12" t="s">
        <v>207</v>
      </c>
      <c r="S1068" s="12" t="s">
        <v>1954</v>
      </c>
      <c r="T1068" s="10" t="s">
        <v>207</v>
      </c>
      <c r="U1068" s="10" t="s">
        <v>207</v>
      </c>
      <c r="V1068" s="10" t="s">
        <v>207</v>
      </c>
      <c r="W1068" s="10" t="s">
        <v>4358</v>
      </c>
      <c r="X1068" s="10" t="s">
        <v>1920</v>
      </c>
      <c r="Y1068" s="10" t="s">
        <v>2521</v>
      </c>
      <c r="Z1068" s="10" t="s">
        <v>1935</v>
      </c>
    </row>
    <row r="1069" spans="1:26" s="10" customFormat="1" ht="75">
      <c r="A1069" s="13" t="s">
        <v>91</v>
      </c>
      <c r="B1069" s="14" t="s">
        <v>161</v>
      </c>
      <c r="C1069" s="10" t="s">
        <v>224</v>
      </c>
      <c r="D1069" s="14" t="s">
        <v>1624</v>
      </c>
      <c r="E1069" s="14" t="s">
        <v>4359</v>
      </c>
      <c r="F1069" s="12" t="s">
        <v>1936</v>
      </c>
      <c r="G1069" s="12" t="s">
        <v>1926</v>
      </c>
      <c r="H1069" s="10">
        <v>1</v>
      </c>
      <c r="I1069" s="12">
        <v>1</v>
      </c>
      <c r="K1069" s="12"/>
      <c r="L1069" s="12" t="s">
        <v>4892</v>
      </c>
      <c r="M1069" s="10" t="s">
        <v>1928</v>
      </c>
      <c r="N1069" s="10" t="s">
        <v>1954</v>
      </c>
      <c r="O1069" s="10" t="s">
        <v>1960</v>
      </c>
      <c r="P1069" s="14" t="s">
        <v>2597</v>
      </c>
      <c r="Q1069" s="12" t="s">
        <v>1924</v>
      </c>
      <c r="R1069" s="12" t="s">
        <v>207</v>
      </c>
      <c r="S1069" s="12" t="s">
        <v>1954</v>
      </c>
      <c r="T1069" s="10" t="s">
        <v>207</v>
      </c>
      <c r="U1069" s="10" t="s">
        <v>207</v>
      </c>
      <c r="V1069" s="10" t="s">
        <v>207</v>
      </c>
      <c r="W1069" s="10" t="s">
        <v>4360</v>
      </c>
      <c r="X1069" s="10" t="s">
        <v>1920</v>
      </c>
      <c r="Y1069" s="10" t="s">
        <v>2521</v>
      </c>
      <c r="Z1069" s="10" t="s">
        <v>1935</v>
      </c>
    </row>
    <row r="1070" spans="1:26" s="10" customFormat="1" ht="30">
      <c r="A1070" s="13" t="s">
        <v>91</v>
      </c>
      <c r="B1070" s="14" t="s">
        <v>161</v>
      </c>
      <c r="C1070" s="10" t="s">
        <v>224</v>
      </c>
      <c r="D1070" s="14" t="s">
        <v>1625</v>
      </c>
      <c r="E1070" s="14" t="s">
        <v>4361</v>
      </c>
      <c r="F1070" s="12" t="s">
        <v>1936</v>
      </c>
      <c r="G1070" s="12" t="s">
        <v>1926</v>
      </c>
      <c r="I1070" s="12"/>
      <c r="K1070" s="12"/>
      <c r="L1070" s="12" t="s">
        <v>4892</v>
      </c>
      <c r="M1070" s="10" t="s">
        <v>1928</v>
      </c>
      <c r="N1070" s="10" t="s">
        <v>1954</v>
      </c>
      <c r="O1070" s="10" t="s">
        <v>1960</v>
      </c>
      <c r="P1070" s="14" t="s">
        <v>4130</v>
      </c>
      <c r="Q1070" s="12" t="s">
        <v>1924</v>
      </c>
      <c r="R1070" s="12" t="s">
        <v>207</v>
      </c>
      <c r="S1070" s="12" t="s">
        <v>1954</v>
      </c>
      <c r="T1070" s="10" t="s">
        <v>207</v>
      </c>
      <c r="U1070" s="10" t="s">
        <v>207</v>
      </c>
      <c r="V1070" s="10" t="s">
        <v>207</v>
      </c>
      <c r="W1070" s="10" t="s">
        <v>1920</v>
      </c>
      <c r="X1070" s="10" t="s">
        <v>1920</v>
      </c>
      <c r="Y1070" s="10" t="s">
        <v>2521</v>
      </c>
      <c r="Z1070" s="10" t="s">
        <v>1935</v>
      </c>
    </row>
    <row r="1071" spans="1:26" s="10" customFormat="1" ht="30">
      <c r="A1071" s="13" t="s">
        <v>91</v>
      </c>
      <c r="B1071" s="14" t="s">
        <v>161</v>
      </c>
      <c r="C1071" s="10" t="s">
        <v>224</v>
      </c>
      <c r="D1071" s="14" t="s">
        <v>1626</v>
      </c>
      <c r="E1071" s="14" t="s">
        <v>207</v>
      </c>
      <c r="F1071" s="12" t="s">
        <v>1936</v>
      </c>
      <c r="G1071" s="12" t="s">
        <v>1926</v>
      </c>
      <c r="I1071" s="12"/>
      <c r="K1071" s="12"/>
      <c r="L1071" s="12" t="s">
        <v>1927</v>
      </c>
      <c r="M1071" s="10" t="s">
        <v>1928</v>
      </c>
      <c r="N1071" s="10" t="s">
        <v>1954</v>
      </c>
      <c r="O1071" s="10" t="s">
        <v>1960</v>
      </c>
      <c r="P1071" s="14" t="s">
        <v>1931</v>
      </c>
      <c r="Q1071" s="12" t="s">
        <v>2431</v>
      </c>
      <c r="R1071" s="12" t="s">
        <v>1986</v>
      </c>
      <c r="S1071" s="12" t="s">
        <v>1954</v>
      </c>
      <c r="T1071" s="10" t="s">
        <v>4362</v>
      </c>
      <c r="U1071" s="10" t="s">
        <v>4363</v>
      </c>
      <c r="V1071" s="10" t="s">
        <v>207</v>
      </c>
      <c r="W1071" s="10" t="s">
        <v>2050</v>
      </c>
      <c r="X1071" s="10" t="s">
        <v>1920</v>
      </c>
      <c r="Y1071" s="10" t="s">
        <v>2521</v>
      </c>
      <c r="Z1071" s="10" t="s">
        <v>2121</v>
      </c>
    </row>
    <row r="1072" spans="1:26" s="10" customFormat="1" ht="30">
      <c r="A1072" s="13" t="s">
        <v>91</v>
      </c>
      <c r="B1072" s="14" t="s">
        <v>161</v>
      </c>
      <c r="C1072" s="10" t="s">
        <v>224</v>
      </c>
      <c r="D1072" s="14" t="s">
        <v>1627</v>
      </c>
      <c r="E1072" s="14" t="s">
        <v>207</v>
      </c>
      <c r="F1072" s="12" t="s">
        <v>1936</v>
      </c>
      <c r="G1072" s="12" t="s">
        <v>1926</v>
      </c>
      <c r="I1072" s="12"/>
      <c r="K1072" s="12"/>
      <c r="L1072" s="12" t="s">
        <v>1922</v>
      </c>
      <c r="M1072" s="10" t="s">
        <v>1928</v>
      </c>
      <c r="N1072" s="10" t="s">
        <v>1954</v>
      </c>
      <c r="O1072" s="10" t="s">
        <v>1960</v>
      </c>
      <c r="P1072" s="14" t="s">
        <v>1931</v>
      </c>
      <c r="Q1072" s="12" t="s">
        <v>1946</v>
      </c>
      <c r="R1072" s="12" t="s">
        <v>1933</v>
      </c>
      <c r="S1072" s="12" t="s">
        <v>1954</v>
      </c>
      <c r="T1072" s="10" t="s">
        <v>4364</v>
      </c>
      <c r="U1072" s="10" t="s">
        <v>4365</v>
      </c>
      <c r="V1072" s="10" t="s">
        <v>207</v>
      </c>
      <c r="W1072" s="10" t="s">
        <v>2050</v>
      </c>
      <c r="X1072" s="10" t="s">
        <v>1920</v>
      </c>
      <c r="Y1072" s="10" t="s">
        <v>2521</v>
      </c>
      <c r="Z1072" s="10" t="s">
        <v>2121</v>
      </c>
    </row>
    <row r="1073" spans="1:26" s="10" customFormat="1" ht="30">
      <c r="A1073" s="13" t="s">
        <v>91</v>
      </c>
      <c r="B1073" s="14" t="s">
        <v>161</v>
      </c>
      <c r="C1073" s="10" t="s">
        <v>224</v>
      </c>
      <c r="D1073" s="14" t="s">
        <v>1628</v>
      </c>
      <c r="E1073" s="14" t="s">
        <v>207</v>
      </c>
      <c r="F1073" s="12" t="s">
        <v>1936</v>
      </c>
      <c r="G1073" s="12" t="s">
        <v>1926</v>
      </c>
      <c r="I1073" s="12"/>
      <c r="K1073" s="12"/>
      <c r="L1073" s="12" t="s">
        <v>1922</v>
      </c>
      <c r="M1073" s="10" t="s">
        <v>1928</v>
      </c>
      <c r="N1073" s="10" t="s">
        <v>1954</v>
      </c>
      <c r="O1073" s="10" t="s">
        <v>1960</v>
      </c>
      <c r="P1073" s="14" t="s">
        <v>1931</v>
      </c>
      <c r="Q1073" s="12" t="s">
        <v>1946</v>
      </c>
      <c r="R1073" s="12" t="s">
        <v>1933</v>
      </c>
      <c r="S1073" s="12" t="s">
        <v>1954</v>
      </c>
      <c r="T1073" s="10" t="s">
        <v>4366</v>
      </c>
      <c r="U1073" s="10" t="s">
        <v>4367</v>
      </c>
      <c r="V1073" s="10" t="s">
        <v>207</v>
      </c>
      <c r="W1073" s="10" t="s">
        <v>2050</v>
      </c>
      <c r="X1073" s="10" t="s">
        <v>1920</v>
      </c>
      <c r="Y1073" s="10" t="s">
        <v>2521</v>
      </c>
      <c r="Z1073" s="10" t="s">
        <v>2121</v>
      </c>
    </row>
    <row r="1074" spans="1:26" s="10" customFormat="1" ht="60">
      <c r="A1074" s="13" t="s">
        <v>91</v>
      </c>
      <c r="B1074" s="14" t="s">
        <v>161</v>
      </c>
      <c r="C1074" s="10" t="s">
        <v>224</v>
      </c>
      <c r="D1074" s="14" t="s">
        <v>1629</v>
      </c>
      <c r="E1074" s="14" t="s">
        <v>4368</v>
      </c>
      <c r="F1074" s="12" t="s">
        <v>1936</v>
      </c>
      <c r="G1074" s="12" t="s">
        <v>1926</v>
      </c>
      <c r="I1074" s="12"/>
      <c r="K1074" s="12"/>
      <c r="L1074" s="12" t="s">
        <v>4892</v>
      </c>
      <c r="M1074" s="10" t="s">
        <v>1928</v>
      </c>
      <c r="N1074" s="10" t="s">
        <v>1954</v>
      </c>
      <c r="O1074" s="10" t="s">
        <v>1960</v>
      </c>
      <c r="P1074" s="14" t="s">
        <v>4369</v>
      </c>
      <c r="Q1074" s="12" t="s">
        <v>1924</v>
      </c>
      <c r="R1074" s="12" t="s">
        <v>207</v>
      </c>
      <c r="S1074" s="12" t="s">
        <v>1954</v>
      </c>
      <c r="T1074" s="10" t="s">
        <v>207</v>
      </c>
      <c r="U1074" s="10" t="s">
        <v>207</v>
      </c>
      <c r="V1074" s="10" t="s">
        <v>207</v>
      </c>
      <c r="W1074" s="10" t="s">
        <v>1920</v>
      </c>
      <c r="X1074" s="10" t="s">
        <v>1920</v>
      </c>
      <c r="Y1074" s="10" t="s">
        <v>2521</v>
      </c>
      <c r="Z1074" s="10" t="s">
        <v>1935</v>
      </c>
    </row>
    <row r="1075" spans="1:26" s="10" customFormat="1" ht="30">
      <c r="A1075" s="13" t="s">
        <v>91</v>
      </c>
      <c r="B1075" s="14" t="s">
        <v>161</v>
      </c>
      <c r="C1075" s="10" t="s">
        <v>224</v>
      </c>
      <c r="D1075" s="14" t="s">
        <v>1630</v>
      </c>
      <c r="E1075" s="14" t="s">
        <v>4370</v>
      </c>
      <c r="F1075" s="12" t="s">
        <v>1936</v>
      </c>
      <c r="G1075" s="12" t="s">
        <v>1926</v>
      </c>
      <c r="H1075" s="10">
        <v>1</v>
      </c>
      <c r="I1075" s="12">
        <v>1</v>
      </c>
      <c r="K1075" s="12"/>
      <c r="L1075" s="12" t="s">
        <v>4892</v>
      </c>
      <c r="M1075" s="10" t="s">
        <v>1928</v>
      </c>
      <c r="N1075" s="10" t="s">
        <v>1954</v>
      </c>
      <c r="O1075" s="10" t="s">
        <v>1960</v>
      </c>
      <c r="P1075" s="14" t="s">
        <v>2587</v>
      </c>
      <c r="Q1075" s="12" t="s">
        <v>1924</v>
      </c>
      <c r="R1075" s="12" t="s">
        <v>207</v>
      </c>
      <c r="S1075" s="12" t="s">
        <v>1954</v>
      </c>
      <c r="T1075" s="10" t="s">
        <v>207</v>
      </c>
      <c r="U1075" s="10" t="s">
        <v>207</v>
      </c>
      <c r="V1075" s="10" t="s">
        <v>207</v>
      </c>
      <c r="W1075" s="10" t="s">
        <v>4371</v>
      </c>
      <c r="X1075" s="10" t="s">
        <v>1920</v>
      </c>
      <c r="Y1075" s="10" t="s">
        <v>2521</v>
      </c>
      <c r="Z1075" s="10" t="s">
        <v>1935</v>
      </c>
    </row>
    <row r="1076" spans="1:26" s="10" customFormat="1" ht="30">
      <c r="A1076" s="13" t="s">
        <v>91</v>
      </c>
      <c r="B1076" s="14" t="s">
        <v>161</v>
      </c>
      <c r="C1076" s="10" t="s">
        <v>224</v>
      </c>
      <c r="D1076" s="14" t="s">
        <v>1631</v>
      </c>
      <c r="E1076" s="14" t="s">
        <v>207</v>
      </c>
      <c r="F1076" s="12" t="s">
        <v>1936</v>
      </c>
      <c r="G1076" s="12" t="s">
        <v>1926</v>
      </c>
      <c r="I1076" s="12"/>
      <c r="K1076" s="12"/>
      <c r="L1076" s="12" t="s">
        <v>1922</v>
      </c>
      <c r="M1076" s="10" t="s">
        <v>1928</v>
      </c>
      <c r="N1076" s="10" t="s">
        <v>1954</v>
      </c>
      <c r="O1076" s="10" t="s">
        <v>1960</v>
      </c>
      <c r="P1076" s="14" t="s">
        <v>1931</v>
      </c>
      <c r="Q1076" s="12" t="s">
        <v>1946</v>
      </c>
      <c r="R1076" s="12" t="s">
        <v>1933</v>
      </c>
      <c r="S1076" s="12" t="s">
        <v>1954</v>
      </c>
      <c r="T1076" s="10" t="s">
        <v>4372</v>
      </c>
      <c r="U1076" s="10" t="s">
        <v>4373</v>
      </c>
      <c r="V1076" s="10" t="s">
        <v>207</v>
      </c>
      <c r="W1076" s="10" t="s">
        <v>2050</v>
      </c>
      <c r="X1076" s="10" t="s">
        <v>1920</v>
      </c>
      <c r="Y1076" s="10" t="s">
        <v>2521</v>
      </c>
      <c r="Z1076" s="10" t="s">
        <v>2121</v>
      </c>
    </row>
    <row r="1077" spans="1:26" s="10" customFormat="1" ht="30">
      <c r="A1077" s="13" t="s">
        <v>91</v>
      </c>
      <c r="B1077" s="14" t="s">
        <v>161</v>
      </c>
      <c r="C1077" s="10" t="s">
        <v>224</v>
      </c>
      <c r="D1077" s="14" t="s">
        <v>1632</v>
      </c>
      <c r="E1077" s="14" t="s">
        <v>207</v>
      </c>
      <c r="F1077" s="12" t="s">
        <v>1936</v>
      </c>
      <c r="G1077" s="12" t="s">
        <v>1926</v>
      </c>
      <c r="I1077" s="12"/>
      <c r="K1077" s="12"/>
      <c r="L1077" s="12" t="s">
        <v>1922</v>
      </c>
      <c r="M1077" s="10" t="s">
        <v>1928</v>
      </c>
      <c r="N1077" s="10" t="s">
        <v>1954</v>
      </c>
      <c r="O1077" s="10" t="s">
        <v>1960</v>
      </c>
      <c r="P1077" s="14" t="s">
        <v>1931</v>
      </c>
      <c r="Q1077" s="12" t="s">
        <v>1946</v>
      </c>
      <c r="R1077" s="12" t="s">
        <v>1933</v>
      </c>
      <c r="S1077" s="12" t="s">
        <v>1954</v>
      </c>
      <c r="T1077" s="10" t="s">
        <v>4374</v>
      </c>
      <c r="U1077" s="10" t="s">
        <v>4375</v>
      </c>
      <c r="V1077" s="10" t="s">
        <v>207</v>
      </c>
      <c r="W1077" s="10" t="s">
        <v>2050</v>
      </c>
      <c r="X1077" s="10" t="s">
        <v>1920</v>
      </c>
      <c r="Y1077" s="10" t="s">
        <v>2521</v>
      </c>
      <c r="Z1077" s="10" t="s">
        <v>2121</v>
      </c>
    </row>
    <row r="1078" spans="1:26" s="10" customFormat="1" ht="45">
      <c r="A1078" s="13" t="s">
        <v>91</v>
      </c>
      <c r="B1078" s="14" t="s">
        <v>161</v>
      </c>
      <c r="C1078" s="10" t="s">
        <v>224</v>
      </c>
      <c r="D1078" s="14" t="s">
        <v>1633</v>
      </c>
      <c r="E1078" s="14" t="s">
        <v>4376</v>
      </c>
      <c r="F1078" s="12" t="s">
        <v>1936</v>
      </c>
      <c r="G1078" s="12" t="s">
        <v>1926</v>
      </c>
      <c r="H1078" s="10">
        <v>1</v>
      </c>
      <c r="I1078" s="12">
        <v>1</v>
      </c>
      <c r="K1078" s="12"/>
      <c r="L1078" s="12" t="s">
        <v>4892</v>
      </c>
      <c r="M1078" s="10" t="s">
        <v>1928</v>
      </c>
      <c r="N1078" s="10" t="s">
        <v>1954</v>
      </c>
      <c r="O1078" s="10" t="s">
        <v>1960</v>
      </c>
      <c r="P1078" s="14" t="s">
        <v>4377</v>
      </c>
      <c r="Q1078" s="12" t="s">
        <v>1924</v>
      </c>
      <c r="R1078" s="12" t="s">
        <v>207</v>
      </c>
      <c r="S1078" s="12" t="s">
        <v>1954</v>
      </c>
      <c r="T1078" s="10" t="s">
        <v>207</v>
      </c>
      <c r="U1078" s="10" t="s">
        <v>207</v>
      </c>
      <c r="V1078" s="10" t="s">
        <v>207</v>
      </c>
      <c r="W1078" s="10" t="s">
        <v>1920</v>
      </c>
      <c r="X1078" s="10" t="s">
        <v>1920</v>
      </c>
      <c r="Y1078" s="10" t="s">
        <v>2521</v>
      </c>
      <c r="Z1078" s="10" t="s">
        <v>1935</v>
      </c>
    </row>
    <row r="1079" spans="1:26" s="10" customFormat="1" ht="30">
      <c r="A1079" s="13" t="s">
        <v>91</v>
      </c>
      <c r="B1079" s="14" t="s">
        <v>161</v>
      </c>
      <c r="C1079" s="10" t="s">
        <v>224</v>
      </c>
      <c r="D1079" s="14" t="s">
        <v>1634</v>
      </c>
      <c r="E1079" s="14" t="s">
        <v>207</v>
      </c>
      <c r="F1079" s="12" t="s">
        <v>1936</v>
      </c>
      <c r="G1079" s="12" t="s">
        <v>1926</v>
      </c>
      <c r="H1079" s="10">
        <v>1</v>
      </c>
      <c r="I1079" s="12">
        <v>1</v>
      </c>
      <c r="K1079" s="12"/>
      <c r="L1079" s="12" t="s">
        <v>4892</v>
      </c>
      <c r="M1079" s="10" t="s">
        <v>1928</v>
      </c>
      <c r="N1079" s="10" t="s">
        <v>1954</v>
      </c>
      <c r="O1079" s="10" t="s">
        <v>1960</v>
      </c>
      <c r="P1079" s="14" t="s">
        <v>3945</v>
      </c>
      <c r="Q1079" s="12" t="s">
        <v>1924</v>
      </c>
      <c r="R1079" s="12" t="s">
        <v>207</v>
      </c>
      <c r="S1079" s="12" t="s">
        <v>1954</v>
      </c>
      <c r="T1079" s="10" t="s">
        <v>207</v>
      </c>
      <c r="U1079" s="10" t="s">
        <v>207</v>
      </c>
      <c r="V1079" s="10" t="s">
        <v>207</v>
      </c>
      <c r="W1079" s="10" t="s">
        <v>4378</v>
      </c>
      <c r="X1079" s="10" t="s">
        <v>1920</v>
      </c>
      <c r="Y1079" s="10" t="s">
        <v>2521</v>
      </c>
      <c r="Z1079" s="10" t="s">
        <v>1935</v>
      </c>
    </row>
    <row r="1080" spans="1:26" s="10" customFormat="1" ht="30">
      <c r="A1080" s="13" t="s">
        <v>91</v>
      </c>
      <c r="B1080" s="14" t="s">
        <v>161</v>
      </c>
      <c r="C1080" s="10" t="s">
        <v>224</v>
      </c>
      <c r="D1080" s="14" t="s">
        <v>1635</v>
      </c>
      <c r="E1080" s="14" t="s">
        <v>4379</v>
      </c>
      <c r="F1080" s="12" t="s">
        <v>1936</v>
      </c>
      <c r="G1080" s="12" t="s">
        <v>1926</v>
      </c>
      <c r="H1080" s="10">
        <v>1</v>
      </c>
      <c r="I1080" s="12">
        <v>1</v>
      </c>
      <c r="K1080" s="12"/>
      <c r="L1080" s="12" t="s">
        <v>4892</v>
      </c>
      <c r="M1080" s="10" t="s">
        <v>1928</v>
      </c>
      <c r="N1080" s="10" t="s">
        <v>1954</v>
      </c>
      <c r="O1080" s="10" t="s">
        <v>1960</v>
      </c>
      <c r="P1080" s="14" t="s">
        <v>2740</v>
      </c>
      <c r="Q1080" s="12" t="s">
        <v>1924</v>
      </c>
      <c r="R1080" s="12" t="s">
        <v>207</v>
      </c>
      <c r="S1080" s="12" t="s">
        <v>1954</v>
      </c>
      <c r="T1080" s="10" t="s">
        <v>207</v>
      </c>
      <c r="U1080" s="10" t="s">
        <v>207</v>
      </c>
      <c r="V1080" s="10" t="s">
        <v>207</v>
      </c>
      <c r="W1080" s="10" t="s">
        <v>4380</v>
      </c>
      <c r="X1080" s="10" t="s">
        <v>1920</v>
      </c>
      <c r="Y1080" s="10" t="s">
        <v>2521</v>
      </c>
      <c r="Z1080" s="10" t="s">
        <v>1935</v>
      </c>
    </row>
    <row r="1081" spans="1:26" s="10" customFormat="1" ht="30">
      <c r="A1081" s="13" t="s">
        <v>91</v>
      </c>
      <c r="B1081" s="14" t="s">
        <v>161</v>
      </c>
      <c r="C1081" s="10" t="s">
        <v>224</v>
      </c>
      <c r="D1081" s="14" t="s">
        <v>1636</v>
      </c>
      <c r="E1081" s="14" t="s">
        <v>4381</v>
      </c>
      <c r="F1081" s="12" t="s">
        <v>1936</v>
      </c>
      <c r="G1081" s="12" t="s">
        <v>1926</v>
      </c>
      <c r="H1081" s="10">
        <v>1</v>
      </c>
      <c r="I1081" s="12">
        <v>1</v>
      </c>
      <c r="K1081" s="12"/>
      <c r="L1081" s="12" t="s">
        <v>4892</v>
      </c>
      <c r="M1081" s="10" t="s">
        <v>1928</v>
      </c>
      <c r="N1081" s="10" t="s">
        <v>1954</v>
      </c>
      <c r="O1081" s="10" t="s">
        <v>1960</v>
      </c>
      <c r="P1081" s="14" t="s">
        <v>4000</v>
      </c>
      <c r="Q1081" s="12" t="s">
        <v>1924</v>
      </c>
      <c r="R1081" s="12" t="s">
        <v>207</v>
      </c>
      <c r="S1081" s="12" t="s">
        <v>1954</v>
      </c>
      <c r="T1081" s="10" t="s">
        <v>207</v>
      </c>
      <c r="U1081" s="10" t="s">
        <v>207</v>
      </c>
      <c r="V1081" s="10" t="s">
        <v>207</v>
      </c>
      <c r="W1081" s="10" t="s">
        <v>1920</v>
      </c>
      <c r="X1081" s="10" t="s">
        <v>1920</v>
      </c>
      <c r="Y1081" s="10" t="s">
        <v>2521</v>
      </c>
      <c r="Z1081" s="10" t="s">
        <v>1935</v>
      </c>
    </row>
    <row r="1082" spans="1:26" s="10" customFormat="1" ht="30">
      <c r="A1082" s="13" t="s">
        <v>91</v>
      </c>
      <c r="B1082" s="14" t="s">
        <v>161</v>
      </c>
      <c r="C1082" s="10" t="s">
        <v>224</v>
      </c>
      <c r="D1082" s="14" t="s">
        <v>1637</v>
      </c>
      <c r="E1082" s="14" t="s">
        <v>4382</v>
      </c>
      <c r="F1082" s="12" t="s">
        <v>1936</v>
      </c>
      <c r="G1082" s="12" t="s">
        <v>1926</v>
      </c>
      <c r="H1082" s="10">
        <v>1</v>
      </c>
      <c r="I1082" s="12">
        <v>1</v>
      </c>
      <c r="K1082" s="12"/>
      <c r="L1082" s="12" t="s">
        <v>4892</v>
      </c>
      <c r="M1082" s="10" t="s">
        <v>1928</v>
      </c>
      <c r="N1082" s="10" t="s">
        <v>1954</v>
      </c>
      <c r="O1082" s="10" t="s">
        <v>1960</v>
      </c>
      <c r="P1082" s="14" t="s">
        <v>3456</v>
      </c>
      <c r="Q1082" s="12" t="s">
        <v>1924</v>
      </c>
      <c r="R1082" s="12" t="s">
        <v>207</v>
      </c>
      <c r="S1082" s="12" t="s">
        <v>1954</v>
      </c>
      <c r="T1082" s="10" t="s">
        <v>207</v>
      </c>
      <c r="U1082" s="10" t="s">
        <v>207</v>
      </c>
      <c r="V1082" s="10" t="s">
        <v>207</v>
      </c>
      <c r="W1082" s="10" t="s">
        <v>4383</v>
      </c>
      <c r="X1082" s="10" t="s">
        <v>1920</v>
      </c>
      <c r="Y1082" s="10" t="s">
        <v>2521</v>
      </c>
      <c r="Z1082" s="10" t="s">
        <v>1935</v>
      </c>
    </row>
    <row r="1083" spans="1:26" s="10" customFormat="1" ht="30">
      <c r="A1083" s="13" t="s">
        <v>91</v>
      </c>
      <c r="B1083" s="14" t="s">
        <v>161</v>
      </c>
      <c r="C1083" s="10" t="s">
        <v>224</v>
      </c>
      <c r="D1083" s="14" t="s">
        <v>1638</v>
      </c>
      <c r="E1083" s="14" t="s">
        <v>207</v>
      </c>
      <c r="F1083" s="12" t="s">
        <v>1936</v>
      </c>
      <c r="G1083" s="12" t="s">
        <v>1926</v>
      </c>
      <c r="I1083" s="12"/>
      <c r="K1083" s="12"/>
      <c r="L1083" s="12" t="s">
        <v>1922</v>
      </c>
      <c r="M1083" s="10" t="s">
        <v>1928</v>
      </c>
      <c r="N1083" s="10" t="s">
        <v>1954</v>
      </c>
      <c r="O1083" s="10" t="s">
        <v>1960</v>
      </c>
      <c r="P1083" s="14" t="s">
        <v>1931</v>
      </c>
      <c r="Q1083" s="12" t="s">
        <v>1946</v>
      </c>
      <c r="R1083" s="12" t="s">
        <v>1933</v>
      </c>
      <c r="S1083" s="12" t="s">
        <v>1954</v>
      </c>
      <c r="T1083" s="10" t="s">
        <v>4384</v>
      </c>
      <c r="U1083" s="10" t="s">
        <v>4385</v>
      </c>
      <c r="V1083" s="10" t="s">
        <v>207</v>
      </c>
      <c r="W1083" s="10" t="s">
        <v>2050</v>
      </c>
      <c r="X1083" s="10" t="s">
        <v>1920</v>
      </c>
      <c r="Y1083" s="10" t="s">
        <v>2521</v>
      </c>
      <c r="Z1083" s="10" t="s">
        <v>2121</v>
      </c>
    </row>
    <row r="1084" spans="1:26" s="10" customFormat="1" ht="75">
      <c r="A1084" s="13" t="s">
        <v>91</v>
      </c>
      <c r="B1084" s="14" t="s">
        <v>161</v>
      </c>
      <c r="C1084" s="10" t="s">
        <v>224</v>
      </c>
      <c r="D1084" s="14" t="s">
        <v>1639</v>
      </c>
      <c r="E1084" s="14" t="s">
        <v>4386</v>
      </c>
      <c r="F1084" s="12" t="s">
        <v>1936</v>
      </c>
      <c r="G1084" s="12" t="s">
        <v>1926</v>
      </c>
      <c r="I1084" s="12"/>
      <c r="K1084" s="12"/>
      <c r="L1084" s="12" t="s">
        <v>4892</v>
      </c>
      <c r="M1084" s="10" t="s">
        <v>1928</v>
      </c>
      <c r="N1084" s="10" t="s">
        <v>1954</v>
      </c>
      <c r="O1084" s="10" t="s">
        <v>1960</v>
      </c>
      <c r="P1084" s="14" t="s">
        <v>2597</v>
      </c>
      <c r="Q1084" s="12" t="s">
        <v>1924</v>
      </c>
      <c r="R1084" s="12" t="s">
        <v>207</v>
      </c>
      <c r="S1084" s="12" t="s">
        <v>1954</v>
      </c>
      <c r="T1084" s="10" t="s">
        <v>207</v>
      </c>
      <c r="U1084" s="10" t="s">
        <v>207</v>
      </c>
      <c r="V1084" s="10" t="s">
        <v>207</v>
      </c>
      <c r="W1084" s="10" t="s">
        <v>1920</v>
      </c>
      <c r="X1084" s="10" t="s">
        <v>1920</v>
      </c>
      <c r="Y1084" s="10" t="s">
        <v>2521</v>
      </c>
      <c r="Z1084" s="10" t="s">
        <v>1935</v>
      </c>
    </row>
    <row r="1085" spans="1:26" s="10" customFormat="1" ht="75">
      <c r="A1085" s="13" t="s">
        <v>91</v>
      </c>
      <c r="B1085" s="14" t="s">
        <v>161</v>
      </c>
      <c r="C1085" s="10" t="s">
        <v>224</v>
      </c>
      <c r="D1085" s="14" t="s">
        <v>1640</v>
      </c>
      <c r="E1085" s="14" t="s">
        <v>4387</v>
      </c>
      <c r="F1085" s="12" t="s">
        <v>1936</v>
      </c>
      <c r="G1085" s="12" t="s">
        <v>1926</v>
      </c>
      <c r="I1085" s="12"/>
      <c r="K1085" s="12"/>
      <c r="L1085" s="12" t="s">
        <v>4892</v>
      </c>
      <c r="M1085" s="10" t="s">
        <v>1928</v>
      </c>
      <c r="N1085" s="10" t="s">
        <v>1954</v>
      </c>
      <c r="O1085" s="10" t="s">
        <v>1960</v>
      </c>
      <c r="P1085" s="14" t="s">
        <v>2597</v>
      </c>
      <c r="Q1085" s="12" t="s">
        <v>1924</v>
      </c>
      <c r="R1085" s="12" t="s">
        <v>207</v>
      </c>
      <c r="S1085" s="12" t="s">
        <v>1954</v>
      </c>
      <c r="T1085" s="10" t="s">
        <v>207</v>
      </c>
      <c r="U1085" s="10" t="s">
        <v>207</v>
      </c>
      <c r="V1085" s="10" t="s">
        <v>207</v>
      </c>
      <c r="W1085" s="10" t="s">
        <v>1920</v>
      </c>
      <c r="X1085" s="10" t="s">
        <v>1920</v>
      </c>
      <c r="Y1085" s="10" t="s">
        <v>2521</v>
      </c>
      <c r="Z1085" s="10" t="s">
        <v>1935</v>
      </c>
    </row>
    <row r="1086" spans="1:26" s="10" customFormat="1" ht="75">
      <c r="A1086" s="13" t="s">
        <v>91</v>
      </c>
      <c r="B1086" s="14" t="s">
        <v>161</v>
      </c>
      <c r="C1086" s="10" t="s">
        <v>224</v>
      </c>
      <c r="D1086" s="14" t="s">
        <v>1641</v>
      </c>
      <c r="E1086" s="14" t="s">
        <v>4388</v>
      </c>
      <c r="F1086" s="12" t="s">
        <v>1936</v>
      </c>
      <c r="G1086" s="12" t="s">
        <v>1926</v>
      </c>
      <c r="H1086" s="10">
        <v>1</v>
      </c>
      <c r="I1086" s="12">
        <v>1</v>
      </c>
      <c r="K1086" s="12"/>
      <c r="L1086" s="12" t="s">
        <v>4892</v>
      </c>
      <c r="M1086" s="10" t="s">
        <v>1928</v>
      </c>
      <c r="N1086" s="10" t="s">
        <v>1954</v>
      </c>
      <c r="O1086" s="10" t="s">
        <v>1960</v>
      </c>
      <c r="P1086" s="14" t="s">
        <v>2597</v>
      </c>
      <c r="Q1086" s="12" t="s">
        <v>1924</v>
      </c>
      <c r="R1086" s="12" t="s">
        <v>207</v>
      </c>
      <c r="S1086" s="12" t="s">
        <v>1954</v>
      </c>
      <c r="T1086" s="10" t="s">
        <v>207</v>
      </c>
      <c r="U1086" s="10" t="s">
        <v>207</v>
      </c>
      <c r="V1086" s="10" t="s">
        <v>207</v>
      </c>
      <c r="W1086" s="10" t="s">
        <v>4389</v>
      </c>
      <c r="X1086" s="10" t="s">
        <v>1920</v>
      </c>
      <c r="Y1086" s="10" t="s">
        <v>2521</v>
      </c>
      <c r="Z1086" s="10" t="s">
        <v>1935</v>
      </c>
    </row>
    <row r="1087" spans="1:26" s="10" customFormat="1" ht="75">
      <c r="A1087" s="13" t="s">
        <v>91</v>
      </c>
      <c r="B1087" s="14" t="s">
        <v>161</v>
      </c>
      <c r="C1087" s="10" t="s">
        <v>224</v>
      </c>
      <c r="D1087" s="14" t="s">
        <v>1642</v>
      </c>
      <c r="E1087" s="14" t="s">
        <v>4390</v>
      </c>
      <c r="F1087" s="12" t="s">
        <v>1936</v>
      </c>
      <c r="G1087" s="12" t="s">
        <v>1926</v>
      </c>
      <c r="H1087" s="10">
        <v>1</v>
      </c>
      <c r="I1087" s="12">
        <v>1</v>
      </c>
      <c r="K1087" s="12"/>
      <c r="L1087" s="12" t="s">
        <v>4892</v>
      </c>
      <c r="M1087" s="10" t="s">
        <v>1928</v>
      </c>
      <c r="N1087" s="10" t="s">
        <v>1954</v>
      </c>
      <c r="O1087" s="10" t="s">
        <v>1960</v>
      </c>
      <c r="P1087" s="14" t="s">
        <v>2597</v>
      </c>
      <c r="Q1087" s="12" t="s">
        <v>1924</v>
      </c>
      <c r="R1087" s="12" t="s">
        <v>207</v>
      </c>
      <c r="S1087" s="12" t="s">
        <v>1954</v>
      </c>
      <c r="T1087" s="10" t="s">
        <v>207</v>
      </c>
      <c r="U1087" s="10" t="s">
        <v>207</v>
      </c>
      <c r="V1087" s="10" t="s">
        <v>207</v>
      </c>
      <c r="W1087" s="10" t="s">
        <v>1957</v>
      </c>
      <c r="X1087" s="10" t="s">
        <v>1920</v>
      </c>
      <c r="Y1087" s="10" t="s">
        <v>2521</v>
      </c>
      <c r="Z1087" s="10" t="s">
        <v>1935</v>
      </c>
    </row>
    <row r="1088" spans="1:26" s="10" customFormat="1" ht="75">
      <c r="A1088" s="13" t="s">
        <v>91</v>
      </c>
      <c r="B1088" s="14" t="s">
        <v>161</v>
      </c>
      <c r="C1088" s="10" t="s">
        <v>224</v>
      </c>
      <c r="D1088" s="14" t="s">
        <v>1643</v>
      </c>
      <c r="E1088" s="14" t="s">
        <v>4391</v>
      </c>
      <c r="F1088" s="12" t="s">
        <v>1936</v>
      </c>
      <c r="G1088" s="12" t="s">
        <v>1926</v>
      </c>
      <c r="H1088" s="10">
        <v>1</v>
      </c>
      <c r="I1088" s="12">
        <v>1</v>
      </c>
      <c r="K1088" s="12"/>
      <c r="L1088" s="12" t="s">
        <v>4892</v>
      </c>
      <c r="M1088" s="10" t="s">
        <v>1928</v>
      </c>
      <c r="N1088" s="10" t="s">
        <v>1954</v>
      </c>
      <c r="O1088" s="10" t="s">
        <v>1960</v>
      </c>
      <c r="P1088" s="14" t="s">
        <v>2597</v>
      </c>
      <c r="Q1088" s="12" t="s">
        <v>1924</v>
      </c>
      <c r="R1088" s="12" t="s">
        <v>207</v>
      </c>
      <c r="S1088" s="12" t="s">
        <v>1954</v>
      </c>
      <c r="T1088" s="10" t="s">
        <v>207</v>
      </c>
      <c r="U1088" s="10" t="s">
        <v>207</v>
      </c>
      <c r="V1088" s="10" t="s">
        <v>207</v>
      </c>
      <c r="W1088" s="10" t="s">
        <v>4392</v>
      </c>
      <c r="X1088" s="10" t="s">
        <v>1920</v>
      </c>
      <c r="Y1088" s="10" t="s">
        <v>2521</v>
      </c>
      <c r="Z1088" s="10" t="s">
        <v>1935</v>
      </c>
    </row>
    <row r="1089" spans="1:26" s="10" customFormat="1" ht="30">
      <c r="A1089" s="13" t="s">
        <v>91</v>
      </c>
      <c r="B1089" s="14" t="s">
        <v>161</v>
      </c>
      <c r="C1089" s="10" t="s">
        <v>224</v>
      </c>
      <c r="D1089" s="14" t="s">
        <v>1644</v>
      </c>
      <c r="E1089" s="14" t="s">
        <v>4393</v>
      </c>
      <c r="F1089" s="12" t="s">
        <v>1936</v>
      </c>
      <c r="G1089" s="12" t="s">
        <v>1926</v>
      </c>
      <c r="H1089" s="10">
        <v>1</v>
      </c>
      <c r="I1089" s="12">
        <v>1</v>
      </c>
      <c r="K1089" s="12"/>
      <c r="L1089" s="12" t="s">
        <v>4892</v>
      </c>
      <c r="M1089" s="10" t="s">
        <v>1928</v>
      </c>
      <c r="N1089" s="10" t="s">
        <v>1954</v>
      </c>
      <c r="O1089" s="10" t="s">
        <v>1960</v>
      </c>
      <c r="P1089" s="14" t="s">
        <v>4394</v>
      </c>
      <c r="Q1089" s="12" t="s">
        <v>1924</v>
      </c>
      <c r="R1089" s="12" t="s">
        <v>207</v>
      </c>
      <c r="S1089" s="12" t="s">
        <v>1954</v>
      </c>
      <c r="T1089" s="10" t="s">
        <v>207</v>
      </c>
      <c r="U1089" s="10" t="s">
        <v>207</v>
      </c>
      <c r="V1089" s="10" t="s">
        <v>207</v>
      </c>
      <c r="W1089" s="10" t="s">
        <v>4395</v>
      </c>
      <c r="X1089" s="10" t="s">
        <v>1920</v>
      </c>
      <c r="Y1089" s="10" t="s">
        <v>2521</v>
      </c>
      <c r="Z1089" s="10" t="s">
        <v>1935</v>
      </c>
    </row>
    <row r="1090" spans="1:26" s="10" customFormat="1" ht="30">
      <c r="A1090" s="13" t="s">
        <v>91</v>
      </c>
      <c r="B1090" s="14" t="s">
        <v>161</v>
      </c>
      <c r="C1090" s="10" t="s">
        <v>224</v>
      </c>
      <c r="D1090" s="14" t="s">
        <v>1645</v>
      </c>
      <c r="E1090" s="14" t="s">
        <v>4396</v>
      </c>
      <c r="F1090" s="12" t="s">
        <v>1936</v>
      </c>
      <c r="G1090" s="12" t="s">
        <v>1926</v>
      </c>
      <c r="H1090" s="10">
        <v>1</v>
      </c>
      <c r="I1090" s="12">
        <v>1</v>
      </c>
      <c r="K1090" s="12"/>
      <c r="L1090" s="12" t="s">
        <v>4892</v>
      </c>
      <c r="M1090" s="10" t="s">
        <v>1928</v>
      </c>
      <c r="N1090" s="10" t="s">
        <v>1954</v>
      </c>
      <c r="O1090" s="10" t="s">
        <v>1960</v>
      </c>
      <c r="P1090" s="14" t="s">
        <v>2568</v>
      </c>
      <c r="Q1090" s="12" t="s">
        <v>1924</v>
      </c>
      <c r="R1090" s="12" t="s">
        <v>207</v>
      </c>
      <c r="S1090" s="12" t="s">
        <v>1954</v>
      </c>
      <c r="T1090" s="10" t="s">
        <v>207</v>
      </c>
      <c r="U1090" s="10" t="s">
        <v>207</v>
      </c>
      <c r="V1090" s="10" t="s">
        <v>207</v>
      </c>
      <c r="W1090" s="10" t="s">
        <v>1920</v>
      </c>
      <c r="X1090" s="10" t="s">
        <v>1920</v>
      </c>
      <c r="Y1090" s="10" t="s">
        <v>2521</v>
      </c>
      <c r="Z1090" s="10" t="s">
        <v>1935</v>
      </c>
    </row>
    <row r="1091" spans="1:26" s="10" customFormat="1" ht="30">
      <c r="A1091" s="13" t="s">
        <v>91</v>
      </c>
      <c r="B1091" s="14" t="s">
        <v>161</v>
      </c>
      <c r="C1091" s="10" t="s">
        <v>224</v>
      </c>
      <c r="D1091" s="14" t="s">
        <v>1646</v>
      </c>
      <c r="E1091" s="14" t="s">
        <v>4397</v>
      </c>
      <c r="F1091" s="12" t="s">
        <v>1936</v>
      </c>
      <c r="G1091" s="12" t="s">
        <v>1926</v>
      </c>
      <c r="H1091" s="10">
        <v>1</v>
      </c>
      <c r="I1091" s="12">
        <v>1</v>
      </c>
      <c r="K1091" s="12"/>
      <c r="L1091" s="12" t="s">
        <v>4892</v>
      </c>
      <c r="M1091" s="10" t="s">
        <v>1928</v>
      </c>
      <c r="N1091" s="10" t="s">
        <v>1954</v>
      </c>
      <c r="O1091" s="10" t="s">
        <v>1960</v>
      </c>
      <c r="P1091" s="14" t="s">
        <v>2520</v>
      </c>
      <c r="Q1091" s="12" t="s">
        <v>1924</v>
      </c>
      <c r="R1091" s="12" t="s">
        <v>207</v>
      </c>
      <c r="S1091" s="12" t="s">
        <v>1954</v>
      </c>
      <c r="T1091" s="10" t="s">
        <v>207</v>
      </c>
      <c r="U1091" s="10" t="s">
        <v>207</v>
      </c>
      <c r="V1091" s="10" t="s">
        <v>207</v>
      </c>
      <c r="W1091" s="10" t="s">
        <v>4398</v>
      </c>
      <c r="X1091" s="10" t="s">
        <v>1920</v>
      </c>
      <c r="Y1091" s="10" t="s">
        <v>2521</v>
      </c>
      <c r="Z1091" s="10" t="s">
        <v>1935</v>
      </c>
    </row>
    <row r="1092" spans="1:26" s="10" customFormat="1" ht="30">
      <c r="A1092" s="13" t="s">
        <v>91</v>
      </c>
      <c r="B1092" s="14" t="s">
        <v>161</v>
      </c>
      <c r="C1092" s="10" t="s">
        <v>224</v>
      </c>
      <c r="D1092" s="14" t="s">
        <v>1647</v>
      </c>
      <c r="E1092" s="14" t="s">
        <v>207</v>
      </c>
      <c r="F1092" s="12" t="s">
        <v>1936</v>
      </c>
      <c r="G1092" s="12" t="s">
        <v>1926</v>
      </c>
      <c r="I1092" s="12"/>
      <c r="K1092" s="12"/>
      <c r="L1092" s="12" t="s">
        <v>1922</v>
      </c>
      <c r="M1092" s="10" t="s">
        <v>1928</v>
      </c>
      <c r="N1092" s="10" t="s">
        <v>1954</v>
      </c>
      <c r="O1092" s="10" t="s">
        <v>1960</v>
      </c>
      <c r="P1092" s="14" t="s">
        <v>1931</v>
      </c>
      <c r="Q1092" s="12" t="s">
        <v>1946</v>
      </c>
      <c r="R1092" s="12" t="s">
        <v>2023</v>
      </c>
      <c r="S1092" s="12" t="s">
        <v>1954</v>
      </c>
      <c r="T1092" s="10" t="s">
        <v>4399</v>
      </c>
      <c r="U1092" s="10" t="s">
        <v>4400</v>
      </c>
      <c r="V1092" s="10" t="s">
        <v>207</v>
      </c>
      <c r="W1092" s="10" t="s">
        <v>2050</v>
      </c>
      <c r="X1092" s="10" t="s">
        <v>1920</v>
      </c>
      <c r="Y1092" s="10" t="s">
        <v>2521</v>
      </c>
      <c r="Z1092" s="10" t="s">
        <v>2121</v>
      </c>
    </row>
    <row r="1093" spans="1:26" s="10" customFormat="1" ht="30">
      <c r="A1093" s="13" t="s">
        <v>91</v>
      </c>
      <c r="B1093" s="14" t="s">
        <v>161</v>
      </c>
      <c r="C1093" s="10" t="s">
        <v>224</v>
      </c>
      <c r="D1093" s="14" t="s">
        <v>1648</v>
      </c>
      <c r="E1093" s="14" t="s">
        <v>207</v>
      </c>
      <c r="F1093" s="12" t="s">
        <v>1936</v>
      </c>
      <c r="G1093" s="12" t="s">
        <v>1926</v>
      </c>
      <c r="I1093" s="12"/>
      <c r="K1093" s="12"/>
      <c r="L1093" s="12" t="s">
        <v>1922</v>
      </c>
      <c r="M1093" s="10" t="s">
        <v>1928</v>
      </c>
      <c r="N1093" s="10" t="s">
        <v>1954</v>
      </c>
      <c r="O1093" s="10" t="s">
        <v>1960</v>
      </c>
      <c r="P1093" s="14" t="s">
        <v>1931</v>
      </c>
      <c r="Q1093" s="12" t="s">
        <v>1946</v>
      </c>
      <c r="R1093" s="12" t="s">
        <v>2023</v>
      </c>
      <c r="S1093" s="12" t="s">
        <v>1954</v>
      </c>
      <c r="T1093" s="10" t="s">
        <v>4401</v>
      </c>
      <c r="U1093" s="10" t="s">
        <v>4402</v>
      </c>
      <c r="V1093" s="10" t="s">
        <v>207</v>
      </c>
      <c r="W1093" s="10" t="s">
        <v>1920</v>
      </c>
      <c r="X1093" s="10" t="s">
        <v>1920</v>
      </c>
      <c r="Y1093" s="10" t="s">
        <v>2521</v>
      </c>
      <c r="Z1093" s="10" t="s">
        <v>1935</v>
      </c>
    </row>
    <row r="1094" spans="1:26" s="10" customFormat="1" ht="30">
      <c r="A1094" s="13" t="s">
        <v>91</v>
      </c>
      <c r="B1094" s="14" t="s">
        <v>161</v>
      </c>
      <c r="C1094" s="10" t="s">
        <v>224</v>
      </c>
      <c r="D1094" s="14" t="s">
        <v>1649</v>
      </c>
      <c r="E1094" s="14" t="s">
        <v>207</v>
      </c>
      <c r="F1094" s="12" t="s">
        <v>1936</v>
      </c>
      <c r="G1094" s="12" t="s">
        <v>1926</v>
      </c>
      <c r="I1094" s="12"/>
      <c r="K1094" s="12"/>
      <c r="L1094" s="12" t="s">
        <v>1922</v>
      </c>
      <c r="M1094" s="10" t="s">
        <v>1928</v>
      </c>
      <c r="N1094" s="10" t="s">
        <v>1954</v>
      </c>
      <c r="O1094" s="10" t="s">
        <v>1960</v>
      </c>
      <c r="P1094" s="14" t="s">
        <v>1931</v>
      </c>
      <c r="Q1094" s="12" t="s">
        <v>1946</v>
      </c>
      <c r="R1094" s="12" t="s">
        <v>1933</v>
      </c>
      <c r="S1094" s="12" t="s">
        <v>1954</v>
      </c>
      <c r="T1094" s="10" t="s">
        <v>4403</v>
      </c>
      <c r="U1094" s="10" t="s">
        <v>4404</v>
      </c>
      <c r="V1094" s="10" t="s">
        <v>207</v>
      </c>
      <c r="W1094" s="10" t="s">
        <v>2050</v>
      </c>
      <c r="X1094" s="10" t="s">
        <v>1920</v>
      </c>
      <c r="Y1094" s="10" t="s">
        <v>2521</v>
      </c>
      <c r="Z1094" s="10" t="s">
        <v>2121</v>
      </c>
    </row>
    <row r="1095" spans="1:26" s="10" customFormat="1" ht="30">
      <c r="A1095" s="13" t="s">
        <v>91</v>
      </c>
      <c r="B1095" s="14" t="s">
        <v>161</v>
      </c>
      <c r="C1095" s="10" t="s">
        <v>224</v>
      </c>
      <c r="D1095" s="14" t="s">
        <v>1650</v>
      </c>
      <c r="E1095" s="14" t="s">
        <v>207</v>
      </c>
      <c r="F1095" s="12" t="s">
        <v>1936</v>
      </c>
      <c r="G1095" s="12" t="s">
        <v>1926</v>
      </c>
      <c r="I1095" s="12"/>
      <c r="K1095" s="12"/>
      <c r="L1095" s="12" t="s">
        <v>1922</v>
      </c>
      <c r="M1095" s="10" t="s">
        <v>1928</v>
      </c>
      <c r="N1095" s="10" t="s">
        <v>1954</v>
      </c>
      <c r="O1095" s="10" t="s">
        <v>1960</v>
      </c>
      <c r="P1095" s="14" t="s">
        <v>1931</v>
      </c>
      <c r="Q1095" s="12" t="s">
        <v>1946</v>
      </c>
      <c r="R1095" s="12" t="s">
        <v>1933</v>
      </c>
      <c r="S1095" s="12" t="s">
        <v>1954</v>
      </c>
      <c r="T1095" s="10" t="s">
        <v>4405</v>
      </c>
      <c r="U1095" s="10" t="s">
        <v>4406</v>
      </c>
      <c r="V1095" s="10" t="s">
        <v>207</v>
      </c>
      <c r="W1095" s="10" t="s">
        <v>2050</v>
      </c>
      <c r="X1095" s="10" t="s">
        <v>1920</v>
      </c>
      <c r="Y1095" s="10" t="s">
        <v>2521</v>
      </c>
      <c r="Z1095" s="10" t="s">
        <v>2121</v>
      </c>
    </row>
    <row r="1096" spans="1:26" s="10" customFormat="1" ht="30">
      <c r="A1096" s="13" t="s">
        <v>91</v>
      </c>
      <c r="B1096" s="14" t="s">
        <v>161</v>
      </c>
      <c r="C1096" s="10" t="s">
        <v>224</v>
      </c>
      <c r="D1096" s="14" t="s">
        <v>1651</v>
      </c>
      <c r="E1096" s="14" t="s">
        <v>207</v>
      </c>
      <c r="F1096" s="12" t="s">
        <v>1936</v>
      </c>
      <c r="G1096" s="12" t="s">
        <v>1926</v>
      </c>
      <c r="I1096" s="12"/>
      <c r="K1096" s="12"/>
      <c r="L1096" s="12" t="s">
        <v>1922</v>
      </c>
      <c r="M1096" s="10" t="s">
        <v>1928</v>
      </c>
      <c r="N1096" s="10" t="s">
        <v>1954</v>
      </c>
      <c r="O1096" s="10" t="s">
        <v>1960</v>
      </c>
      <c r="P1096" s="14" t="s">
        <v>1931</v>
      </c>
      <c r="Q1096" s="12" t="s">
        <v>1946</v>
      </c>
      <c r="R1096" s="12" t="s">
        <v>1933</v>
      </c>
      <c r="S1096" s="12" t="s">
        <v>1954</v>
      </c>
      <c r="T1096" s="10" t="s">
        <v>4407</v>
      </c>
      <c r="U1096" s="10" t="s">
        <v>4408</v>
      </c>
      <c r="V1096" s="10" t="s">
        <v>207</v>
      </c>
      <c r="W1096" s="10" t="s">
        <v>2050</v>
      </c>
      <c r="X1096" s="10" t="s">
        <v>1920</v>
      </c>
      <c r="Y1096" s="10" t="s">
        <v>2521</v>
      </c>
      <c r="Z1096" s="10" t="s">
        <v>2121</v>
      </c>
    </row>
    <row r="1097" spans="1:26" s="10" customFormat="1" ht="30">
      <c r="A1097" s="13" t="s">
        <v>91</v>
      </c>
      <c r="B1097" s="14" t="s">
        <v>161</v>
      </c>
      <c r="C1097" s="10" t="s">
        <v>224</v>
      </c>
      <c r="D1097" s="14" t="s">
        <v>1652</v>
      </c>
      <c r="E1097" s="14" t="s">
        <v>207</v>
      </c>
      <c r="F1097" s="12" t="s">
        <v>1936</v>
      </c>
      <c r="G1097" s="12" t="s">
        <v>1926</v>
      </c>
      <c r="I1097" s="12"/>
      <c r="K1097" s="12"/>
      <c r="L1097" s="12" t="s">
        <v>1922</v>
      </c>
      <c r="M1097" s="10" t="s">
        <v>1928</v>
      </c>
      <c r="N1097" s="10" t="s">
        <v>1954</v>
      </c>
      <c r="O1097" s="10" t="s">
        <v>1960</v>
      </c>
      <c r="P1097" s="14" t="s">
        <v>1931</v>
      </c>
      <c r="Q1097" s="12" t="s">
        <v>1976</v>
      </c>
      <c r="R1097" s="12" t="s">
        <v>1933</v>
      </c>
      <c r="S1097" s="12" t="s">
        <v>1954</v>
      </c>
      <c r="T1097" s="10" t="s">
        <v>4409</v>
      </c>
      <c r="U1097" s="10" t="s">
        <v>4410</v>
      </c>
      <c r="V1097" s="10" t="s">
        <v>207</v>
      </c>
      <c r="W1097" s="10" t="s">
        <v>2050</v>
      </c>
      <c r="X1097" s="10" t="s">
        <v>1920</v>
      </c>
      <c r="Y1097" s="10" t="s">
        <v>2521</v>
      </c>
      <c r="Z1097" s="10" t="s">
        <v>2121</v>
      </c>
    </row>
    <row r="1098" spans="1:26" s="10" customFormat="1" ht="30">
      <c r="A1098" s="13" t="s">
        <v>91</v>
      </c>
      <c r="B1098" s="14" t="s">
        <v>161</v>
      </c>
      <c r="C1098" s="10" t="s">
        <v>224</v>
      </c>
      <c r="D1098" s="14" t="s">
        <v>1653</v>
      </c>
      <c r="E1098" s="14" t="s">
        <v>207</v>
      </c>
      <c r="F1098" s="12" t="s">
        <v>1936</v>
      </c>
      <c r="G1098" s="12" t="s">
        <v>1926</v>
      </c>
      <c r="I1098" s="12"/>
      <c r="K1098" s="12"/>
      <c r="L1098" s="12" t="s">
        <v>1922</v>
      </c>
      <c r="M1098" s="10" t="s">
        <v>1928</v>
      </c>
      <c r="N1098" s="10" t="s">
        <v>1954</v>
      </c>
      <c r="O1098" s="10" t="s">
        <v>1960</v>
      </c>
      <c r="P1098" s="14" t="s">
        <v>1931</v>
      </c>
      <c r="Q1098" s="12" t="s">
        <v>1946</v>
      </c>
      <c r="R1098" s="12" t="s">
        <v>1933</v>
      </c>
      <c r="S1098" s="12" t="s">
        <v>1954</v>
      </c>
      <c r="T1098" s="10" t="s">
        <v>4411</v>
      </c>
      <c r="U1098" s="10" t="s">
        <v>4412</v>
      </c>
      <c r="V1098" s="10" t="s">
        <v>207</v>
      </c>
      <c r="W1098" s="10" t="s">
        <v>2050</v>
      </c>
      <c r="X1098" s="10" t="s">
        <v>1920</v>
      </c>
      <c r="Y1098" s="10" t="s">
        <v>2521</v>
      </c>
      <c r="Z1098" s="10" t="s">
        <v>2121</v>
      </c>
    </row>
    <row r="1099" spans="1:26" s="10" customFormat="1" ht="30">
      <c r="A1099" s="13" t="s">
        <v>91</v>
      </c>
      <c r="B1099" s="14" t="s">
        <v>161</v>
      </c>
      <c r="C1099" s="10" t="s">
        <v>224</v>
      </c>
      <c r="D1099" s="14" t="s">
        <v>1654</v>
      </c>
      <c r="E1099" s="14" t="s">
        <v>207</v>
      </c>
      <c r="F1099" s="12" t="s">
        <v>1936</v>
      </c>
      <c r="G1099" s="12" t="s">
        <v>1926</v>
      </c>
      <c r="I1099" s="12"/>
      <c r="K1099" s="12"/>
      <c r="L1099" s="12" t="s">
        <v>1922</v>
      </c>
      <c r="M1099" s="10" t="s">
        <v>1928</v>
      </c>
      <c r="N1099" s="10" t="s">
        <v>1954</v>
      </c>
      <c r="O1099" s="10" t="s">
        <v>1960</v>
      </c>
      <c r="P1099" s="14" t="s">
        <v>1931</v>
      </c>
      <c r="Q1099" s="12" t="s">
        <v>1976</v>
      </c>
      <c r="R1099" s="12" t="s">
        <v>1933</v>
      </c>
      <c r="S1099" s="12" t="s">
        <v>1954</v>
      </c>
      <c r="T1099" s="10" t="s">
        <v>4413</v>
      </c>
      <c r="U1099" s="10" t="s">
        <v>4414</v>
      </c>
      <c r="V1099" s="10" t="s">
        <v>207</v>
      </c>
      <c r="W1099" s="10" t="s">
        <v>2050</v>
      </c>
      <c r="X1099" s="10" t="s">
        <v>1920</v>
      </c>
      <c r="Y1099" s="10" t="s">
        <v>2521</v>
      </c>
      <c r="Z1099" s="10" t="s">
        <v>2121</v>
      </c>
    </row>
    <row r="1100" spans="1:26" s="10" customFormat="1" ht="30">
      <c r="A1100" s="13" t="s">
        <v>91</v>
      </c>
      <c r="B1100" s="14" t="s">
        <v>161</v>
      </c>
      <c r="C1100" s="10" t="s">
        <v>224</v>
      </c>
      <c r="D1100" s="14" t="s">
        <v>1655</v>
      </c>
      <c r="E1100" s="14" t="s">
        <v>207</v>
      </c>
      <c r="F1100" s="12" t="s">
        <v>1936</v>
      </c>
      <c r="G1100" s="12" t="s">
        <v>1926</v>
      </c>
      <c r="I1100" s="12"/>
      <c r="K1100" s="12"/>
      <c r="L1100" s="12" t="s">
        <v>1922</v>
      </c>
      <c r="M1100" s="10" t="s">
        <v>1928</v>
      </c>
      <c r="N1100" s="10" t="s">
        <v>1954</v>
      </c>
      <c r="O1100" s="10" t="s">
        <v>1960</v>
      </c>
      <c r="P1100" s="14" t="s">
        <v>1931</v>
      </c>
      <c r="Q1100" s="12" t="s">
        <v>1946</v>
      </c>
      <c r="R1100" s="12" t="s">
        <v>1933</v>
      </c>
      <c r="S1100" s="12" t="s">
        <v>1954</v>
      </c>
      <c r="T1100" s="10" t="s">
        <v>4415</v>
      </c>
      <c r="U1100" s="10" t="s">
        <v>4416</v>
      </c>
      <c r="V1100" s="10" t="s">
        <v>207</v>
      </c>
      <c r="W1100" s="10" t="s">
        <v>2050</v>
      </c>
      <c r="X1100" s="10" t="s">
        <v>1920</v>
      </c>
      <c r="Y1100" s="10" t="s">
        <v>2521</v>
      </c>
      <c r="Z1100" s="10" t="s">
        <v>2121</v>
      </c>
    </row>
    <row r="1101" spans="1:26" s="10" customFormat="1" ht="30">
      <c r="A1101" s="13" t="s">
        <v>91</v>
      </c>
      <c r="B1101" s="14" t="s">
        <v>161</v>
      </c>
      <c r="C1101" s="10" t="s">
        <v>224</v>
      </c>
      <c r="D1101" s="14" t="s">
        <v>1656</v>
      </c>
      <c r="E1101" s="14" t="s">
        <v>207</v>
      </c>
      <c r="F1101" s="12" t="s">
        <v>1936</v>
      </c>
      <c r="G1101" s="12" t="s">
        <v>1926</v>
      </c>
      <c r="I1101" s="12"/>
      <c r="K1101" s="12"/>
      <c r="L1101" s="12" t="s">
        <v>1922</v>
      </c>
      <c r="M1101" s="10" t="s">
        <v>1928</v>
      </c>
      <c r="N1101" s="10" t="s">
        <v>1954</v>
      </c>
      <c r="O1101" s="10" t="s">
        <v>1960</v>
      </c>
      <c r="P1101" s="14" t="s">
        <v>1931</v>
      </c>
      <c r="Q1101" s="12" t="s">
        <v>1946</v>
      </c>
      <c r="R1101" s="12" t="s">
        <v>1933</v>
      </c>
      <c r="S1101" s="12" t="s">
        <v>1954</v>
      </c>
      <c r="T1101" s="10" t="s">
        <v>4417</v>
      </c>
      <c r="U1101" s="10" t="s">
        <v>4418</v>
      </c>
      <c r="V1101" s="10" t="s">
        <v>207</v>
      </c>
      <c r="W1101" s="10" t="s">
        <v>2050</v>
      </c>
      <c r="X1101" s="10" t="s">
        <v>1920</v>
      </c>
      <c r="Y1101" s="10" t="s">
        <v>2521</v>
      </c>
      <c r="Z1101" s="10" t="s">
        <v>2121</v>
      </c>
    </row>
    <row r="1102" spans="1:26" s="10" customFormat="1" ht="30">
      <c r="A1102" s="13" t="s">
        <v>91</v>
      </c>
      <c r="B1102" s="14" t="s">
        <v>161</v>
      </c>
      <c r="C1102" s="10" t="s">
        <v>224</v>
      </c>
      <c r="D1102" s="14" t="s">
        <v>1657</v>
      </c>
      <c r="E1102" s="14" t="s">
        <v>207</v>
      </c>
      <c r="F1102" s="12" t="s">
        <v>1936</v>
      </c>
      <c r="G1102" s="12" t="s">
        <v>1926</v>
      </c>
      <c r="I1102" s="12"/>
      <c r="K1102" s="12"/>
      <c r="L1102" s="12" t="s">
        <v>1922</v>
      </c>
      <c r="M1102" s="10" t="s">
        <v>1928</v>
      </c>
      <c r="N1102" s="10" t="s">
        <v>1954</v>
      </c>
      <c r="O1102" s="10" t="s">
        <v>1960</v>
      </c>
      <c r="P1102" s="14" t="s">
        <v>1931</v>
      </c>
      <c r="Q1102" s="12" t="s">
        <v>1946</v>
      </c>
      <c r="R1102" s="12" t="s">
        <v>1933</v>
      </c>
      <c r="S1102" s="12" t="s">
        <v>1954</v>
      </c>
      <c r="T1102" s="10" t="s">
        <v>4419</v>
      </c>
      <c r="U1102" s="10" t="s">
        <v>4420</v>
      </c>
      <c r="V1102" s="10" t="s">
        <v>207</v>
      </c>
      <c r="W1102" s="10" t="s">
        <v>2050</v>
      </c>
      <c r="X1102" s="10" t="s">
        <v>1920</v>
      </c>
      <c r="Y1102" s="10" t="s">
        <v>2521</v>
      </c>
      <c r="Z1102" s="10" t="s">
        <v>2121</v>
      </c>
    </row>
    <row r="1103" spans="1:26" s="10" customFormat="1" ht="30">
      <c r="A1103" s="13" t="s">
        <v>91</v>
      </c>
      <c r="B1103" s="14" t="s">
        <v>161</v>
      </c>
      <c r="C1103" s="10" t="s">
        <v>224</v>
      </c>
      <c r="D1103" s="14" t="s">
        <v>1658</v>
      </c>
      <c r="E1103" s="14" t="s">
        <v>207</v>
      </c>
      <c r="F1103" s="12" t="s">
        <v>1936</v>
      </c>
      <c r="G1103" s="12" t="s">
        <v>1926</v>
      </c>
      <c r="I1103" s="12"/>
      <c r="K1103" s="12"/>
      <c r="L1103" s="12" t="s">
        <v>1922</v>
      </c>
      <c r="M1103" s="10" t="s">
        <v>1928</v>
      </c>
      <c r="N1103" s="10" t="s">
        <v>1954</v>
      </c>
      <c r="O1103" s="10" t="s">
        <v>1960</v>
      </c>
      <c r="P1103" s="14" t="s">
        <v>1931</v>
      </c>
      <c r="Q1103" s="12" t="s">
        <v>1946</v>
      </c>
      <c r="R1103" s="12" t="s">
        <v>1933</v>
      </c>
      <c r="S1103" s="12" t="s">
        <v>1954</v>
      </c>
      <c r="T1103" s="10" t="s">
        <v>4421</v>
      </c>
      <c r="U1103" s="10" t="s">
        <v>4422</v>
      </c>
      <c r="V1103" s="10" t="s">
        <v>207</v>
      </c>
      <c r="W1103" s="10" t="s">
        <v>2050</v>
      </c>
      <c r="X1103" s="10" t="s">
        <v>1920</v>
      </c>
      <c r="Y1103" s="10" t="s">
        <v>2521</v>
      </c>
      <c r="Z1103" s="10" t="s">
        <v>2121</v>
      </c>
    </row>
    <row r="1104" spans="1:26" s="10" customFormat="1" ht="45">
      <c r="A1104" s="13" t="s">
        <v>91</v>
      </c>
      <c r="B1104" s="14" t="s">
        <v>161</v>
      </c>
      <c r="C1104" s="10" t="s">
        <v>224</v>
      </c>
      <c r="D1104" s="14" t="s">
        <v>1659</v>
      </c>
      <c r="E1104" s="14" t="s">
        <v>207</v>
      </c>
      <c r="F1104" s="12" t="s">
        <v>1936</v>
      </c>
      <c r="G1104" s="12" t="s">
        <v>1926</v>
      </c>
      <c r="I1104" s="12"/>
      <c r="K1104" s="12"/>
      <c r="L1104" s="12" t="s">
        <v>1922</v>
      </c>
      <c r="M1104" s="10" t="s">
        <v>1928</v>
      </c>
      <c r="N1104" s="10" t="s">
        <v>1954</v>
      </c>
      <c r="O1104" s="10" t="s">
        <v>1960</v>
      </c>
      <c r="P1104" s="14" t="s">
        <v>1931</v>
      </c>
      <c r="Q1104" s="12" t="s">
        <v>1946</v>
      </c>
      <c r="R1104" s="12" t="s">
        <v>1933</v>
      </c>
      <c r="S1104" s="12" t="s">
        <v>1954</v>
      </c>
      <c r="T1104" s="10" t="s">
        <v>4423</v>
      </c>
      <c r="U1104" s="10" t="s">
        <v>4424</v>
      </c>
      <c r="V1104" s="10" t="s">
        <v>207</v>
      </c>
      <c r="W1104" s="10" t="s">
        <v>2050</v>
      </c>
      <c r="X1104" s="10" t="s">
        <v>1920</v>
      </c>
      <c r="Y1104" s="10" t="s">
        <v>2521</v>
      </c>
      <c r="Z1104" s="10" t="s">
        <v>2121</v>
      </c>
    </row>
    <row r="1105" spans="1:26" s="10" customFormat="1" ht="30">
      <c r="A1105" s="13" t="s">
        <v>91</v>
      </c>
      <c r="B1105" s="14" t="s">
        <v>161</v>
      </c>
      <c r="C1105" s="10" t="s">
        <v>224</v>
      </c>
      <c r="D1105" s="14" t="s">
        <v>1660</v>
      </c>
      <c r="E1105" s="14" t="s">
        <v>207</v>
      </c>
      <c r="F1105" s="12" t="s">
        <v>1936</v>
      </c>
      <c r="G1105" s="12" t="s">
        <v>1926</v>
      </c>
      <c r="I1105" s="12"/>
      <c r="K1105" s="12"/>
      <c r="L1105" s="12" t="s">
        <v>1922</v>
      </c>
      <c r="M1105" s="10" t="s">
        <v>1928</v>
      </c>
      <c r="N1105" s="10" t="s">
        <v>1954</v>
      </c>
      <c r="O1105" s="10" t="s">
        <v>1960</v>
      </c>
      <c r="P1105" s="14" t="s">
        <v>1931</v>
      </c>
      <c r="Q1105" s="12" t="s">
        <v>1946</v>
      </c>
      <c r="R1105" s="12" t="s">
        <v>1933</v>
      </c>
      <c r="S1105" s="12" t="s">
        <v>1954</v>
      </c>
      <c r="T1105" s="10" t="s">
        <v>4425</v>
      </c>
      <c r="U1105" s="10" t="s">
        <v>4426</v>
      </c>
      <c r="V1105" s="10" t="s">
        <v>207</v>
      </c>
      <c r="W1105" s="10" t="s">
        <v>2050</v>
      </c>
      <c r="X1105" s="10" t="s">
        <v>1920</v>
      </c>
      <c r="Y1105" s="10" t="s">
        <v>2521</v>
      </c>
      <c r="Z1105" s="10" t="s">
        <v>2121</v>
      </c>
    </row>
    <row r="1106" spans="1:26" s="10" customFormat="1" ht="30">
      <c r="A1106" s="13" t="s">
        <v>91</v>
      </c>
      <c r="B1106" s="14" t="s">
        <v>161</v>
      </c>
      <c r="C1106" s="10" t="s">
        <v>224</v>
      </c>
      <c r="D1106" s="14" t="s">
        <v>1661</v>
      </c>
      <c r="E1106" s="14" t="s">
        <v>207</v>
      </c>
      <c r="F1106" s="12" t="s">
        <v>1936</v>
      </c>
      <c r="G1106" s="12" t="s">
        <v>1926</v>
      </c>
      <c r="I1106" s="12"/>
      <c r="K1106" s="12"/>
      <c r="L1106" s="12" t="s">
        <v>1922</v>
      </c>
      <c r="M1106" s="10" t="s">
        <v>1928</v>
      </c>
      <c r="N1106" s="10" t="s">
        <v>1954</v>
      </c>
      <c r="O1106" s="10" t="s">
        <v>1960</v>
      </c>
      <c r="P1106" s="14" t="s">
        <v>1931</v>
      </c>
      <c r="Q1106" s="12" t="s">
        <v>1946</v>
      </c>
      <c r="R1106" s="12" t="s">
        <v>1933</v>
      </c>
      <c r="S1106" s="12" t="s">
        <v>1954</v>
      </c>
      <c r="T1106" s="10" t="s">
        <v>4427</v>
      </c>
      <c r="U1106" s="10" t="s">
        <v>4428</v>
      </c>
      <c r="V1106" s="10" t="s">
        <v>207</v>
      </c>
      <c r="W1106" s="10" t="s">
        <v>2050</v>
      </c>
      <c r="X1106" s="10" t="s">
        <v>1920</v>
      </c>
      <c r="Y1106" s="10" t="s">
        <v>2521</v>
      </c>
      <c r="Z1106" s="10" t="s">
        <v>2121</v>
      </c>
    </row>
    <row r="1107" spans="1:26" s="10" customFormat="1" ht="30">
      <c r="A1107" s="13" t="s">
        <v>91</v>
      </c>
      <c r="B1107" s="14" t="s">
        <v>161</v>
      </c>
      <c r="C1107" s="10" t="s">
        <v>224</v>
      </c>
      <c r="D1107" s="14" t="s">
        <v>1662</v>
      </c>
      <c r="E1107" s="14" t="s">
        <v>207</v>
      </c>
      <c r="F1107" s="12" t="s">
        <v>1936</v>
      </c>
      <c r="G1107" s="12" t="s">
        <v>1926</v>
      </c>
      <c r="I1107" s="12"/>
      <c r="K1107" s="12"/>
      <c r="L1107" s="12" t="s">
        <v>1922</v>
      </c>
      <c r="M1107" s="10" t="s">
        <v>1928</v>
      </c>
      <c r="N1107" s="10" t="s">
        <v>1954</v>
      </c>
      <c r="O1107" s="10" t="s">
        <v>1960</v>
      </c>
      <c r="P1107" s="14" t="s">
        <v>1931</v>
      </c>
      <c r="Q1107" s="12" t="s">
        <v>1946</v>
      </c>
      <c r="R1107" s="12" t="s">
        <v>1933</v>
      </c>
      <c r="S1107" s="12" t="s">
        <v>1954</v>
      </c>
      <c r="T1107" s="10" t="s">
        <v>4429</v>
      </c>
      <c r="U1107" s="10" t="s">
        <v>4430</v>
      </c>
      <c r="V1107" s="10" t="s">
        <v>207</v>
      </c>
      <c r="W1107" s="10" t="s">
        <v>2050</v>
      </c>
      <c r="X1107" s="10" t="s">
        <v>1920</v>
      </c>
      <c r="Y1107" s="10" t="s">
        <v>2521</v>
      </c>
      <c r="Z1107" s="10" t="s">
        <v>2121</v>
      </c>
    </row>
    <row r="1108" spans="1:26" s="10" customFormat="1" ht="30">
      <c r="A1108" s="13" t="s">
        <v>91</v>
      </c>
      <c r="B1108" s="14" t="s">
        <v>161</v>
      </c>
      <c r="C1108" s="10" t="s">
        <v>224</v>
      </c>
      <c r="D1108" s="14" t="s">
        <v>1663</v>
      </c>
      <c r="E1108" s="14" t="s">
        <v>207</v>
      </c>
      <c r="F1108" s="12" t="s">
        <v>1936</v>
      </c>
      <c r="G1108" s="12" t="s">
        <v>1926</v>
      </c>
      <c r="I1108" s="12"/>
      <c r="K1108" s="12"/>
      <c r="L1108" s="12" t="s">
        <v>1922</v>
      </c>
      <c r="M1108" s="10" t="s">
        <v>1928</v>
      </c>
      <c r="N1108" s="10" t="s">
        <v>1954</v>
      </c>
      <c r="O1108" s="10" t="s">
        <v>1960</v>
      </c>
      <c r="P1108" s="14" t="s">
        <v>1931</v>
      </c>
      <c r="Q1108" s="12" t="s">
        <v>1946</v>
      </c>
      <c r="R1108" s="12" t="s">
        <v>1933</v>
      </c>
      <c r="S1108" s="12" t="s">
        <v>1954</v>
      </c>
      <c r="T1108" s="10" t="s">
        <v>4431</v>
      </c>
      <c r="U1108" s="10" t="s">
        <v>4432</v>
      </c>
      <c r="V1108" s="10" t="s">
        <v>207</v>
      </c>
      <c r="W1108" s="10" t="s">
        <v>2050</v>
      </c>
      <c r="X1108" s="10" t="s">
        <v>1920</v>
      </c>
      <c r="Y1108" s="10" t="s">
        <v>2521</v>
      </c>
      <c r="Z1108" s="10" t="s">
        <v>2121</v>
      </c>
    </row>
    <row r="1109" spans="1:26" s="10" customFormat="1" ht="30">
      <c r="A1109" s="13" t="s">
        <v>91</v>
      </c>
      <c r="B1109" s="14" t="s">
        <v>161</v>
      </c>
      <c r="C1109" s="10" t="s">
        <v>224</v>
      </c>
      <c r="D1109" s="14" t="s">
        <v>1664</v>
      </c>
      <c r="E1109" s="14" t="s">
        <v>207</v>
      </c>
      <c r="F1109" s="12" t="s">
        <v>1936</v>
      </c>
      <c r="G1109" s="12" t="s">
        <v>1926</v>
      </c>
      <c r="I1109" s="12"/>
      <c r="K1109" s="12"/>
      <c r="L1109" s="12" t="s">
        <v>1922</v>
      </c>
      <c r="M1109" s="10" t="s">
        <v>1928</v>
      </c>
      <c r="N1109" s="10" t="s">
        <v>1954</v>
      </c>
      <c r="O1109" s="10" t="s">
        <v>1960</v>
      </c>
      <c r="P1109" s="14" t="s">
        <v>1931</v>
      </c>
      <c r="Q1109" s="12" t="s">
        <v>1946</v>
      </c>
      <c r="R1109" s="12" t="s">
        <v>1933</v>
      </c>
      <c r="S1109" s="12" t="s">
        <v>1954</v>
      </c>
      <c r="T1109" s="10" t="s">
        <v>4433</v>
      </c>
      <c r="U1109" s="10" t="s">
        <v>4434</v>
      </c>
      <c r="V1109" s="10" t="s">
        <v>207</v>
      </c>
      <c r="W1109" s="10" t="s">
        <v>2050</v>
      </c>
      <c r="X1109" s="10" t="s">
        <v>1920</v>
      </c>
      <c r="Y1109" s="10" t="s">
        <v>2521</v>
      </c>
      <c r="Z1109" s="10" t="s">
        <v>2121</v>
      </c>
    </row>
    <row r="1110" spans="1:26" s="10" customFormat="1" ht="30">
      <c r="A1110" s="13" t="s">
        <v>91</v>
      </c>
      <c r="B1110" s="14" t="s">
        <v>161</v>
      </c>
      <c r="C1110" s="10" t="s">
        <v>224</v>
      </c>
      <c r="D1110" s="14" t="s">
        <v>1665</v>
      </c>
      <c r="E1110" s="14" t="s">
        <v>207</v>
      </c>
      <c r="F1110" s="12" t="s">
        <v>1936</v>
      </c>
      <c r="G1110" s="12" t="s">
        <v>1926</v>
      </c>
      <c r="I1110" s="12"/>
      <c r="K1110" s="12"/>
      <c r="L1110" s="12" t="s">
        <v>1922</v>
      </c>
      <c r="M1110" s="10" t="s">
        <v>1928</v>
      </c>
      <c r="N1110" s="10" t="s">
        <v>1954</v>
      </c>
      <c r="O1110" s="10" t="s">
        <v>1960</v>
      </c>
      <c r="P1110" s="14" t="s">
        <v>1931</v>
      </c>
      <c r="Q1110" s="12" t="s">
        <v>1946</v>
      </c>
      <c r="R1110" s="12" t="s">
        <v>1933</v>
      </c>
      <c r="S1110" s="12" t="s">
        <v>1954</v>
      </c>
      <c r="T1110" s="10" t="s">
        <v>4435</v>
      </c>
      <c r="U1110" s="10" t="s">
        <v>4436</v>
      </c>
      <c r="V1110" s="10" t="s">
        <v>207</v>
      </c>
      <c r="W1110" s="10" t="s">
        <v>2050</v>
      </c>
      <c r="X1110" s="10" t="s">
        <v>1920</v>
      </c>
      <c r="Y1110" s="10" t="s">
        <v>2521</v>
      </c>
      <c r="Z1110" s="10" t="s">
        <v>2121</v>
      </c>
    </row>
    <row r="1111" spans="1:26" s="10" customFormat="1" ht="30">
      <c r="A1111" s="13" t="s">
        <v>91</v>
      </c>
      <c r="B1111" s="14" t="s">
        <v>161</v>
      </c>
      <c r="C1111" s="10" t="s">
        <v>224</v>
      </c>
      <c r="D1111" s="14" t="s">
        <v>1666</v>
      </c>
      <c r="E1111" s="14" t="s">
        <v>207</v>
      </c>
      <c r="F1111" s="12" t="s">
        <v>1936</v>
      </c>
      <c r="G1111" s="12" t="s">
        <v>1926</v>
      </c>
      <c r="I1111" s="12"/>
      <c r="K1111" s="12"/>
      <c r="L1111" s="12" t="s">
        <v>1922</v>
      </c>
      <c r="M1111" s="10" t="s">
        <v>1928</v>
      </c>
      <c r="N1111" s="10" t="s">
        <v>1954</v>
      </c>
      <c r="O1111" s="10" t="s">
        <v>1960</v>
      </c>
      <c r="P1111" s="14" t="s">
        <v>1931</v>
      </c>
      <c r="Q1111" s="12" t="s">
        <v>1976</v>
      </c>
      <c r="R1111" s="12" t="s">
        <v>1933</v>
      </c>
      <c r="S1111" s="12" t="s">
        <v>1954</v>
      </c>
      <c r="T1111" s="10" t="s">
        <v>4437</v>
      </c>
      <c r="U1111" s="10" t="s">
        <v>4438</v>
      </c>
      <c r="V1111" s="10" t="s">
        <v>207</v>
      </c>
      <c r="W1111" s="10" t="s">
        <v>2050</v>
      </c>
      <c r="X1111" s="10" t="s">
        <v>1920</v>
      </c>
      <c r="Y1111" s="10" t="s">
        <v>2521</v>
      </c>
      <c r="Z1111" s="10" t="s">
        <v>2121</v>
      </c>
    </row>
    <row r="1112" spans="1:26" s="10" customFormat="1" ht="30">
      <c r="A1112" s="13" t="s">
        <v>91</v>
      </c>
      <c r="B1112" s="14" t="s">
        <v>161</v>
      </c>
      <c r="C1112" s="10" t="s">
        <v>224</v>
      </c>
      <c r="D1112" s="14" t="s">
        <v>1667</v>
      </c>
      <c r="E1112" s="14" t="s">
        <v>207</v>
      </c>
      <c r="F1112" s="12" t="s">
        <v>1936</v>
      </c>
      <c r="G1112" s="12" t="s">
        <v>1926</v>
      </c>
      <c r="I1112" s="12"/>
      <c r="K1112" s="12"/>
      <c r="L1112" s="12" t="s">
        <v>1922</v>
      </c>
      <c r="M1112" s="10" t="s">
        <v>1928</v>
      </c>
      <c r="N1112" s="10" t="s">
        <v>1954</v>
      </c>
      <c r="O1112" s="10" t="s">
        <v>1960</v>
      </c>
      <c r="P1112" s="14" t="s">
        <v>1931</v>
      </c>
      <c r="Q1112" s="12" t="s">
        <v>1976</v>
      </c>
      <c r="R1112" s="12" t="s">
        <v>1933</v>
      </c>
      <c r="S1112" s="12" t="s">
        <v>1954</v>
      </c>
      <c r="T1112" s="10" t="s">
        <v>4439</v>
      </c>
      <c r="U1112" s="10" t="s">
        <v>4440</v>
      </c>
      <c r="V1112" s="10" t="s">
        <v>207</v>
      </c>
      <c r="W1112" s="10" t="s">
        <v>2050</v>
      </c>
      <c r="X1112" s="10" t="s">
        <v>1920</v>
      </c>
      <c r="Y1112" s="10" t="s">
        <v>2521</v>
      </c>
      <c r="Z1112" s="10" t="s">
        <v>2121</v>
      </c>
    </row>
    <row r="1113" spans="1:26" s="10" customFormat="1" ht="30">
      <c r="A1113" s="13" t="s">
        <v>91</v>
      </c>
      <c r="B1113" s="14" t="s">
        <v>161</v>
      </c>
      <c r="C1113" s="10" t="s">
        <v>224</v>
      </c>
      <c r="D1113" s="14" t="s">
        <v>1668</v>
      </c>
      <c r="E1113" s="14" t="s">
        <v>207</v>
      </c>
      <c r="F1113" s="12" t="s">
        <v>1936</v>
      </c>
      <c r="G1113" s="12" t="s">
        <v>1926</v>
      </c>
      <c r="I1113" s="12"/>
      <c r="K1113" s="12"/>
      <c r="L1113" s="12" t="s">
        <v>1922</v>
      </c>
      <c r="M1113" s="10" t="s">
        <v>1928</v>
      </c>
      <c r="N1113" s="10" t="s">
        <v>1954</v>
      </c>
      <c r="O1113" s="10" t="s">
        <v>1960</v>
      </c>
      <c r="P1113" s="14" t="s">
        <v>1931</v>
      </c>
      <c r="Q1113" s="12" t="s">
        <v>1946</v>
      </c>
      <c r="R1113" s="12" t="s">
        <v>1933</v>
      </c>
      <c r="S1113" s="12" t="s">
        <v>1954</v>
      </c>
      <c r="T1113" s="10" t="s">
        <v>4441</v>
      </c>
      <c r="U1113" s="10" t="s">
        <v>4442</v>
      </c>
      <c r="V1113" s="10" t="s">
        <v>207</v>
      </c>
      <c r="W1113" s="10" t="s">
        <v>2050</v>
      </c>
      <c r="X1113" s="10" t="s">
        <v>1920</v>
      </c>
      <c r="Y1113" s="10" t="s">
        <v>2521</v>
      </c>
      <c r="Z1113" s="10" t="s">
        <v>2121</v>
      </c>
    </row>
    <row r="1114" spans="1:26" s="10" customFormat="1" ht="30">
      <c r="A1114" s="13" t="s">
        <v>91</v>
      </c>
      <c r="B1114" s="14" t="s">
        <v>161</v>
      </c>
      <c r="C1114" s="10" t="s">
        <v>224</v>
      </c>
      <c r="D1114" s="14" t="s">
        <v>1669</v>
      </c>
      <c r="E1114" s="14" t="s">
        <v>207</v>
      </c>
      <c r="F1114" s="12" t="s">
        <v>1936</v>
      </c>
      <c r="G1114" s="12" t="s">
        <v>1926</v>
      </c>
      <c r="I1114" s="12"/>
      <c r="K1114" s="12"/>
      <c r="L1114" s="12" t="s">
        <v>1922</v>
      </c>
      <c r="M1114" s="10" t="s">
        <v>1928</v>
      </c>
      <c r="N1114" s="10" t="s">
        <v>1954</v>
      </c>
      <c r="O1114" s="10" t="s">
        <v>1960</v>
      </c>
      <c r="P1114" s="14" t="s">
        <v>1931</v>
      </c>
      <c r="Q1114" s="12" t="s">
        <v>1946</v>
      </c>
      <c r="R1114" s="12" t="s">
        <v>1933</v>
      </c>
      <c r="S1114" s="12" t="s">
        <v>1954</v>
      </c>
      <c r="T1114" s="10" t="s">
        <v>4443</v>
      </c>
      <c r="U1114" s="10" t="s">
        <v>4444</v>
      </c>
      <c r="V1114" s="10" t="s">
        <v>207</v>
      </c>
      <c r="W1114" s="10" t="s">
        <v>2050</v>
      </c>
      <c r="X1114" s="10" t="s">
        <v>1920</v>
      </c>
      <c r="Y1114" s="10" t="s">
        <v>2521</v>
      </c>
      <c r="Z1114" s="10" t="s">
        <v>2121</v>
      </c>
    </row>
    <row r="1115" spans="1:26" s="10" customFormat="1" ht="30">
      <c r="A1115" s="13" t="s">
        <v>91</v>
      </c>
      <c r="B1115" s="14" t="s">
        <v>161</v>
      </c>
      <c r="C1115" s="10" t="s">
        <v>224</v>
      </c>
      <c r="D1115" s="14" t="s">
        <v>1670</v>
      </c>
      <c r="E1115" s="14" t="s">
        <v>207</v>
      </c>
      <c r="F1115" s="12" t="s">
        <v>1936</v>
      </c>
      <c r="G1115" s="12" t="s">
        <v>1926</v>
      </c>
      <c r="I1115" s="12"/>
      <c r="K1115" s="12"/>
      <c r="L1115" s="12" t="s">
        <v>1922</v>
      </c>
      <c r="M1115" s="10" t="s">
        <v>1928</v>
      </c>
      <c r="N1115" s="10" t="s">
        <v>1954</v>
      </c>
      <c r="O1115" s="10" t="s">
        <v>1960</v>
      </c>
      <c r="P1115" s="14" t="s">
        <v>1931</v>
      </c>
      <c r="Q1115" s="12" t="s">
        <v>1946</v>
      </c>
      <c r="R1115" s="12" t="s">
        <v>1933</v>
      </c>
      <c r="S1115" s="12" t="s">
        <v>1954</v>
      </c>
      <c r="T1115" s="10" t="s">
        <v>4445</v>
      </c>
      <c r="U1115" s="10" t="s">
        <v>4446</v>
      </c>
      <c r="V1115" s="10" t="s">
        <v>207</v>
      </c>
      <c r="W1115" s="10" t="s">
        <v>2050</v>
      </c>
      <c r="X1115" s="10" t="s">
        <v>1920</v>
      </c>
      <c r="Y1115" s="10" t="s">
        <v>2521</v>
      </c>
      <c r="Z1115" s="10" t="s">
        <v>2121</v>
      </c>
    </row>
    <row r="1116" spans="1:26" s="10" customFormat="1" ht="30">
      <c r="A1116" s="13" t="s">
        <v>91</v>
      </c>
      <c r="B1116" s="14" t="s">
        <v>161</v>
      </c>
      <c r="C1116" s="10" t="s">
        <v>224</v>
      </c>
      <c r="D1116" s="14" t="s">
        <v>1671</v>
      </c>
      <c r="E1116" s="14" t="s">
        <v>207</v>
      </c>
      <c r="F1116" s="12" t="s">
        <v>1936</v>
      </c>
      <c r="G1116" s="12" t="s">
        <v>1926</v>
      </c>
      <c r="I1116" s="12"/>
      <c r="K1116" s="12"/>
      <c r="L1116" s="12" t="s">
        <v>1922</v>
      </c>
      <c r="M1116" s="10" t="s">
        <v>1928</v>
      </c>
      <c r="N1116" s="10" t="s">
        <v>1954</v>
      </c>
      <c r="O1116" s="10" t="s">
        <v>1960</v>
      </c>
      <c r="P1116" s="14" t="s">
        <v>1931</v>
      </c>
      <c r="Q1116" s="12" t="s">
        <v>1946</v>
      </c>
      <c r="R1116" s="12" t="s">
        <v>1933</v>
      </c>
      <c r="S1116" s="12" t="s">
        <v>1954</v>
      </c>
      <c r="T1116" s="10" t="s">
        <v>4447</v>
      </c>
      <c r="U1116" s="10" t="s">
        <v>4448</v>
      </c>
      <c r="V1116" s="10" t="s">
        <v>207</v>
      </c>
      <c r="W1116" s="10" t="s">
        <v>2050</v>
      </c>
      <c r="X1116" s="10" t="s">
        <v>1920</v>
      </c>
      <c r="Y1116" s="10" t="s">
        <v>2521</v>
      </c>
      <c r="Z1116" s="10" t="s">
        <v>2121</v>
      </c>
    </row>
    <row r="1117" spans="1:26" s="10" customFormat="1" ht="30">
      <c r="A1117" s="13" t="s">
        <v>91</v>
      </c>
      <c r="B1117" s="14" t="s">
        <v>161</v>
      </c>
      <c r="C1117" s="10" t="s">
        <v>224</v>
      </c>
      <c r="D1117" s="14" t="s">
        <v>1672</v>
      </c>
      <c r="E1117" s="14" t="s">
        <v>207</v>
      </c>
      <c r="F1117" s="12" t="s">
        <v>1936</v>
      </c>
      <c r="G1117" s="12" t="s">
        <v>1926</v>
      </c>
      <c r="I1117" s="12"/>
      <c r="K1117" s="12"/>
      <c r="L1117" s="12" t="s">
        <v>1922</v>
      </c>
      <c r="M1117" s="10" t="s">
        <v>1928</v>
      </c>
      <c r="N1117" s="10" t="s">
        <v>1954</v>
      </c>
      <c r="O1117" s="10" t="s">
        <v>1960</v>
      </c>
      <c r="P1117" s="14" t="s">
        <v>1931</v>
      </c>
      <c r="Q1117" s="12" t="s">
        <v>1946</v>
      </c>
      <c r="R1117" s="12" t="s">
        <v>1933</v>
      </c>
      <c r="S1117" s="12" t="s">
        <v>1954</v>
      </c>
      <c r="T1117" s="10" t="s">
        <v>4449</v>
      </c>
      <c r="U1117" s="10" t="s">
        <v>4450</v>
      </c>
      <c r="V1117" s="10" t="s">
        <v>207</v>
      </c>
      <c r="W1117" s="10" t="s">
        <v>2050</v>
      </c>
      <c r="X1117" s="10" t="s">
        <v>1920</v>
      </c>
      <c r="Y1117" s="10" t="s">
        <v>2521</v>
      </c>
      <c r="Z1117" s="10" t="s">
        <v>2121</v>
      </c>
    </row>
    <row r="1118" spans="1:26" s="10" customFormat="1" ht="30">
      <c r="A1118" s="13" t="s">
        <v>91</v>
      </c>
      <c r="B1118" s="14" t="s">
        <v>161</v>
      </c>
      <c r="C1118" s="10" t="s">
        <v>224</v>
      </c>
      <c r="D1118" s="14" t="s">
        <v>1673</v>
      </c>
      <c r="E1118" s="14" t="s">
        <v>207</v>
      </c>
      <c r="F1118" s="12" t="s">
        <v>1936</v>
      </c>
      <c r="G1118" s="12" t="s">
        <v>1926</v>
      </c>
      <c r="I1118" s="12"/>
      <c r="K1118" s="12"/>
      <c r="L1118" s="12" t="s">
        <v>1922</v>
      </c>
      <c r="M1118" s="10" t="s">
        <v>1928</v>
      </c>
      <c r="N1118" s="10" t="s">
        <v>1954</v>
      </c>
      <c r="O1118" s="10" t="s">
        <v>1960</v>
      </c>
      <c r="P1118" s="14" t="s">
        <v>1931</v>
      </c>
      <c r="Q1118" s="12" t="s">
        <v>1946</v>
      </c>
      <c r="R1118" s="12" t="s">
        <v>1933</v>
      </c>
      <c r="S1118" s="12" t="s">
        <v>1954</v>
      </c>
      <c r="T1118" s="10" t="s">
        <v>4451</v>
      </c>
      <c r="U1118" s="10" t="s">
        <v>4452</v>
      </c>
      <c r="V1118" s="10" t="s">
        <v>207</v>
      </c>
      <c r="W1118" s="10" t="s">
        <v>2050</v>
      </c>
      <c r="X1118" s="10" t="s">
        <v>1920</v>
      </c>
      <c r="Y1118" s="10" t="s">
        <v>2521</v>
      </c>
      <c r="Z1118" s="10" t="s">
        <v>2121</v>
      </c>
    </row>
    <row r="1119" spans="1:26" s="10" customFormat="1" ht="30">
      <c r="A1119" s="13" t="s">
        <v>91</v>
      </c>
      <c r="B1119" s="14" t="s">
        <v>161</v>
      </c>
      <c r="C1119" s="10" t="s">
        <v>224</v>
      </c>
      <c r="D1119" s="14" t="s">
        <v>1674</v>
      </c>
      <c r="E1119" s="14" t="s">
        <v>207</v>
      </c>
      <c r="F1119" s="12" t="s">
        <v>1936</v>
      </c>
      <c r="G1119" s="12" t="s">
        <v>1926</v>
      </c>
      <c r="I1119" s="12"/>
      <c r="K1119" s="12"/>
      <c r="L1119" s="12" t="s">
        <v>1922</v>
      </c>
      <c r="M1119" s="10" t="s">
        <v>1928</v>
      </c>
      <c r="N1119" s="10" t="s">
        <v>1954</v>
      </c>
      <c r="O1119" s="10" t="s">
        <v>1960</v>
      </c>
      <c r="P1119" s="14" t="s">
        <v>1931</v>
      </c>
      <c r="Q1119" s="12" t="s">
        <v>1946</v>
      </c>
      <c r="R1119" s="12" t="s">
        <v>2023</v>
      </c>
      <c r="S1119" s="12" t="s">
        <v>1954</v>
      </c>
      <c r="T1119" s="10" t="s">
        <v>4453</v>
      </c>
      <c r="U1119" s="10" t="s">
        <v>4454</v>
      </c>
      <c r="V1119" s="10" t="s">
        <v>207</v>
      </c>
      <c r="W1119" s="10" t="s">
        <v>2050</v>
      </c>
      <c r="X1119" s="10" t="s">
        <v>1920</v>
      </c>
      <c r="Y1119" s="10" t="s">
        <v>2521</v>
      </c>
      <c r="Z1119" s="10" t="s">
        <v>2121</v>
      </c>
    </row>
    <row r="1120" spans="1:26" s="10" customFormat="1" ht="30">
      <c r="A1120" s="13" t="s">
        <v>91</v>
      </c>
      <c r="B1120" s="14" t="s">
        <v>161</v>
      </c>
      <c r="C1120" s="10" t="s">
        <v>224</v>
      </c>
      <c r="D1120" s="14" t="s">
        <v>1675</v>
      </c>
      <c r="E1120" s="14" t="s">
        <v>207</v>
      </c>
      <c r="F1120" s="12" t="s">
        <v>1936</v>
      </c>
      <c r="G1120" s="12" t="s">
        <v>1926</v>
      </c>
      <c r="I1120" s="12"/>
      <c r="K1120" s="12"/>
      <c r="L1120" s="12" t="s">
        <v>1922</v>
      </c>
      <c r="M1120" s="10" t="s">
        <v>1928</v>
      </c>
      <c r="N1120" s="10" t="s">
        <v>1954</v>
      </c>
      <c r="O1120" s="10" t="s">
        <v>1960</v>
      </c>
      <c r="P1120" s="14" t="s">
        <v>1931</v>
      </c>
      <c r="Q1120" s="12" t="s">
        <v>1946</v>
      </c>
      <c r="R1120" s="12" t="s">
        <v>2023</v>
      </c>
      <c r="S1120" s="12" t="s">
        <v>1954</v>
      </c>
      <c r="T1120" s="10" t="s">
        <v>4455</v>
      </c>
      <c r="U1120" s="10" t="s">
        <v>4456</v>
      </c>
      <c r="V1120" s="10" t="s">
        <v>207</v>
      </c>
      <c r="W1120" s="10" t="s">
        <v>2050</v>
      </c>
      <c r="X1120" s="10" t="s">
        <v>1920</v>
      </c>
      <c r="Y1120" s="10" t="s">
        <v>2521</v>
      </c>
      <c r="Z1120" s="10" t="s">
        <v>2121</v>
      </c>
    </row>
    <row r="1121" spans="1:26" s="10" customFormat="1" ht="30">
      <c r="A1121" s="13" t="s">
        <v>91</v>
      </c>
      <c r="B1121" s="14" t="s">
        <v>161</v>
      </c>
      <c r="C1121" s="10" t="s">
        <v>224</v>
      </c>
      <c r="D1121" s="14" t="s">
        <v>1676</v>
      </c>
      <c r="E1121" s="14" t="s">
        <v>207</v>
      </c>
      <c r="F1121" s="12" t="s">
        <v>1936</v>
      </c>
      <c r="G1121" s="12" t="s">
        <v>1926</v>
      </c>
      <c r="I1121" s="12"/>
      <c r="K1121" s="12"/>
      <c r="L1121" s="12" t="s">
        <v>1922</v>
      </c>
      <c r="M1121" s="10" t="s">
        <v>1928</v>
      </c>
      <c r="N1121" s="10" t="s">
        <v>1954</v>
      </c>
      <c r="O1121" s="10" t="s">
        <v>1960</v>
      </c>
      <c r="P1121" s="14" t="s">
        <v>1931</v>
      </c>
      <c r="Q1121" s="12" t="s">
        <v>1946</v>
      </c>
      <c r="R1121" s="12" t="s">
        <v>2023</v>
      </c>
      <c r="S1121" s="12" t="s">
        <v>1954</v>
      </c>
      <c r="T1121" s="10" t="s">
        <v>4457</v>
      </c>
      <c r="U1121" s="10" t="s">
        <v>4458</v>
      </c>
      <c r="V1121" s="10" t="s">
        <v>207</v>
      </c>
      <c r="W1121" s="10" t="s">
        <v>2050</v>
      </c>
      <c r="X1121" s="10" t="s">
        <v>1920</v>
      </c>
      <c r="Y1121" s="10" t="s">
        <v>2521</v>
      </c>
      <c r="Z1121" s="10" t="s">
        <v>2121</v>
      </c>
    </row>
    <row r="1122" spans="1:26" s="10" customFormat="1" ht="30">
      <c r="A1122" s="13" t="s">
        <v>91</v>
      </c>
      <c r="B1122" s="14" t="s">
        <v>161</v>
      </c>
      <c r="C1122" s="10" t="s">
        <v>224</v>
      </c>
      <c r="D1122" s="14" t="s">
        <v>1677</v>
      </c>
      <c r="E1122" s="14" t="s">
        <v>207</v>
      </c>
      <c r="F1122" s="12" t="s">
        <v>1936</v>
      </c>
      <c r="G1122" s="12" t="s">
        <v>1926</v>
      </c>
      <c r="I1122" s="12"/>
      <c r="K1122" s="12"/>
      <c r="L1122" s="12" t="s">
        <v>1922</v>
      </c>
      <c r="M1122" s="10" t="s">
        <v>1928</v>
      </c>
      <c r="N1122" s="10" t="s">
        <v>1954</v>
      </c>
      <c r="O1122" s="10" t="s">
        <v>1960</v>
      </c>
      <c r="P1122" s="14" t="s">
        <v>1931</v>
      </c>
      <c r="Q1122" s="12" t="s">
        <v>1946</v>
      </c>
      <c r="R1122" s="12" t="s">
        <v>1933</v>
      </c>
      <c r="S1122" s="12" t="s">
        <v>1954</v>
      </c>
      <c r="T1122" s="10" t="s">
        <v>4459</v>
      </c>
      <c r="U1122" s="10" t="s">
        <v>4460</v>
      </c>
      <c r="V1122" s="10" t="s">
        <v>207</v>
      </c>
      <c r="W1122" s="10" t="s">
        <v>2050</v>
      </c>
      <c r="X1122" s="10" t="s">
        <v>1920</v>
      </c>
      <c r="Y1122" s="10" t="s">
        <v>2521</v>
      </c>
      <c r="Z1122" s="10" t="s">
        <v>2121</v>
      </c>
    </row>
    <row r="1123" spans="1:26" s="10" customFormat="1" ht="30">
      <c r="A1123" s="13" t="s">
        <v>91</v>
      </c>
      <c r="B1123" s="14" t="s">
        <v>161</v>
      </c>
      <c r="C1123" s="10" t="s">
        <v>224</v>
      </c>
      <c r="D1123" s="14" t="s">
        <v>1678</v>
      </c>
      <c r="E1123" s="14" t="s">
        <v>207</v>
      </c>
      <c r="F1123" s="12" t="s">
        <v>1936</v>
      </c>
      <c r="G1123" s="12" t="s">
        <v>1926</v>
      </c>
      <c r="I1123" s="12"/>
      <c r="K1123" s="12"/>
      <c r="L1123" s="12" t="s">
        <v>1922</v>
      </c>
      <c r="M1123" s="10" t="s">
        <v>1928</v>
      </c>
      <c r="N1123" s="10" t="s">
        <v>1954</v>
      </c>
      <c r="O1123" s="10" t="s">
        <v>1960</v>
      </c>
      <c r="P1123" s="14" t="s">
        <v>1931</v>
      </c>
      <c r="Q1123" s="12" t="s">
        <v>1946</v>
      </c>
      <c r="R1123" s="12" t="s">
        <v>1933</v>
      </c>
      <c r="S1123" s="12" t="s">
        <v>1954</v>
      </c>
      <c r="T1123" s="10" t="s">
        <v>4461</v>
      </c>
      <c r="U1123" s="10" t="s">
        <v>4462</v>
      </c>
      <c r="V1123" s="10" t="s">
        <v>207</v>
      </c>
      <c r="W1123" s="10" t="s">
        <v>2050</v>
      </c>
      <c r="X1123" s="10" t="s">
        <v>1920</v>
      </c>
      <c r="Y1123" s="10" t="s">
        <v>2521</v>
      </c>
      <c r="Z1123" s="10" t="s">
        <v>2121</v>
      </c>
    </row>
    <row r="1124" spans="1:26" s="10" customFormat="1" ht="30">
      <c r="A1124" s="13" t="s">
        <v>91</v>
      </c>
      <c r="B1124" s="14" t="s">
        <v>161</v>
      </c>
      <c r="C1124" s="10" t="s">
        <v>224</v>
      </c>
      <c r="D1124" s="14" t="s">
        <v>1679</v>
      </c>
      <c r="E1124" s="14" t="s">
        <v>207</v>
      </c>
      <c r="F1124" s="12" t="s">
        <v>1936</v>
      </c>
      <c r="G1124" s="12" t="s">
        <v>1926</v>
      </c>
      <c r="I1124" s="12"/>
      <c r="K1124" s="12"/>
      <c r="L1124" s="12" t="s">
        <v>1922</v>
      </c>
      <c r="M1124" s="10" t="s">
        <v>1928</v>
      </c>
      <c r="N1124" s="10" t="s">
        <v>1954</v>
      </c>
      <c r="O1124" s="10" t="s">
        <v>1960</v>
      </c>
      <c r="P1124" s="14" t="s">
        <v>1931</v>
      </c>
      <c r="Q1124" s="12" t="s">
        <v>1946</v>
      </c>
      <c r="R1124" s="12" t="s">
        <v>1933</v>
      </c>
      <c r="S1124" s="12" t="s">
        <v>1954</v>
      </c>
      <c r="T1124" s="10" t="s">
        <v>4463</v>
      </c>
      <c r="U1124" s="10" t="s">
        <v>4464</v>
      </c>
      <c r="V1124" s="10" t="s">
        <v>207</v>
      </c>
      <c r="W1124" s="10" t="s">
        <v>2050</v>
      </c>
      <c r="X1124" s="10" t="s">
        <v>1920</v>
      </c>
      <c r="Y1124" s="10" t="s">
        <v>2521</v>
      </c>
      <c r="Z1124" s="10" t="s">
        <v>2121</v>
      </c>
    </row>
    <row r="1125" spans="1:26" s="10" customFormat="1" ht="30">
      <c r="A1125" s="13" t="s">
        <v>91</v>
      </c>
      <c r="B1125" s="14" t="s">
        <v>161</v>
      </c>
      <c r="C1125" s="10" t="s">
        <v>224</v>
      </c>
      <c r="D1125" s="14" t="s">
        <v>1680</v>
      </c>
      <c r="E1125" s="14" t="s">
        <v>207</v>
      </c>
      <c r="F1125" s="12" t="s">
        <v>1936</v>
      </c>
      <c r="G1125" s="12" t="s">
        <v>1926</v>
      </c>
      <c r="I1125" s="12"/>
      <c r="K1125" s="12"/>
      <c r="L1125" s="12" t="s">
        <v>1922</v>
      </c>
      <c r="M1125" s="10" t="s">
        <v>1928</v>
      </c>
      <c r="N1125" s="10" t="s">
        <v>1954</v>
      </c>
      <c r="O1125" s="10" t="s">
        <v>1960</v>
      </c>
      <c r="P1125" s="14" t="s">
        <v>1931</v>
      </c>
      <c r="Q1125" s="12" t="s">
        <v>1976</v>
      </c>
      <c r="R1125" s="12" t="s">
        <v>1933</v>
      </c>
      <c r="S1125" s="12" t="s">
        <v>1954</v>
      </c>
      <c r="T1125" s="10" t="s">
        <v>4465</v>
      </c>
      <c r="U1125" s="10" t="s">
        <v>4466</v>
      </c>
      <c r="V1125" s="10" t="s">
        <v>207</v>
      </c>
      <c r="W1125" s="10" t="s">
        <v>2050</v>
      </c>
      <c r="X1125" s="10" t="s">
        <v>1920</v>
      </c>
      <c r="Y1125" s="10" t="s">
        <v>2521</v>
      </c>
      <c r="Z1125" s="10" t="s">
        <v>2121</v>
      </c>
    </row>
    <row r="1126" spans="1:26" s="10" customFormat="1" ht="30">
      <c r="A1126" s="13" t="s">
        <v>91</v>
      </c>
      <c r="B1126" s="14" t="s">
        <v>161</v>
      </c>
      <c r="C1126" s="10" t="s">
        <v>224</v>
      </c>
      <c r="D1126" s="14" t="s">
        <v>1681</v>
      </c>
      <c r="E1126" s="14" t="s">
        <v>207</v>
      </c>
      <c r="F1126" s="12" t="s">
        <v>1936</v>
      </c>
      <c r="G1126" s="12" t="s">
        <v>1926</v>
      </c>
      <c r="I1126" s="12"/>
      <c r="K1126" s="12"/>
      <c r="L1126" s="12" t="s">
        <v>1922</v>
      </c>
      <c r="M1126" s="10" t="s">
        <v>1928</v>
      </c>
      <c r="N1126" s="10" t="s">
        <v>1954</v>
      </c>
      <c r="O1126" s="10" t="s">
        <v>1960</v>
      </c>
      <c r="P1126" s="14" t="s">
        <v>1931</v>
      </c>
      <c r="Q1126" s="12" t="s">
        <v>1946</v>
      </c>
      <c r="R1126" s="12" t="s">
        <v>1933</v>
      </c>
      <c r="S1126" s="12" t="s">
        <v>1954</v>
      </c>
      <c r="T1126" s="10" t="s">
        <v>4467</v>
      </c>
      <c r="U1126" s="10" t="s">
        <v>4468</v>
      </c>
      <c r="V1126" s="10" t="s">
        <v>207</v>
      </c>
      <c r="W1126" s="10" t="s">
        <v>2050</v>
      </c>
      <c r="X1126" s="10" t="s">
        <v>1920</v>
      </c>
      <c r="Y1126" s="10" t="s">
        <v>2521</v>
      </c>
      <c r="Z1126" s="10" t="s">
        <v>2121</v>
      </c>
    </row>
    <row r="1127" spans="1:26" s="10" customFormat="1" ht="30">
      <c r="A1127" s="13" t="s">
        <v>91</v>
      </c>
      <c r="B1127" s="14" t="s">
        <v>161</v>
      </c>
      <c r="C1127" s="10" t="s">
        <v>224</v>
      </c>
      <c r="D1127" s="14" t="s">
        <v>1682</v>
      </c>
      <c r="E1127" s="14" t="s">
        <v>207</v>
      </c>
      <c r="F1127" s="12" t="s">
        <v>1936</v>
      </c>
      <c r="G1127" s="12" t="s">
        <v>1926</v>
      </c>
      <c r="I1127" s="12"/>
      <c r="K1127" s="12"/>
      <c r="L1127" s="12" t="s">
        <v>1922</v>
      </c>
      <c r="M1127" s="10" t="s">
        <v>1928</v>
      </c>
      <c r="N1127" s="10" t="s">
        <v>1954</v>
      </c>
      <c r="O1127" s="10" t="s">
        <v>1960</v>
      </c>
      <c r="P1127" s="14" t="s">
        <v>1931</v>
      </c>
      <c r="Q1127" s="12" t="s">
        <v>1946</v>
      </c>
      <c r="R1127" s="12" t="s">
        <v>1933</v>
      </c>
      <c r="S1127" s="12" t="s">
        <v>1954</v>
      </c>
      <c r="T1127" s="10" t="s">
        <v>4469</v>
      </c>
      <c r="U1127" s="10" t="s">
        <v>4470</v>
      </c>
      <c r="V1127" s="10" t="s">
        <v>207</v>
      </c>
      <c r="W1127" s="10" t="s">
        <v>2050</v>
      </c>
      <c r="X1127" s="10" t="s">
        <v>1920</v>
      </c>
      <c r="Y1127" s="10" t="s">
        <v>2521</v>
      </c>
      <c r="Z1127" s="10" t="s">
        <v>2121</v>
      </c>
    </row>
    <row r="1128" spans="1:26" s="10" customFormat="1" ht="30">
      <c r="A1128" s="13" t="s">
        <v>91</v>
      </c>
      <c r="B1128" s="14" t="s">
        <v>161</v>
      </c>
      <c r="C1128" s="10" t="s">
        <v>224</v>
      </c>
      <c r="D1128" s="14" t="s">
        <v>1683</v>
      </c>
      <c r="E1128" s="14" t="s">
        <v>207</v>
      </c>
      <c r="F1128" s="12" t="s">
        <v>1936</v>
      </c>
      <c r="G1128" s="12" t="s">
        <v>1926</v>
      </c>
      <c r="I1128" s="12"/>
      <c r="K1128" s="12"/>
      <c r="L1128" s="12" t="s">
        <v>1922</v>
      </c>
      <c r="M1128" s="10" t="s">
        <v>1928</v>
      </c>
      <c r="N1128" s="10" t="s">
        <v>1954</v>
      </c>
      <c r="O1128" s="10" t="s">
        <v>1960</v>
      </c>
      <c r="P1128" s="14" t="s">
        <v>1931</v>
      </c>
      <c r="Q1128" s="12" t="s">
        <v>1946</v>
      </c>
      <c r="R1128" s="12" t="s">
        <v>1933</v>
      </c>
      <c r="S1128" s="12" t="s">
        <v>1954</v>
      </c>
      <c r="T1128" s="10" t="s">
        <v>4471</v>
      </c>
      <c r="U1128" s="10" t="s">
        <v>4472</v>
      </c>
      <c r="V1128" s="10" t="s">
        <v>207</v>
      </c>
      <c r="W1128" s="10" t="s">
        <v>2050</v>
      </c>
      <c r="X1128" s="10" t="s">
        <v>1920</v>
      </c>
      <c r="Y1128" s="10" t="s">
        <v>2521</v>
      </c>
      <c r="Z1128" s="10" t="s">
        <v>2121</v>
      </c>
    </row>
    <row r="1129" spans="1:26" s="10" customFormat="1" ht="30">
      <c r="A1129" s="13" t="s">
        <v>91</v>
      </c>
      <c r="B1129" s="14" t="s">
        <v>161</v>
      </c>
      <c r="C1129" s="10" t="s">
        <v>224</v>
      </c>
      <c r="D1129" s="14" t="s">
        <v>1684</v>
      </c>
      <c r="E1129" s="14" t="s">
        <v>207</v>
      </c>
      <c r="F1129" s="12" t="s">
        <v>1936</v>
      </c>
      <c r="G1129" s="12" t="s">
        <v>1926</v>
      </c>
      <c r="I1129" s="12"/>
      <c r="K1129" s="12"/>
      <c r="L1129" s="12" t="s">
        <v>1922</v>
      </c>
      <c r="M1129" s="10" t="s">
        <v>1928</v>
      </c>
      <c r="N1129" s="10" t="s">
        <v>1954</v>
      </c>
      <c r="O1129" s="10" t="s">
        <v>1960</v>
      </c>
      <c r="P1129" s="14" t="s">
        <v>1931</v>
      </c>
      <c r="Q1129" s="12" t="s">
        <v>1946</v>
      </c>
      <c r="R1129" s="12" t="s">
        <v>1933</v>
      </c>
      <c r="S1129" s="12" t="s">
        <v>1954</v>
      </c>
      <c r="T1129" s="10" t="s">
        <v>4473</v>
      </c>
      <c r="U1129" s="10" t="s">
        <v>4474</v>
      </c>
      <c r="V1129" s="10" t="s">
        <v>207</v>
      </c>
      <c r="W1129" s="10" t="s">
        <v>2050</v>
      </c>
      <c r="X1129" s="10" t="s">
        <v>1920</v>
      </c>
      <c r="Y1129" s="10" t="s">
        <v>2521</v>
      </c>
      <c r="Z1129" s="10" t="s">
        <v>2121</v>
      </c>
    </row>
    <row r="1130" spans="1:26" s="10" customFormat="1" ht="30">
      <c r="A1130" s="13" t="s">
        <v>91</v>
      </c>
      <c r="B1130" s="14" t="s">
        <v>161</v>
      </c>
      <c r="C1130" s="10" t="s">
        <v>224</v>
      </c>
      <c r="D1130" s="14" t="s">
        <v>1685</v>
      </c>
      <c r="E1130" s="14" t="s">
        <v>207</v>
      </c>
      <c r="F1130" s="12" t="s">
        <v>1936</v>
      </c>
      <c r="G1130" s="12" t="s">
        <v>1926</v>
      </c>
      <c r="I1130" s="12"/>
      <c r="K1130" s="12"/>
      <c r="L1130" s="12" t="s">
        <v>1922</v>
      </c>
      <c r="M1130" s="10" t="s">
        <v>1928</v>
      </c>
      <c r="N1130" s="10" t="s">
        <v>1954</v>
      </c>
      <c r="O1130" s="10" t="s">
        <v>1960</v>
      </c>
      <c r="P1130" s="14" t="s">
        <v>1931</v>
      </c>
      <c r="Q1130" s="12" t="s">
        <v>1946</v>
      </c>
      <c r="R1130" s="12" t="s">
        <v>1933</v>
      </c>
      <c r="S1130" s="12" t="s">
        <v>1954</v>
      </c>
      <c r="T1130" s="10" t="s">
        <v>4475</v>
      </c>
      <c r="U1130" s="10" t="s">
        <v>4476</v>
      </c>
      <c r="V1130" s="10" t="s">
        <v>207</v>
      </c>
      <c r="W1130" s="10" t="s">
        <v>2050</v>
      </c>
      <c r="X1130" s="10" t="s">
        <v>1920</v>
      </c>
      <c r="Y1130" s="10" t="s">
        <v>2521</v>
      </c>
      <c r="Z1130" s="10" t="s">
        <v>2121</v>
      </c>
    </row>
    <row r="1131" spans="1:26" s="10" customFormat="1" ht="30">
      <c r="A1131" s="13" t="s">
        <v>91</v>
      </c>
      <c r="B1131" s="14" t="s">
        <v>161</v>
      </c>
      <c r="C1131" s="10" t="s">
        <v>224</v>
      </c>
      <c r="D1131" s="14" t="s">
        <v>1686</v>
      </c>
      <c r="E1131" s="14" t="s">
        <v>207</v>
      </c>
      <c r="F1131" s="12" t="s">
        <v>1936</v>
      </c>
      <c r="G1131" s="12" t="s">
        <v>1926</v>
      </c>
      <c r="I1131" s="12"/>
      <c r="K1131" s="12"/>
      <c r="L1131" s="12" t="s">
        <v>1922</v>
      </c>
      <c r="M1131" s="10" t="s">
        <v>1928</v>
      </c>
      <c r="N1131" s="10" t="s">
        <v>1954</v>
      </c>
      <c r="O1131" s="10" t="s">
        <v>1960</v>
      </c>
      <c r="P1131" s="14" t="s">
        <v>1931</v>
      </c>
      <c r="Q1131" s="12" t="s">
        <v>1946</v>
      </c>
      <c r="R1131" s="12" t="s">
        <v>1933</v>
      </c>
      <c r="S1131" s="12" t="s">
        <v>1954</v>
      </c>
      <c r="T1131" s="10" t="s">
        <v>4477</v>
      </c>
      <c r="U1131" s="10" t="s">
        <v>4478</v>
      </c>
      <c r="V1131" s="10" t="s">
        <v>207</v>
      </c>
      <c r="W1131" s="10" t="s">
        <v>2050</v>
      </c>
      <c r="X1131" s="10" t="s">
        <v>1920</v>
      </c>
      <c r="Y1131" s="10" t="s">
        <v>2521</v>
      </c>
      <c r="Z1131" s="10" t="s">
        <v>2121</v>
      </c>
    </row>
    <row r="1132" spans="1:26" s="10" customFormat="1" ht="30">
      <c r="A1132" s="13" t="s">
        <v>91</v>
      </c>
      <c r="B1132" s="14" t="s">
        <v>161</v>
      </c>
      <c r="C1132" s="10" t="s">
        <v>224</v>
      </c>
      <c r="D1132" s="14" t="s">
        <v>1687</v>
      </c>
      <c r="E1132" s="14" t="s">
        <v>207</v>
      </c>
      <c r="F1132" s="12" t="s">
        <v>1936</v>
      </c>
      <c r="G1132" s="12" t="s">
        <v>1926</v>
      </c>
      <c r="I1132" s="12"/>
      <c r="K1132" s="12"/>
      <c r="L1132" s="12" t="s">
        <v>1922</v>
      </c>
      <c r="M1132" s="10" t="s">
        <v>1928</v>
      </c>
      <c r="N1132" s="10" t="s">
        <v>1954</v>
      </c>
      <c r="O1132" s="10" t="s">
        <v>1960</v>
      </c>
      <c r="P1132" s="14" t="s">
        <v>1931</v>
      </c>
      <c r="Q1132" s="12" t="s">
        <v>1946</v>
      </c>
      <c r="R1132" s="12" t="s">
        <v>1933</v>
      </c>
      <c r="S1132" s="12" t="s">
        <v>1954</v>
      </c>
      <c r="T1132" s="10" t="s">
        <v>4479</v>
      </c>
      <c r="U1132" s="10" t="s">
        <v>4480</v>
      </c>
      <c r="V1132" s="10" t="s">
        <v>207</v>
      </c>
      <c r="W1132" s="10" t="s">
        <v>2050</v>
      </c>
      <c r="X1132" s="10" t="s">
        <v>1920</v>
      </c>
      <c r="Y1132" s="10" t="s">
        <v>2521</v>
      </c>
      <c r="Z1132" s="10" t="s">
        <v>2121</v>
      </c>
    </row>
    <row r="1133" spans="1:26" s="10" customFormat="1" ht="30">
      <c r="A1133" s="13" t="s">
        <v>91</v>
      </c>
      <c r="B1133" s="14" t="s">
        <v>161</v>
      </c>
      <c r="C1133" s="10" t="s">
        <v>224</v>
      </c>
      <c r="D1133" s="14" t="s">
        <v>1688</v>
      </c>
      <c r="E1133" s="14" t="s">
        <v>207</v>
      </c>
      <c r="F1133" s="12" t="s">
        <v>1936</v>
      </c>
      <c r="G1133" s="12" t="s">
        <v>1926</v>
      </c>
      <c r="I1133" s="12"/>
      <c r="K1133" s="12"/>
      <c r="L1133" s="12" t="s">
        <v>1922</v>
      </c>
      <c r="M1133" s="10" t="s">
        <v>1928</v>
      </c>
      <c r="N1133" s="10" t="s">
        <v>1954</v>
      </c>
      <c r="O1133" s="10" t="s">
        <v>1960</v>
      </c>
      <c r="P1133" s="14" t="s">
        <v>1931</v>
      </c>
      <c r="Q1133" s="12" t="s">
        <v>1946</v>
      </c>
      <c r="R1133" s="12" t="s">
        <v>1933</v>
      </c>
      <c r="S1133" s="12" t="s">
        <v>1954</v>
      </c>
      <c r="T1133" s="10" t="s">
        <v>4481</v>
      </c>
      <c r="U1133" s="10" t="s">
        <v>4482</v>
      </c>
      <c r="V1133" s="10" t="s">
        <v>207</v>
      </c>
      <c r="W1133" s="10" t="s">
        <v>2050</v>
      </c>
      <c r="X1133" s="10" t="s">
        <v>1920</v>
      </c>
      <c r="Y1133" s="10" t="s">
        <v>2521</v>
      </c>
      <c r="Z1133" s="10" t="s">
        <v>2121</v>
      </c>
    </row>
    <row r="1134" spans="1:26" s="10" customFormat="1" ht="30">
      <c r="A1134" s="13" t="s">
        <v>91</v>
      </c>
      <c r="B1134" s="14" t="s">
        <v>161</v>
      </c>
      <c r="C1134" s="10" t="s">
        <v>224</v>
      </c>
      <c r="D1134" s="14" t="s">
        <v>1689</v>
      </c>
      <c r="E1134" s="14" t="s">
        <v>207</v>
      </c>
      <c r="F1134" s="12" t="s">
        <v>1936</v>
      </c>
      <c r="G1134" s="12" t="s">
        <v>1926</v>
      </c>
      <c r="I1134" s="12"/>
      <c r="K1134" s="12"/>
      <c r="L1134" s="12" t="s">
        <v>1922</v>
      </c>
      <c r="M1134" s="10" t="s">
        <v>1928</v>
      </c>
      <c r="N1134" s="10" t="s">
        <v>1954</v>
      </c>
      <c r="O1134" s="10" t="s">
        <v>1960</v>
      </c>
      <c r="P1134" s="14" t="s">
        <v>1931</v>
      </c>
      <c r="Q1134" s="12" t="s">
        <v>1946</v>
      </c>
      <c r="R1134" s="12" t="s">
        <v>1933</v>
      </c>
      <c r="S1134" s="12" t="s">
        <v>1954</v>
      </c>
      <c r="T1134" s="10" t="s">
        <v>4483</v>
      </c>
      <c r="U1134" s="10" t="s">
        <v>4484</v>
      </c>
      <c r="V1134" s="10" t="s">
        <v>207</v>
      </c>
      <c r="W1134" s="10" t="s">
        <v>2050</v>
      </c>
      <c r="X1134" s="10" t="s">
        <v>1920</v>
      </c>
      <c r="Y1134" s="10" t="s">
        <v>2521</v>
      </c>
      <c r="Z1134" s="10" t="s">
        <v>2121</v>
      </c>
    </row>
    <row r="1135" spans="1:26" s="10" customFormat="1" ht="30">
      <c r="A1135" s="13" t="s">
        <v>91</v>
      </c>
      <c r="B1135" s="14" t="s">
        <v>161</v>
      </c>
      <c r="C1135" s="10" t="s">
        <v>224</v>
      </c>
      <c r="D1135" s="14" t="s">
        <v>1690</v>
      </c>
      <c r="E1135" s="14" t="s">
        <v>207</v>
      </c>
      <c r="F1135" s="12" t="s">
        <v>1936</v>
      </c>
      <c r="G1135" s="12" t="s">
        <v>1926</v>
      </c>
      <c r="I1135" s="12"/>
      <c r="K1135" s="12"/>
      <c r="L1135" s="12" t="s">
        <v>1922</v>
      </c>
      <c r="M1135" s="10" t="s">
        <v>1928</v>
      </c>
      <c r="N1135" s="10" t="s">
        <v>1954</v>
      </c>
      <c r="O1135" s="10" t="s">
        <v>1960</v>
      </c>
      <c r="P1135" s="14" t="s">
        <v>1931</v>
      </c>
      <c r="Q1135" s="12" t="s">
        <v>1946</v>
      </c>
      <c r="R1135" s="12" t="s">
        <v>1933</v>
      </c>
      <c r="S1135" s="12" t="s">
        <v>1954</v>
      </c>
      <c r="T1135" s="10" t="s">
        <v>4485</v>
      </c>
      <c r="U1135" s="10" t="s">
        <v>4486</v>
      </c>
      <c r="V1135" s="10" t="s">
        <v>207</v>
      </c>
      <c r="W1135" s="10" t="s">
        <v>2050</v>
      </c>
      <c r="X1135" s="10" t="s">
        <v>1920</v>
      </c>
      <c r="Y1135" s="10" t="s">
        <v>2521</v>
      </c>
      <c r="Z1135" s="10" t="s">
        <v>2121</v>
      </c>
    </row>
    <row r="1136" spans="1:26" s="10" customFormat="1" ht="30">
      <c r="A1136" s="13" t="s">
        <v>91</v>
      </c>
      <c r="B1136" s="14" t="s">
        <v>161</v>
      </c>
      <c r="C1136" s="10" t="s">
        <v>224</v>
      </c>
      <c r="D1136" s="14" t="s">
        <v>1691</v>
      </c>
      <c r="E1136" s="14" t="s">
        <v>207</v>
      </c>
      <c r="F1136" s="12" t="s">
        <v>1936</v>
      </c>
      <c r="G1136" s="12" t="s">
        <v>1926</v>
      </c>
      <c r="I1136" s="12"/>
      <c r="K1136" s="12"/>
      <c r="L1136" s="12" t="s">
        <v>1922</v>
      </c>
      <c r="M1136" s="10" t="s">
        <v>1928</v>
      </c>
      <c r="N1136" s="10" t="s">
        <v>1954</v>
      </c>
      <c r="O1136" s="10" t="s">
        <v>1960</v>
      </c>
      <c r="P1136" s="14" t="s">
        <v>1931</v>
      </c>
      <c r="Q1136" s="12" t="s">
        <v>1946</v>
      </c>
      <c r="R1136" s="12" t="s">
        <v>1933</v>
      </c>
      <c r="S1136" s="12" t="s">
        <v>1954</v>
      </c>
      <c r="T1136" s="10" t="s">
        <v>4487</v>
      </c>
      <c r="U1136" s="10" t="s">
        <v>4488</v>
      </c>
      <c r="V1136" s="10" t="s">
        <v>207</v>
      </c>
      <c r="W1136" s="10" t="s">
        <v>2050</v>
      </c>
      <c r="X1136" s="10" t="s">
        <v>1920</v>
      </c>
      <c r="Y1136" s="10" t="s">
        <v>2521</v>
      </c>
      <c r="Z1136" s="10" t="s">
        <v>2121</v>
      </c>
    </row>
    <row r="1137" spans="1:26" s="10" customFormat="1" ht="30">
      <c r="A1137" s="13" t="s">
        <v>91</v>
      </c>
      <c r="B1137" s="14" t="s">
        <v>161</v>
      </c>
      <c r="C1137" s="10" t="s">
        <v>224</v>
      </c>
      <c r="D1137" s="14" t="s">
        <v>1692</v>
      </c>
      <c r="E1137" s="14" t="s">
        <v>207</v>
      </c>
      <c r="F1137" s="12" t="s">
        <v>1936</v>
      </c>
      <c r="G1137" s="12" t="s">
        <v>1926</v>
      </c>
      <c r="I1137" s="12"/>
      <c r="K1137" s="12"/>
      <c r="L1137" s="12" t="s">
        <v>1922</v>
      </c>
      <c r="M1137" s="10" t="s">
        <v>1928</v>
      </c>
      <c r="N1137" s="10" t="s">
        <v>1954</v>
      </c>
      <c r="O1137" s="10" t="s">
        <v>1960</v>
      </c>
      <c r="P1137" s="14" t="s">
        <v>1931</v>
      </c>
      <c r="Q1137" s="12" t="s">
        <v>1946</v>
      </c>
      <c r="R1137" s="12" t="s">
        <v>1933</v>
      </c>
      <c r="S1137" s="12" t="s">
        <v>1954</v>
      </c>
      <c r="T1137" s="10" t="s">
        <v>4489</v>
      </c>
      <c r="U1137" s="10" t="s">
        <v>4490</v>
      </c>
      <c r="V1137" s="10" t="s">
        <v>207</v>
      </c>
      <c r="W1137" s="10" t="s">
        <v>2050</v>
      </c>
      <c r="X1137" s="10" t="s">
        <v>1920</v>
      </c>
      <c r="Y1137" s="10" t="s">
        <v>2521</v>
      </c>
      <c r="Z1137" s="10" t="s">
        <v>2121</v>
      </c>
    </row>
    <row r="1138" spans="1:26" s="10" customFormat="1" ht="30">
      <c r="A1138" s="13" t="s">
        <v>91</v>
      </c>
      <c r="B1138" s="14" t="s">
        <v>161</v>
      </c>
      <c r="C1138" s="10" t="s">
        <v>224</v>
      </c>
      <c r="D1138" s="14" t="s">
        <v>1693</v>
      </c>
      <c r="E1138" s="14" t="s">
        <v>207</v>
      </c>
      <c r="F1138" s="12" t="s">
        <v>1936</v>
      </c>
      <c r="G1138" s="12" t="s">
        <v>1926</v>
      </c>
      <c r="I1138" s="12"/>
      <c r="K1138" s="12"/>
      <c r="L1138" s="12" t="s">
        <v>1922</v>
      </c>
      <c r="M1138" s="10" t="s">
        <v>1928</v>
      </c>
      <c r="N1138" s="10" t="s">
        <v>1954</v>
      </c>
      <c r="O1138" s="10" t="s">
        <v>1960</v>
      </c>
      <c r="P1138" s="14" t="s">
        <v>1931</v>
      </c>
      <c r="Q1138" s="12" t="s">
        <v>1946</v>
      </c>
      <c r="R1138" s="12" t="s">
        <v>1933</v>
      </c>
      <c r="S1138" s="12" t="s">
        <v>1954</v>
      </c>
      <c r="T1138" s="10" t="s">
        <v>4491</v>
      </c>
      <c r="U1138" s="10" t="s">
        <v>4492</v>
      </c>
      <c r="V1138" s="10" t="s">
        <v>207</v>
      </c>
      <c r="W1138" s="10" t="s">
        <v>2050</v>
      </c>
      <c r="X1138" s="10" t="s">
        <v>1920</v>
      </c>
      <c r="Y1138" s="10" t="s">
        <v>2521</v>
      </c>
      <c r="Z1138" s="10" t="s">
        <v>2121</v>
      </c>
    </row>
    <row r="1139" spans="1:26" s="10" customFormat="1" ht="30">
      <c r="A1139" s="13" t="s">
        <v>91</v>
      </c>
      <c r="B1139" s="14" t="s">
        <v>161</v>
      </c>
      <c r="C1139" s="10" t="s">
        <v>224</v>
      </c>
      <c r="D1139" s="14" t="s">
        <v>1694</v>
      </c>
      <c r="E1139" s="14" t="s">
        <v>207</v>
      </c>
      <c r="F1139" s="12" t="s">
        <v>1936</v>
      </c>
      <c r="G1139" s="12" t="s">
        <v>1926</v>
      </c>
      <c r="I1139" s="12"/>
      <c r="K1139" s="12"/>
      <c r="L1139" s="12" t="s">
        <v>1922</v>
      </c>
      <c r="M1139" s="10" t="s">
        <v>1928</v>
      </c>
      <c r="N1139" s="10" t="s">
        <v>1954</v>
      </c>
      <c r="O1139" s="10" t="s">
        <v>1960</v>
      </c>
      <c r="P1139" s="14" t="s">
        <v>1931</v>
      </c>
      <c r="Q1139" s="12" t="s">
        <v>1946</v>
      </c>
      <c r="R1139" s="12" t="s">
        <v>1933</v>
      </c>
      <c r="S1139" s="12" t="s">
        <v>1954</v>
      </c>
      <c r="T1139" s="10" t="s">
        <v>4493</v>
      </c>
      <c r="U1139" s="10" t="s">
        <v>4494</v>
      </c>
      <c r="V1139" s="10" t="s">
        <v>207</v>
      </c>
      <c r="W1139" s="10" t="s">
        <v>2050</v>
      </c>
      <c r="X1139" s="10" t="s">
        <v>1920</v>
      </c>
      <c r="Y1139" s="10" t="s">
        <v>2521</v>
      </c>
      <c r="Z1139" s="10" t="s">
        <v>2121</v>
      </c>
    </row>
    <row r="1140" spans="1:26" s="10" customFormat="1" ht="30">
      <c r="A1140" s="13" t="s">
        <v>91</v>
      </c>
      <c r="B1140" s="14" t="s">
        <v>161</v>
      </c>
      <c r="C1140" s="10" t="s">
        <v>224</v>
      </c>
      <c r="D1140" s="14" t="s">
        <v>1695</v>
      </c>
      <c r="E1140" s="14" t="s">
        <v>207</v>
      </c>
      <c r="F1140" s="12" t="s">
        <v>1936</v>
      </c>
      <c r="G1140" s="12" t="s">
        <v>1926</v>
      </c>
      <c r="I1140" s="12"/>
      <c r="K1140" s="12"/>
      <c r="L1140" s="12" t="s">
        <v>1922</v>
      </c>
      <c r="M1140" s="10" t="s">
        <v>1928</v>
      </c>
      <c r="N1140" s="10" t="s">
        <v>1954</v>
      </c>
      <c r="O1140" s="10" t="s">
        <v>1960</v>
      </c>
      <c r="P1140" s="14" t="s">
        <v>1931</v>
      </c>
      <c r="Q1140" s="12" t="s">
        <v>1946</v>
      </c>
      <c r="R1140" s="12" t="s">
        <v>1933</v>
      </c>
      <c r="S1140" s="12" t="s">
        <v>1954</v>
      </c>
      <c r="T1140" s="10" t="s">
        <v>4495</v>
      </c>
      <c r="U1140" s="10" t="s">
        <v>4496</v>
      </c>
      <c r="V1140" s="10" t="s">
        <v>207</v>
      </c>
      <c r="W1140" s="10" t="s">
        <v>2050</v>
      </c>
      <c r="X1140" s="10" t="s">
        <v>1920</v>
      </c>
      <c r="Y1140" s="10" t="s">
        <v>2521</v>
      </c>
      <c r="Z1140" s="10" t="s">
        <v>2121</v>
      </c>
    </row>
    <row r="1141" spans="1:26" s="10" customFormat="1" ht="30">
      <c r="A1141" s="13" t="s">
        <v>91</v>
      </c>
      <c r="B1141" s="14" t="s">
        <v>161</v>
      </c>
      <c r="C1141" s="10" t="s">
        <v>224</v>
      </c>
      <c r="D1141" s="14" t="s">
        <v>1696</v>
      </c>
      <c r="E1141" s="14" t="s">
        <v>207</v>
      </c>
      <c r="F1141" s="12" t="s">
        <v>1936</v>
      </c>
      <c r="G1141" s="12" t="s">
        <v>1926</v>
      </c>
      <c r="I1141" s="12"/>
      <c r="K1141" s="12"/>
      <c r="L1141" s="12" t="s">
        <v>1922</v>
      </c>
      <c r="M1141" s="10" t="s">
        <v>1928</v>
      </c>
      <c r="N1141" s="10" t="s">
        <v>1954</v>
      </c>
      <c r="O1141" s="10" t="s">
        <v>1960</v>
      </c>
      <c r="P1141" s="14" t="s">
        <v>1931</v>
      </c>
      <c r="Q1141" s="12" t="s">
        <v>1976</v>
      </c>
      <c r="R1141" s="12" t="s">
        <v>1968</v>
      </c>
      <c r="S1141" s="12" t="s">
        <v>1954</v>
      </c>
      <c r="T1141" s="10" t="s">
        <v>4497</v>
      </c>
      <c r="U1141" s="10" t="s">
        <v>4498</v>
      </c>
      <c r="V1141" s="10" t="s">
        <v>207</v>
      </c>
      <c r="W1141" s="10" t="s">
        <v>2050</v>
      </c>
      <c r="X1141" s="10" t="s">
        <v>1920</v>
      </c>
      <c r="Y1141" s="10" t="s">
        <v>2521</v>
      </c>
      <c r="Z1141" s="10" t="s">
        <v>2121</v>
      </c>
    </row>
    <row r="1142" spans="1:26" s="10" customFormat="1" ht="30">
      <c r="A1142" s="13" t="s">
        <v>91</v>
      </c>
      <c r="B1142" s="14" t="s">
        <v>161</v>
      </c>
      <c r="C1142" s="10" t="s">
        <v>224</v>
      </c>
      <c r="D1142" s="14" t="s">
        <v>1697</v>
      </c>
      <c r="E1142" s="14" t="s">
        <v>207</v>
      </c>
      <c r="F1142" s="12" t="s">
        <v>1936</v>
      </c>
      <c r="G1142" s="12" t="s">
        <v>1926</v>
      </c>
      <c r="I1142" s="12"/>
      <c r="K1142" s="12"/>
      <c r="L1142" s="12" t="s">
        <v>1922</v>
      </c>
      <c r="M1142" s="10" t="s">
        <v>1928</v>
      </c>
      <c r="N1142" s="10" t="s">
        <v>1954</v>
      </c>
      <c r="O1142" s="10" t="s">
        <v>1960</v>
      </c>
      <c r="P1142" s="14" t="s">
        <v>1931</v>
      </c>
      <c r="Q1142" s="12" t="s">
        <v>1946</v>
      </c>
      <c r="R1142" s="12" t="s">
        <v>1933</v>
      </c>
      <c r="S1142" s="12" t="s">
        <v>1954</v>
      </c>
      <c r="T1142" s="10" t="s">
        <v>4499</v>
      </c>
      <c r="U1142" s="10" t="s">
        <v>4500</v>
      </c>
      <c r="V1142" s="10" t="s">
        <v>207</v>
      </c>
      <c r="W1142" s="10" t="s">
        <v>2050</v>
      </c>
      <c r="X1142" s="10" t="s">
        <v>1920</v>
      </c>
      <c r="Y1142" s="10" t="s">
        <v>2521</v>
      </c>
      <c r="Z1142" s="10" t="s">
        <v>2121</v>
      </c>
    </row>
    <row r="1143" spans="1:26" s="10" customFormat="1" ht="30">
      <c r="A1143" s="13" t="s">
        <v>91</v>
      </c>
      <c r="B1143" s="14" t="s">
        <v>161</v>
      </c>
      <c r="C1143" s="10" t="s">
        <v>224</v>
      </c>
      <c r="D1143" s="14" t="s">
        <v>1698</v>
      </c>
      <c r="E1143" s="14" t="s">
        <v>207</v>
      </c>
      <c r="F1143" s="12" t="s">
        <v>1936</v>
      </c>
      <c r="G1143" s="12" t="s">
        <v>1926</v>
      </c>
      <c r="I1143" s="12"/>
      <c r="K1143" s="12"/>
      <c r="L1143" s="12" t="s">
        <v>1922</v>
      </c>
      <c r="M1143" s="10" t="s">
        <v>1928</v>
      </c>
      <c r="N1143" s="10" t="s">
        <v>1954</v>
      </c>
      <c r="O1143" s="10" t="s">
        <v>1960</v>
      </c>
      <c r="P1143" s="14" t="s">
        <v>1931</v>
      </c>
      <c r="Q1143" s="12" t="s">
        <v>1946</v>
      </c>
      <c r="R1143" s="12" t="s">
        <v>1933</v>
      </c>
      <c r="S1143" s="12" t="s">
        <v>1954</v>
      </c>
      <c r="T1143" s="10" t="s">
        <v>4501</v>
      </c>
      <c r="U1143" s="10" t="s">
        <v>4502</v>
      </c>
      <c r="V1143" s="10" t="s">
        <v>207</v>
      </c>
      <c r="W1143" s="10" t="s">
        <v>2050</v>
      </c>
      <c r="X1143" s="10" t="s">
        <v>1920</v>
      </c>
      <c r="Y1143" s="10" t="s">
        <v>2521</v>
      </c>
      <c r="Z1143" s="10" t="s">
        <v>2121</v>
      </c>
    </row>
    <row r="1144" spans="1:26" s="10" customFormat="1" ht="30">
      <c r="A1144" s="13" t="s">
        <v>91</v>
      </c>
      <c r="B1144" s="14" t="s">
        <v>161</v>
      </c>
      <c r="C1144" s="10" t="s">
        <v>224</v>
      </c>
      <c r="D1144" s="14" t="s">
        <v>1699</v>
      </c>
      <c r="E1144" s="14" t="s">
        <v>207</v>
      </c>
      <c r="F1144" s="12" t="s">
        <v>1936</v>
      </c>
      <c r="G1144" s="12" t="s">
        <v>1926</v>
      </c>
      <c r="I1144" s="12"/>
      <c r="K1144" s="12"/>
      <c r="L1144" s="12" t="s">
        <v>1922</v>
      </c>
      <c r="M1144" s="10" t="s">
        <v>1928</v>
      </c>
      <c r="N1144" s="10" t="s">
        <v>1954</v>
      </c>
      <c r="O1144" s="10" t="s">
        <v>1960</v>
      </c>
      <c r="P1144" s="14" t="s">
        <v>1931</v>
      </c>
      <c r="Q1144" s="12" t="s">
        <v>1946</v>
      </c>
      <c r="R1144" s="12" t="s">
        <v>1933</v>
      </c>
      <c r="S1144" s="12" t="s">
        <v>1954</v>
      </c>
      <c r="T1144" s="10" t="s">
        <v>4503</v>
      </c>
      <c r="U1144" s="10" t="s">
        <v>4504</v>
      </c>
      <c r="V1144" s="10" t="s">
        <v>207</v>
      </c>
      <c r="W1144" s="10" t="s">
        <v>2050</v>
      </c>
      <c r="X1144" s="10" t="s">
        <v>1920</v>
      </c>
      <c r="Y1144" s="10" t="s">
        <v>2521</v>
      </c>
      <c r="Z1144" s="10" t="s">
        <v>2121</v>
      </c>
    </row>
    <row r="1145" spans="1:26" s="10" customFormat="1" ht="30">
      <c r="A1145" s="13" t="s">
        <v>91</v>
      </c>
      <c r="B1145" s="14" t="s">
        <v>161</v>
      </c>
      <c r="C1145" s="10" t="s">
        <v>224</v>
      </c>
      <c r="D1145" s="14" t="s">
        <v>1700</v>
      </c>
      <c r="E1145" s="14" t="s">
        <v>207</v>
      </c>
      <c r="F1145" s="12" t="s">
        <v>1936</v>
      </c>
      <c r="G1145" s="12" t="s">
        <v>1926</v>
      </c>
      <c r="I1145" s="12"/>
      <c r="K1145" s="12"/>
      <c r="L1145" s="12" t="s">
        <v>1922</v>
      </c>
      <c r="M1145" s="10" t="s">
        <v>1928</v>
      </c>
      <c r="N1145" s="10" t="s">
        <v>1954</v>
      </c>
      <c r="O1145" s="10" t="s">
        <v>1960</v>
      </c>
      <c r="P1145" s="14" t="s">
        <v>1931</v>
      </c>
      <c r="Q1145" s="12" t="s">
        <v>1946</v>
      </c>
      <c r="R1145" s="12" t="s">
        <v>1933</v>
      </c>
      <c r="S1145" s="12" t="s">
        <v>1954</v>
      </c>
      <c r="T1145" s="10" t="s">
        <v>4505</v>
      </c>
      <c r="U1145" s="10" t="s">
        <v>4506</v>
      </c>
      <c r="V1145" s="10" t="s">
        <v>207</v>
      </c>
      <c r="W1145" s="10" t="s">
        <v>2050</v>
      </c>
      <c r="X1145" s="10" t="s">
        <v>1920</v>
      </c>
      <c r="Y1145" s="10" t="s">
        <v>2521</v>
      </c>
      <c r="Z1145" s="10" t="s">
        <v>2121</v>
      </c>
    </row>
    <row r="1146" spans="1:26" s="10" customFormat="1" ht="30">
      <c r="A1146" s="13" t="s">
        <v>91</v>
      </c>
      <c r="B1146" s="14" t="s">
        <v>161</v>
      </c>
      <c r="C1146" s="10" t="s">
        <v>224</v>
      </c>
      <c r="D1146" s="14" t="s">
        <v>1701</v>
      </c>
      <c r="E1146" s="14" t="s">
        <v>207</v>
      </c>
      <c r="F1146" s="12" t="s">
        <v>1936</v>
      </c>
      <c r="G1146" s="12" t="s">
        <v>1926</v>
      </c>
      <c r="I1146" s="12"/>
      <c r="K1146" s="12"/>
      <c r="L1146" s="12" t="s">
        <v>1922</v>
      </c>
      <c r="M1146" s="10" t="s">
        <v>1928</v>
      </c>
      <c r="N1146" s="10" t="s">
        <v>1954</v>
      </c>
      <c r="O1146" s="10" t="s">
        <v>1960</v>
      </c>
      <c r="P1146" s="14" t="s">
        <v>1931</v>
      </c>
      <c r="Q1146" s="12" t="s">
        <v>1946</v>
      </c>
      <c r="R1146" s="12" t="s">
        <v>1933</v>
      </c>
      <c r="S1146" s="12" t="s">
        <v>1954</v>
      </c>
      <c r="T1146" s="10" t="s">
        <v>4507</v>
      </c>
      <c r="U1146" s="10" t="s">
        <v>4508</v>
      </c>
      <c r="V1146" s="10" t="s">
        <v>207</v>
      </c>
      <c r="W1146" s="10" t="s">
        <v>2050</v>
      </c>
      <c r="X1146" s="10" t="s">
        <v>1920</v>
      </c>
      <c r="Y1146" s="10" t="s">
        <v>2521</v>
      </c>
      <c r="Z1146" s="10" t="s">
        <v>2121</v>
      </c>
    </row>
    <row r="1147" spans="1:26" s="10" customFormat="1" ht="30">
      <c r="A1147" s="13" t="s">
        <v>91</v>
      </c>
      <c r="B1147" s="14" t="s">
        <v>161</v>
      </c>
      <c r="C1147" s="10" t="s">
        <v>224</v>
      </c>
      <c r="D1147" s="14" t="s">
        <v>1702</v>
      </c>
      <c r="E1147" s="14" t="s">
        <v>207</v>
      </c>
      <c r="F1147" s="12" t="s">
        <v>1936</v>
      </c>
      <c r="G1147" s="12" t="s">
        <v>1926</v>
      </c>
      <c r="I1147" s="12"/>
      <c r="K1147" s="12"/>
      <c r="L1147" s="12" t="s">
        <v>1922</v>
      </c>
      <c r="M1147" s="10" t="s">
        <v>1928</v>
      </c>
      <c r="N1147" s="10" t="s">
        <v>1954</v>
      </c>
      <c r="O1147" s="10" t="s">
        <v>1960</v>
      </c>
      <c r="P1147" s="14" t="s">
        <v>1931</v>
      </c>
      <c r="Q1147" s="12" t="s">
        <v>1976</v>
      </c>
      <c r="R1147" s="12" t="s">
        <v>1933</v>
      </c>
      <c r="S1147" s="12" t="s">
        <v>1954</v>
      </c>
      <c r="T1147" s="10" t="s">
        <v>4509</v>
      </c>
      <c r="U1147" s="10" t="s">
        <v>4510</v>
      </c>
      <c r="V1147" s="10" t="s">
        <v>207</v>
      </c>
      <c r="W1147" s="10" t="s">
        <v>2050</v>
      </c>
      <c r="X1147" s="10" t="s">
        <v>1920</v>
      </c>
      <c r="Y1147" s="10" t="s">
        <v>2521</v>
      </c>
      <c r="Z1147" s="10" t="s">
        <v>2121</v>
      </c>
    </row>
    <row r="1148" spans="1:26" s="10" customFormat="1" ht="30">
      <c r="A1148" s="13" t="s">
        <v>91</v>
      </c>
      <c r="B1148" s="14" t="s">
        <v>161</v>
      </c>
      <c r="C1148" s="10" t="s">
        <v>224</v>
      </c>
      <c r="D1148" s="14" t="s">
        <v>1703</v>
      </c>
      <c r="E1148" s="14" t="s">
        <v>207</v>
      </c>
      <c r="F1148" s="12" t="s">
        <v>1936</v>
      </c>
      <c r="G1148" s="12" t="s">
        <v>1926</v>
      </c>
      <c r="I1148" s="12"/>
      <c r="K1148" s="12"/>
      <c r="L1148" s="12" t="s">
        <v>1922</v>
      </c>
      <c r="M1148" s="10" t="s">
        <v>1928</v>
      </c>
      <c r="N1148" s="10" t="s">
        <v>1954</v>
      </c>
      <c r="O1148" s="10" t="s">
        <v>1960</v>
      </c>
      <c r="P1148" s="14" t="s">
        <v>1931</v>
      </c>
      <c r="Q1148" s="12" t="s">
        <v>1976</v>
      </c>
      <c r="R1148" s="12" t="s">
        <v>1933</v>
      </c>
      <c r="S1148" s="12" t="s">
        <v>1954</v>
      </c>
      <c r="T1148" s="10" t="s">
        <v>4511</v>
      </c>
      <c r="U1148" s="10" t="s">
        <v>4512</v>
      </c>
      <c r="V1148" s="10" t="s">
        <v>207</v>
      </c>
      <c r="W1148" s="10" t="s">
        <v>2050</v>
      </c>
      <c r="X1148" s="10" t="s">
        <v>1920</v>
      </c>
      <c r="Y1148" s="10" t="s">
        <v>2521</v>
      </c>
      <c r="Z1148" s="10" t="s">
        <v>2121</v>
      </c>
    </row>
    <row r="1149" spans="1:26" s="10" customFormat="1" ht="30">
      <c r="A1149" s="13" t="s">
        <v>91</v>
      </c>
      <c r="B1149" s="14" t="s">
        <v>161</v>
      </c>
      <c r="C1149" s="10" t="s">
        <v>224</v>
      </c>
      <c r="D1149" s="14" t="s">
        <v>1704</v>
      </c>
      <c r="E1149" s="14" t="s">
        <v>207</v>
      </c>
      <c r="F1149" s="12" t="s">
        <v>1936</v>
      </c>
      <c r="G1149" s="12" t="s">
        <v>1926</v>
      </c>
      <c r="I1149" s="12"/>
      <c r="K1149" s="12"/>
      <c r="L1149" s="12" t="s">
        <v>1922</v>
      </c>
      <c r="M1149" s="10" t="s">
        <v>1928</v>
      </c>
      <c r="N1149" s="10" t="s">
        <v>1954</v>
      </c>
      <c r="O1149" s="10" t="s">
        <v>1960</v>
      </c>
      <c r="P1149" s="14" t="s">
        <v>1931</v>
      </c>
      <c r="Q1149" s="12" t="s">
        <v>1946</v>
      </c>
      <c r="R1149" s="12" t="s">
        <v>1933</v>
      </c>
      <c r="S1149" s="12" t="s">
        <v>1954</v>
      </c>
      <c r="T1149" s="10" t="s">
        <v>4513</v>
      </c>
      <c r="U1149" s="10" t="s">
        <v>4514</v>
      </c>
      <c r="V1149" s="10" t="s">
        <v>207</v>
      </c>
      <c r="W1149" s="10" t="s">
        <v>2050</v>
      </c>
      <c r="X1149" s="10" t="s">
        <v>1920</v>
      </c>
      <c r="Y1149" s="10" t="s">
        <v>2521</v>
      </c>
      <c r="Z1149" s="10" t="s">
        <v>2121</v>
      </c>
    </row>
    <row r="1150" spans="1:26" s="10" customFormat="1" ht="30">
      <c r="A1150" s="13" t="s">
        <v>91</v>
      </c>
      <c r="B1150" s="14" t="s">
        <v>161</v>
      </c>
      <c r="C1150" s="10" t="s">
        <v>224</v>
      </c>
      <c r="D1150" s="14" t="s">
        <v>1705</v>
      </c>
      <c r="E1150" s="14" t="s">
        <v>207</v>
      </c>
      <c r="F1150" s="12" t="s">
        <v>1936</v>
      </c>
      <c r="G1150" s="12" t="s">
        <v>1926</v>
      </c>
      <c r="I1150" s="12"/>
      <c r="K1150" s="12"/>
      <c r="L1150" s="12" t="s">
        <v>1922</v>
      </c>
      <c r="M1150" s="10" t="s">
        <v>1928</v>
      </c>
      <c r="N1150" s="10" t="s">
        <v>1954</v>
      </c>
      <c r="O1150" s="10" t="s">
        <v>1960</v>
      </c>
      <c r="P1150" s="14" t="s">
        <v>1931</v>
      </c>
      <c r="Q1150" s="12" t="s">
        <v>1946</v>
      </c>
      <c r="R1150" s="12" t="s">
        <v>1933</v>
      </c>
      <c r="S1150" s="12" t="s">
        <v>1954</v>
      </c>
      <c r="T1150" s="10" t="s">
        <v>4515</v>
      </c>
      <c r="U1150" s="10" t="s">
        <v>4516</v>
      </c>
      <c r="V1150" s="10" t="s">
        <v>207</v>
      </c>
      <c r="W1150" s="10" t="s">
        <v>2050</v>
      </c>
      <c r="X1150" s="10" t="s">
        <v>1920</v>
      </c>
      <c r="Y1150" s="10" t="s">
        <v>2521</v>
      </c>
      <c r="Z1150" s="10" t="s">
        <v>2121</v>
      </c>
    </row>
    <row r="1151" spans="1:26" s="10" customFormat="1" ht="30">
      <c r="A1151" s="13" t="s">
        <v>91</v>
      </c>
      <c r="B1151" s="14" t="s">
        <v>161</v>
      </c>
      <c r="C1151" s="10" t="s">
        <v>224</v>
      </c>
      <c r="D1151" s="14" t="s">
        <v>1706</v>
      </c>
      <c r="E1151" s="14" t="s">
        <v>207</v>
      </c>
      <c r="F1151" s="12" t="s">
        <v>1936</v>
      </c>
      <c r="G1151" s="12" t="s">
        <v>1926</v>
      </c>
      <c r="I1151" s="12"/>
      <c r="K1151" s="12"/>
      <c r="L1151" s="12" t="s">
        <v>1922</v>
      </c>
      <c r="M1151" s="10" t="s">
        <v>1928</v>
      </c>
      <c r="N1151" s="10" t="s">
        <v>1954</v>
      </c>
      <c r="O1151" s="10" t="s">
        <v>1960</v>
      </c>
      <c r="P1151" s="14" t="s">
        <v>1931</v>
      </c>
      <c r="Q1151" s="12" t="s">
        <v>1946</v>
      </c>
      <c r="R1151" s="12" t="s">
        <v>1933</v>
      </c>
      <c r="S1151" s="12" t="s">
        <v>1954</v>
      </c>
      <c r="T1151" s="10" t="s">
        <v>4517</v>
      </c>
      <c r="U1151" s="10" t="s">
        <v>4518</v>
      </c>
      <c r="V1151" s="10" t="s">
        <v>207</v>
      </c>
      <c r="W1151" s="10" t="s">
        <v>2050</v>
      </c>
      <c r="X1151" s="10" t="s">
        <v>1920</v>
      </c>
      <c r="Y1151" s="10" t="s">
        <v>2521</v>
      </c>
      <c r="Z1151" s="10" t="s">
        <v>2121</v>
      </c>
    </row>
    <row r="1152" spans="1:26" s="10" customFormat="1" ht="30">
      <c r="A1152" s="13" t="s">
        <v>91</v>
      </c>
      <c r="B1152" s="14" t="s">
        <v>161</v>
      </c>
      <c r="C1152" s="10" t="s">
        <v>224</v>
      </c>
      <c r="D1152" s="14" t="s">
        <v>1707</v>
      </c>
      <c r="E1152" s="14" t="s">
        <v>207</v>
      </c>
      <c r="F1152" s="12" t="s">
        <v>1936</v>
      </c>
      <c r="G1152" s="12" t="s">
        <v>1926</v>
      </c>
      <c r="I1152" s="12"/>
      <c r="K1152" s="12"/>
      <c r="L1152" s="12" t="s">
        <v>1922</v>
      </c>
      <c r="M1152" s="10" t="s">
        <v>1928</v>
      </c>
      <c r="N1152" s="10" t="s">
        <v>1954</v>
      </c>
      <c r="O1152" s="10" t="s">
        <v>1960</v>
      </c>
      <c r="P1152" s="14" t="s">
        <v>1931</v>
      </c>
      <c r="Q1152" s="12" t="s">
        <v>1946</v>
      </c>
      <c r="R1152" s="12" t="s">
        <v>1933</v>
      </c>
      <c r="S1152" s="12" t="s">
        <v>1954</v>
      </c>
      <c r="T1152" s="10" t="s">
        <v>4519</v>
      </c>
      <c r="U1152" s="10" t="s">
        <v>4520</v>
      </c>
      <c r="V1152" s="10" t="s">
        <v>207</v>
      </c>
      <c r="W1152" s="10" t="s">
        <v>2050</v>
      </c>
      <c r="X1152" s="10" t="s">
        <v>1920</v>
      </c>
      <c r="Y1152" s="10" t="s">
        <v>2521</v>
      </c>
      <c r="Z1152" s="10" t="s">
        <v>2121</v>
      </c>
    </row>
    <row r="1153" spans="1:26" s="10" customFormat="1" ht="30">
      <c r="A1153" s="13" t="s">
        <v>91</v>
      </c>
      <c r="B1153" s="14" t="s">
        <v>161</v>
      </c>
      <c r="C1153" s="10" t="s">
        <v>224</v>
      </c>
      <c r="D1153" s="14" t="s">
        <v>1708</v>
      </c>
      <c r="E1153" s="14" t="s">
        <v>207</v>
      </c>
      <c r="F1153" s="12" t="s">
        <v>1936</v>
      </c>
      <c r="G1153" s="12" t="s">
        <v>1926</v>
      </c>
      <c r="I1153" s="12"/>
      <c r="K1153" s="12"/>
      <c r="L1153" s="12" t="s">
        <v>1922</v>
      </c>
      <c r="M1153" s="10" t="s">
        <v>1928</v>
      </c>
      <c r="N1153" s="10" t="s">
        <v>1954</v>
      </c>
      <c r="O1153" s="10" t="s">
        <v>1960</v>
      </c>
      <c r="P1153" s="14" t="s">
        <v>1931</v>
      </c>
      <c r="Q1153" s="12" t="s">
        <v>1946</v>
      </c>
      <c r="R1153" s="12" t="s">
        <v>1933</v>
      </c>
      <c r="S1153" s="12" t="s">
        <v>1954</v>
      </c>
      <c r="T1153" s="10" t="s">
        <v>4523</v>
      </c>
      <c r="U1153" s="10" t="s">
        <v>4524</v>
      </c>
      <c r="V1153" s="10" t="s">
        <v>207</v>
      </c>
      <c r="W1153" s="10" t="s">
        <v>2050</v>
      </c>
      <c r="X1153" s="10" t="s">
        <v>1920</v>
      </c>
      <c r="Y1153" s="10" t="s">
        <v>2521</v>
      </c>
      <c r="Z1153" s="10" t="s">
        <v>2121</v>
      </c>
    </row>
    <row r="1154" spans="1:26" s="10" customFormat="1" ht="30">
      <c r="A1154" s="13" t="s">
        <v>91</v>
      </c>
      <c r="B1154" s="14" t="s">
        <v>161</v>
      </c>
      <c r="C1154" s="10" t="s">
        <v>224</v>
      </c>
      <c r="D1154" s="14" t="s">
        <v>1708</v>
      </c>
      <c r="E1154" s="14" t="s">
        <v>207</v>
      </c>
      <c r="F1154" s="12" t="s">
        <v>1936</v>
      </c>
      <c r="G1154" s="12" t="s">
        <v>1926</v>
      </c>
      <c r="I1154" s="12"/>
      <c r="K1154" s="12"/>
      <c r="L1154" s="12" t="s">
        <v>1922</v>
      </c>
      <c r="M1154" s="10" t="s">
        <v>1928</v>
      </c>
      <c r="N1154" s="10" t="s">
        <v>1954</v>
      </c>
      <c r="O1154" s="10" t="s">
        <v>1960</v>
      </c>
      <c r="P1154" s="14" t="s">
        <v>1931</v>
      </c>
      <c r="Q1154" s="12" t="s">
        <v>1976</v>
      </c>
      <c r="R1154" s="12" t="s">
        <v>1933</v>
      </c>
      <c r="S1154" s="12" t="s">
        <v>1954</v>
      </c>
      <c r="T1154" s="10" t="s">
        <v>4521</v>
      </c>
      <c r="U1154" s="10" t="s">
        <v>4522</v>
      </c>
      <c r="V1154" s="10" t="s">
        <v>207</v>
      </c>
      <c r="W1154" s="10" t="s">
        <v>2050</v>
      </c>
      <c r="X1154" s="10" t="s">
        <v>1920</v>
      </c>
      <c r="Y1154" s="10" t="s">
        <v>2521</v>
      </c>
      <c r="Z1154" s="10" t="s">
        <v>2121</v>
      </c>
    </row>
    <row r="1155" spans="1:26" s="10" customFormat="1" ht="30">
      <c r="A1155" s="13" t="s">
        <v>91</v>
      </c>
      <c r="B1155" s="14" t="s">
        <v>161</v>
      </c>
      <c r="C1155" s="10" t="s">
        <v>224</v>
      </c>
      <c r="D1155" s="14" t="s">
        <v>1709</v>
      </c>
      <c r="E1155" s="14" t="s">
        <v>207</v>
      </c>
      <c r="F1155" s="12" t="s">
        <v>1936</v>
      </c>
      <c r="G1155" s="12" t="s">
        <v>1926</v>
      </c>
      <c r="I1155" s="12"/>
      <c r="K1155" s="12"/>
      <c r="L1155" s="12" t="s">
        <v>1922</v>
      </c>
      <c r="M1155" s="10" t="s">
        <v>1928</v>
      </c>
      <c r="N1155" s="10" t="s">
        <v>1954</v>
      </c>
      <c r="O1155" s="10" t="s">
        <v>1960</v>
      </c>
      <c r="P1155" s="14" t="s">
        <v>1931</v>
      </c>
      <c r="Q1155" s="12" t="s">
        <v>1946</v>
      </c>
      <c r="R1155" s="12" t="s">
        <v>1933</v>
      </c>
      <c r="S1155" s="12" t="s">
        <v>1954</v>
      </c>
      <c r="T1155" s="10" t="s">
        <v>4525</v>
      </c>
      <c r="U1155" s="10" t="s">
        <v>4526</v>
      </c>
      <c r="V1155" s="10" t="s">
        <v>207</v>
      </c>
      <c r="W1155" s="10" t="s">
        <v>2050</v>
      </c>
      <c r="X1155" s="10" t="s">
        <v>1920</v>
      </c>
      <c r="Y1155" s="10" t="s">
        <v>2521</v>
      </c>
      <c r="Z1155" s="10" t="s">
        <v>2121</v>
      </c>
    </row>
    <row r="1156" spans="1:26" s="10" customFormat="1" ht="30">
      <c r="A1156" s="13" t="s">
        <v>91</v>
      </c>
      <c r="B1156" s="14" t="s">
        <v>161</v>
      </c>
      <c r="C1156" s="10" t="s">
        <v>224</v>
      </c>
      <c r="D1156" s="14" t="s">
        <v>1710</v>
      </c>
      <c r="E1156" s="14" t="s">
        <v>207</v>
      </c>
      <c r="F1156" s="12" t="s">
        <v>1936</v>
      </c>
      <c r="G1156" s="12" t="s">
        <v>1926</v>
      </c>
      <c r="I1156" s="12"/>
      <c r="K1156" s="12"/>
      <c r="L1156" s="12" t="s">
        <v>1922</v>
      </c>
      <c r="M1156" s="10" t="s">
        <v>1928</v>
      </c>
      <c r="N1156" s="10" t="s">
        <v>1954</v>
      </c>
      <c r="O1156" s="10" t="s">
        <v>1960</v>
      </c>
      <c r="P1156" s="14" t="s">
        <v>1931</v>
      </c>
      <c r="Q1156" s="12" t="s">
        <v>1946</v>
      </c>
      <c r="R1156" s="12" t="s">
        <v>1933</v>
      </c>
      <c r="S1156" s="12" t="s">
        <v>1954</v>
      </c>
      <c r="T1156" s="10" t="s">
        <v>4527</v>
      </c>
      <c r="U1156" s="10" t="s">
        <v>4528</v>
      </c>
      <c r="V1156" s="10" t="s">
        <v>207</v>
      </c>
      <c r="W1156" s="10" t="s">
        <v>2050</v>
      </c>
      <c r="X1156" s="10" t="s">
        <v>1920</v>
      </c>
      <c r="Y1156" s="10" t="s">
        <v>2521</v>
      </c>
      <c r="Z1156" s="10" t="s">
        <v>2121</v>
      </c>
    </row>
    <row r="1157" spans="1:26" s="10" customFormat="1" ht="30">
      <c r="A1157" s="13" t="s">
        <v>91</v>
      </c>
      <c r="B1157" s="14" t="s">
        <v>161</v>
      </c>
      <c r="C1157" s="10" t="s">
        <v>224</v>
      </c>
      <c r="D1157" s="14" t="s">
        <v>1711</v>
      </c>
      <c r="E1157" s="14" t="s">
        <v>207</v>
      </c>
      <c r="F1157" s="12" t="s">
        <v>1936</v>
      </c>
      <c r="G1157" s="12" t="s">
        <v>1926</v>
      </c>
      <c r="I1157" s="12"/>
      <c r="K1157" s="12"/>
      <c r="L1157" s="12" t="s">
        <v>1922</v>
      </c>
      <c r="M1157" s="10" t="s">
        <v>1928</v>
      </c>
      <c r="N1157" s="10" t="s">
        <v>1954</v>
      </c>
      <c r="O1157" s="10" t="s">
        <v>1960</v>
      </c>
      <c r="P1157" s="14" t="s">
        <v>1931</v>
      </c>
      <c r="Q1157" s="12" t="s">
        <v>1946</v>
      </c>
      <c r="R1157" s="12" t="s">
        <v>1933</v>
      </c>
      <c r="S1157" s="12" t="s">
        <v>1954</v>
      </c>
      <c r="T1157" s="10" t="s">
        <v>4529</v>
      </c>
      <c r="U1157" s="10" t="s">
        <v>4530</v>
      </c>
      <c r="V1157" s="10" t="s">
        <v>207</v>
      </c>
      <c r="W1157" s="10" t="s">
        <v>2050</v>
      </c>
      <c r="X1157" s="10" t="s">
        <v>1920</v>
      </c>
      <c r="Y1157" s="10" t="s">
        <v>2521</v>
      </c>
      <c r="Z1157" s="10" t="s">
        <v>2121</v>
      </c>
    </row>
    <row r="1158" spans="1:26" s="10" customFormat="1" ht="60">
      <c r="A1158" s="13" t="s">
        <v>91</v>
      </c>
      <c r="B1158" s="14" t="s">
        <v>161</v>
      </c>
      <c r="C1158" s="10" t="s">
        <v>224</v>
      </c>
      <c r="D1158" s="14" t="s">
        <v>1712</v>
      </c>
      <c r="E1158" s="14" t="s">
        <v>4531</v>
      </c>
      <c r="F1158" s="12" t="s">
        <v>1936</v>
      </c>
      <c r="G1158" s="12" t="s">
        <v>1926</v>
      </c>
      <c r="H1158" s="10">
        <v>1</v>
      </c>
      <c r="I1158" s="12">
        <v>1</v>
      </c>
      <c r="K1158" s="12"/>
      <c r="L1158" s="12" t="s">
        <v>4892</v>
      </c>
      <c r="M1158" s="10" t="s">
        <v>1928</v>
      </c>
      <c r="N1158" s="10" t="s">
        <v>1954</v>
      </c>
      <c r="O1158" s="10" t="s">
        <v>1960</v>
      </c>
      <c r="P1158" s="14" t="s">
        <v>4532</v>
      </c>
      <c r="Q1158" s="12" t="s">
        <v>1924</v>
      </c>
      <c r="R1158" s="12" t="s">
        <v>207</v>
      </c>
      <c r="S1158" s="12" t="s">
        <v>1954</v>
      </c>
      <c r="T1158" s="10" t="s">
        <v>207</v>
      </c>
      <c r="U1158" s="10" t="s">
        <v>207</v>
      </c>
      <c r="V1158" s="10" t="s">
        <v>207</v>
      </c>
      <c r="W1158" s="10" t="s">
        <v>1920</v>
      </c>
      <c r="X1158" s="10" t="s">
        <v>1920</v>
      </c>
      <c r="Y1158" s="10" t="s">
        <v>2521</v>
      </c>
      <c r="Z1158" s="10" t="s">
        <v>1935</v>
      </c>
    </row>
    <row r="1159" spans="1:26" s="10" customFormat="1" ht="30">
      <c r="A1159" s="13" t="s">
        <v>91</v>
      </c>
      <c r="B1159" s="14" t="s">
        <v>161</v>
      </c>
      <c r="C1159" s="10" t="s">
        <v>224</v>
      </c>
      <c r="D1159" s="14" t="s">
        <v>1713</v>
      </c>
      <c r="E1159" s="14" t="s">
        <v>4533</v>
      </c>
      <c r="F1159" s="12" t="s">
        <v>1936</v>
      </c>
      <c r="G1159" s="12" t="s">
        <v>1926</v>
      </c>
      <c r="I1159" s="12">
        <v>1</v>
      </c>
      <c r="K1159" s="12"/>
      <c r="L1159" s="12" t="s">
        <v>4892</v>
      </c>
      <c r="M1159" s="10" t="s">
        <v>1928</v>
      </c>
      <c r="N1159" s="10" t="s">
        <v>1954</v>
      </c>
      <c r="O1159" s="10" t="s">
        <v>1960</v>
      </c>
      <c r="P1159" s="14" t="s">
        <v>2568</v>
      </c>
      <c r="Q1159" s="12" t="s">
        <v>1924</v>
      </c>
      <c r="R1159" s="12" t="s">
        <v>207</v>
      </c>
      <c r="S1159" s="12" t="s">
        <v>1954</v>
      </c>
      <c r="T1159" s="10" t="s">
        <v>207</v>
      </c>
      <c r="U1159" s="10" t="s">
        <v>207</v>
      </c>
      <c r="V1159" s="10" t="s">
        <v>207</v>
      </c>
      <c r="W1159" s="10" t="s">
        <v>4534</v>
      </c>
      <c r="X1159" s="10" t="s">
        <v>1920</v>
      </c>
      <c r="Y1159" s="10" t="s">
        <v>2521</v>
      </c>
      <c r="Z1159" s="10" t="s">
        <v>1935</v>
      </c>
    </row>
    <row r="1160" spans="1:26" s="10" customFormat="1" ht="30">
      <c r="A1160" s="13" t="s">
        <v>91</v>
      </c>
      <c r="B1160" s="14" t="s">
        <v>161</v>
      </c>
      <c r="C1160" s="10" t="s">
        <v>224</v>
      </c>
      <c r="D1160" s="14" t="s">
        <v>1714</v>
      </c>
      <c r="E1160" s="14" t="s">
        <v>4535</v>
      </c>
      <c r="F1160" s="12" t="s">
        <v>1936</v>
      </c>
      <c r="G1160" s="12" t="s">
        <v>1926</v>
      </c>
      <c r="I1160" s="12">
        <v>1</v>
      </c>
      <c r="K1160" s="12"/>
      <c r="L1160" s="12" t="s">
        <v>4892</v>
      </c>
      <c r="M1160" s="10" t="s">
        <v>1928</v>
      </c>
      <c r="N1160" s="10" t="s">
        <v>1954</v>
      </c>
      <c r="O1160" s="10" t="s">
        <v>1960</v>
      </c>
      <c r="P1160" s="14" t="s">
        <v>2568</v>
      </c>
      <c r="Q1160" s="12" t="s">
        <v>1924</v>
      </c>
      <c r="R1160" s="12" t="s">
        <v>207</v>
      </c>
      <c r="S1160" s="12" t="s">
        <v>1954</v>
      </c>
      <c r="T1160" s="10" t="s">
        <v>207</v>
      </c>
      <c r="U1160" s="10" t="s">
        <v>207</v>
      </c>
      <c r="V1160" s="10" t="s">
        <v>207</v>
      </c>
      <c r="W1160" s="10" t="s">
        <v>4536</v>
      </c>
      <c r="X1160" s="10" t="s">
        <v>1920</v>
      </c>
      <c r="Y1160" s="10" t="s">
        <v>2521</v>
      </c>
      <c r="Z1160" s="10" t="s">
        <v>1935</v>
      </c>
    </row>
    <row r="1161" spans="1:26" s="10" customFormat="1" ht="30">
      <c r="A1161" s="13" t="s">
        <v>91</v>
      </c>
      <c r="B1161" s="14" t="s">
        <v>161</v>
      </c>
      <c r="C1161" s="10" t="s">
        <v>224</v>
      </c>
      <c r="D1161" s="14" t="s">
        <v>1715</v>
      </c>
      <c r="E1161" s="14" t="s">
        <v>4537</v>
      </c>
      <c r="F1161" s="12" t="s">
        <v>1936</v>
      </c>
      <c r="G1161" s="12" t="s">
        <v>1926</v>
      </c>
      <c r="I1161" s="12">
        <v>1</v>
      </c>
      <c r="J1161" s="10">
        <v>4</v>
      </c>
      <c r="K1161" s="12"/>
      <c r="L1161" s="12" t="s">
        <v>4892</v>
      </c>
      <c r="M1161" s="10" t="s">
        <v>1928</v>
      </c>
      <c r="N1161" s="10" t="s">
        <v>1954</v>
      </c>
      <c r="O1161" s="10" t="s">
        <v>1960</v>
      </c>
      <c r="P1161" s="14" t="s">
        <v>2568</v>
      </c>
      <c r="Q1161" s="12" t="s">
        <v>1924</v>
      </c>
      <c r="R1161" s="12" t="s">
        <v>207</v>
      </c>
      <c r="S1161" s="12" t="s">
        <v>1954</v>
      </c>
      <c r="T1161" s="10" t="s">
        <v>207</v>
      </c>
      <c r="U1161" s="10" t="s">
        <v>207</v>
      </c>
      <c r="V1161" s="10" t="s">
        <v>207</v>
      </c>
      <c r="W1161" s="10" t="s">
        <v>4538</v>
      </c>
      <c r="X1161" s="10" t="s">
        <v>1920</v>
      </c>
      <c r="Y1161" s="10" t="s">
        <v>2521</v>
      </c>
      <c r="Z1161" s="10" t="s">
        <v>1935</v>
      </c>
    </row>
    <row r="1162" spans="1:26" s="10" customFormat="1" ht="30">
      <c r="A1162" s="13" t="s">
        <v>91</v>
      </c>
      <c r="B1162" s="14" t="s">
        <v>161</v>
      </c>
      <c r="C1162" s="10" t="s">
        <v>224</v>
      </c>
      <c r="D1162" s="14" t="s">
        <v>1716</v>
      </c>
      <c r="E1162" s="14" t="s">
        <v>4539</v>
      </c>
      <c r="F1162" s="12" t="s">
        <v>1936</v>
      </c>
      <c r="G1162" s="12" t="s">
        <v>1926</v>
      </c>
      <c r="I1162" s="12">
        <v>1</v>
      </c>
      <c r="K1162" s="12"/>
      <c r="L1162" s="12" t="s">
        <v>4892</v>
      </c>
      <c r="M1162" s="10" t="s">
        <v>1928</v>
      </c>
      <c r="N1162" s="10" t="s">
        <v>1954</v>
      </c>
      <c r="O1162" s="10" t="s">
        <v>1960</v>
      </c>
      <c r="P1162" s="14" t="s">
        <v>4540</v>
      </c>
      <c r="Q1162" s="12" t="s">
        <v>1924</v>
      </c>
      <c r="R1162" s="12" t="s">
        <v>207</v>
      </c>
      <c r="S1162" s="12" t="s">
        <v>1954</v>
      </c>
      <c r="T1162" s="10" t="s">
        <v>207</v>
      </c>
      <c r="U1162" s="10" t="s">
        <v>207</v>
      </c>
      <c r="V1162" s="10" t="s">
        <v>207</v>
      </c>
      <c r="W1162" s="10" t="s">
        <v>4541</v>
      </c>
      <c r="X1162" s="10" t="s">
        <v>1920</v>
      </c>
      <c r="Y1162" s="10" t="s">
        <v>2521</v>
      </c>
      <c r="Z1162" s="10" t="s">
        <v>1935</v>
      </c>
    </row>
    <row r="1163" spans="1:26" s="10" customFormat="1" ht="30">
      <c r="A1163" s="13" t="s">
        <v>91</v>
      </c>
      <c r="B1163" s="14" t="s">
        <v>161</v>
      </c>
      <c r="C1163" s="10" t="s">
        <v>224</v>
      </c>
      <c r="D1163" s="14" t="s">
        <v>1717</v>
      </c>
      <c r="E1163" s="14" t="s">
        <v>207</v>
      </c>
      <c r="F1163" s="12" t="s">
        <v>1936</v>
      </c>
      <c r="G1163" s="12" t="s">
        <v>1926</v>
      </c>
      <c r="I1163" s="12"/>
      <c r="K1163" s="12"/>
      <c r="L1163" s="12" t="s">
        <v>1922</v>
      </c>
      <c r="M1163" s="10" t="s">
        <v>1928</v>
      </c>
      <c r="N1163" s="10" t="s">
        <v>1954</v>
      </c>
      <c r="O1163" s="10" t="s">
        <v>1960</v>
      </c>
      <c r="P1163" s="14" t="s">
        <v>1931</v>
      </c>
      <c r="Q1163" s="12" t="s">
        <v>1946</v>
      </c>
      <c r="R1163" s="12" t="s">
        <v>1933</v>
      </c>
      <c r="S1163" s="12" t="s">
        <v>1954</v>
      </c>
      <c r="T1163" s="10" t="s">
        <v>4542</v>
      </c>
      <c r="U1163" s="10" t="s">
        <v>4543</v>
      </c>
      <c r="V1163" s="10" t="s">
        <v>207</v>
      </c>
      <c r="W1163" s="10" t="s">
        <v>2050</v>
      </c>
      <c r="X1163" s="10" t="s">
        <v>1920</v>
      </c>
      <c r="Y1163" s="10" t="s">
        <v>2521</v>
      </c>
      <c r="Z1163" s="10" t="s">
        <v>2121</v>
      </c>
    </row>
    <row r="1164" spans="1:26" s="10" customFormat="1" ht="60">
      <c r="A1164" s="13" t="s">
        <v>91</v>
      </c>
      <c r="B1164" s="14" t="s">
        <v>161</v>
      </c>
      <c r="C1164" s="10" t="s">
        <v>224</v>
      </c>
      <c r="D1164" s="14" t="s">
        <v>1718</v>
      </c>
      <c r="E1164" s="14" t="s">
        <v>4544</v>
      </c>
      <c r="F1164" s="12" t="s">
        <v>1936</v>
      </c>
      <c r="G1164" s="12" t="s">
        <v>1926</v>
      </c>
      <c r="I1164" s="12">
        <v>1</v>
      </c>
      <c r="K1164" s="12"/>
      <c r="L1164" s="12" t="s">
        <v>4892</v>
      </c>
      <c r="M1164" s="10" t="s">
        <v>1928</v>
      </c>
      <c r="N1164" s="10" t="s">
        <v>1954</v>
      </c>
      <c r="O1164" s="10" t="s">
        <v>1960</v>
      </c>
      <c r="P1164" s="14" t="s">
        <v>4545</v>
      </c>
      <c r="Q1164" s="12" t="s">
        <v>1924</v>
      </c>
      <c r="R1164" s="12" t="s">
        <v>207</v>
      </c>
      <c r="S1164" s="12" t="s">
        <v>1954</v>
      </c>
      <c r="T1164" s="10" t="s">
        <v>207</v>
      </c>
      <c r="U1164" s="10" t="s">
        <v>207</v>
      </c>
      <c r="V1164" s="10" t="s">
        <v>207</v>
      </c>
      <c r="W1164" s="10" t="s">
        <v>1920</v>
      </c>
      <c r="X1164" s="10" t="s">
        <v>1920</v>
      </c>
      <c r="Y1164" s="10" t="s">
        <v>2521</v>
      </c>
      <c r="Z1164" s="10" t="s">
        <v>1935</v>
      </c>
    </row>
    <row r="1165" spans="1:26" s="10" customFormat="1" ht="105">
      <c r="A1165" s="13" t="s">
        <v>91</v>
      </c>
      <c r="B1165" s="14" t="s">
        <v>161</v>
      </c>
      <c r="C1165" s="10" t="s">
        <v>224</v>
      </c>
      <c r="D1165" s="14" t="s">
        <v>1719</v>
      </c>
      <c r="E1165" s="14" t="s">
        <v>4546</v>
      </c>
      <c r="F1165" s="12" t="s">
        <v>1936</v>
      </c>
      <c r="G1165" s="12" t="s">
        <v>1926</v>
      </c>
      <c r="I1165" s="12"/>
      <c r="J1165" s="10">
        <v>4</v>
      </c>
      <c r="K1165" s="12"/>
      <c r="L1165" s="12" t="s">
        <v>1922</v>
      </c>
      <c r="M1165" s="10" t="s">
        <v>1944</v>
      </c>
      <c r="N1165" s="10" t="s">
        <v>1954</v>
      </c>
      <c r="O1165" s="10" t="s">
        <v>1960</v>
      </c>
      <c r="P1165" s="14" t="s">
        <v>2539</v>
      </c>
      <c r="Q1165" s="12" t="s">
        <v>1946</v>
      </c>
      <c r="R1165" s="12" t="s">
        <v>1962</v>
      </c>
      <c r="S1165" s="12" t="s">
        <v>1954</v>
      </c>
      <c r="T1165" s="10" t="s">
        <v>4547</v>
      </c>
      <c r="U1165" s="10" t="s">
        <v>4548</v>
      </c>
      <c r="V1165" s="10" t="s">
        <v>207</v>
      </c>
      <c r="W1165" s="10" t="s">
        <v>1920</v>
      </c>
      <c r="X1165" s="10" t="s">
        <v>1920</v>
      </c>
      <c r="Y1165" s="10" t="s">
        <v>2521</v>
      </c>
      <c r="Z1165" s="10" t="s">
        <v>1935</v>
      </c>
    </row>
    <row r="1166" spans="1:26" s="10" customFormat="1" ht="30">
      <c r="A1166" s="13" t="s">
        <v>91</v>
      </c>
      <c r="B1166" s="14" t="s">
        <v>161</v>
      </c>
      <c r="C1166" s="10" t="s">
        <v>224</v>
      </c>
      <c r="D1166" s="14" t="s">
        <v>1720</v>
      </c>
      <c r="E1166" s="14" t="s">
        <v>207</v>
      </c>
      <c r="F1166" s="12" t="s">
        <v>1936</v>
      </c>
      <c r="G1166" s="12" t="s">
        <v>1926</v>
      </c>
      <c r="I1166" s="12"/>
      <c r="K1166" s="12"/>
      <c r="L1166" s="12" t="s">
        <v>1922</v>
      </c>
      <c r="M1166" s="10" t="s">
        <v>1928</v>
      </c>
      <c r="N1166" s="10" t="s">
        <v>1954</v>
      </c>
      <c r="O1166" s="10" t="s">
        <v>1960</v>
      </c>
      <c r="P1166" s="14" t="s">
        <v>1931</v>
      </c>
      <c r="Q1166" s="12" t="s">
        <v>1946</v>
      </c>
      <c r="R1166" s="12" t="s">
        <v>1933</v>
      </c>
      <c r="S1166" s="12" t="s">
        <v>1954</v>
      </c>
      <c r="T1166" s="10" t="s">
        <v>4549</v>
      </c>
      <c r="U1166" s="10" t="s">
        <v>4550</v>
      </c>
      <c r="V1166" s="10" t="s">
        <v>207</v>
      </c>
      <c r="W1166" s="10" t="s">
        <v>2050</v>
      </c>
      <c r="X1166" s="10" t="s">
        <v>1920</v>
      </c>
      <c r="Y1166" s="10" t="s">
        <v>2521</v>
      </c>
      <c r="Z1166" s="10" t="s">
        <v>2121</v>
      </c>
    </row>
    <row r="1167" spans="1:26" s="10" customFormat="1" ht="30">
      <c r="A1167" s="13" t="s">
        <v>91</v>
      </c>
      <c r="B1167" s="14" t="s">
        <v>161</v>
      </c>
      <c r="C1167" s="10" t="s">
        <v>224</v>
      </c>
      <c r="D1167" s="14" t="s">
        <v>1721</v>
      </c>
      <c r="E1167" s="14" t="s">
        <v>207</v>
      </c>
      <c r="F1167" s="12" t="s">
        <v>1936</v>
      </c>
      <c r="G1167" s="12" t="s">
        <v>1926</v>
      </c>
      <c r="I1167" s="12"/>
      <c r="K1167" s="12"/>
      <c r="L1167" s="12" t="s">
        <v>1922</v>
      </c>
      <c r="M1167" s="10" t="s">
        <v>1928</v>
      </c>
      <c r="N1167" s="10" t="s">
        <v>1954</v>
      </c>
      <c r="O1167" s="10" t="s">
        <v>1960</v>
      </c>
      <c r="P1167" s="14" t="s">
        <v>1931</v>
      </c>
      <c r="Q1167" s="12" t="s">
        <v>1946</v>
      </c>
      <c r="R1167" s="12" t="s">
        <v>1933</v>
      </c>
      <c r="S1167" s="12" t="s">
        <v>1954</v>
      </c>
      <c r="T1167" s="10" t="s">
        <v>4551</v>
      </c>
      <c r="U1167" s="10" t="s">
        <v>4552</v>
      </c>
      <c r="V1167" s="10" t="s">
        <v>207</v>
      </c>
      <c r="W1167" s="10" t="s">
        <v>2050</v>
      </c>
      <c r="X1167" s="10" t="s">
        <v>1920</v>
      </c>
      <c r="Y1167" s="10" t="s">
        <v>2521</v>
      </c>
      <c r="Z1167" s="10" t="s">
        <v>2121</v>
      </c>
    </row>
    <row r="1168" spans="1:26" s="10" customFormat="1" ht="30">
      <c r="A1168" s="13" t="s">
        <v>91</v>
      </c>
      <c r="B1168" s="14" t="s">
        <v>161</v>
      </c>
      <c r="C1168" s="10" t="s">
        <v>224</v>
      </c>
      <c r="D1168" s="14" t="s">
        <v>1722</v>
      </c>
      <c r="E1168" s="14" t="s">
        <v>4553</v>
      </c>
      <c r="F1168" s="12" t="s">
        <v>1936</v>
      </c>
      <c r="G1168" s="12" t="s">
        <v>1926</v>
      </c>
      <c r="H1168" s="10">
        <v>1</v>
      </c>
      <c r="I1168" s="12">
        <v>1</v>
      </c>
      <c r="K1168" s="12"/>
      <c r="L1168" s="12" t="s">
        <v>4892</v>
      </c>
      <c r="M1168" s="10" t="s">
        <v>1928</v>
      </c>
      <c r="N1168" s="10" t="s">
        <v>1954</v>
      </c>
      <c r="O1168" s="10" t="s">
        <v>1960</v>
      </c>
      <c r="P1168" s="14" t="s">
        <v>4554</v>
      </c>
      <c r="Q1168" s="12" t="s">
        <v>1924</v>
      </c>
      <c r="R1168" s="12" t="s">
        <v>207</v>
      </c>
      <c r="S1168" s="12" t="s">
        <v>1954</v>
      </c>
      <c r="T1168" s="10" t="s">
        <v>207</v>
      </c>
      <c r="U1168" s="10" t="s">
        <v>207</v>
      </c>
      <c r="V1168" s="10" t="s">
        <v>207</v>
      </c>
      <c r="W1168" s="10" t="s">
        <v>4555</v>
      </c>
      <c r="X1168" s="10" t="s">
        <v>1920</v>
      </c>
      <c r="Y1168" s="10" t="s">
        <v>2521</v>
      </c>
      <c r="Z1168" s="10" t="s">
        <v>1935</v>
      </c>
    </row>
    <row r="1169" spans="1:26" s="10" customFormat="1" ht="30">
      <c r="A1169" s="13" t="s">
        <v>91</v>
      </c>
      <c r="B1169" s="14" t="s">
        <v>161</v>
      </c>
      <c r="C1169" s="10" t="s">
        <v>224</v>
      </c>
      <c r="D1169" s="14" t="s">
        <v>1723</v>
      </c>
      <c r="E1169" s="14" t="s">
        <v>4556</v>
      </c>
      <c r="F1169" s="12" t="s">
        <v>1936</v>
      </c>
      <c r="G1169" s="12" t="s">
        <v>1926</v>
      </c>
      <c r="H1169" s="10">
        <v>1</v>
      </c>
      <c r="I1169" s="12">
        <v>1</v>
      </c>
      <c r="K1169" s="12"/>
      <c r="L1169" s="12" t="s">
        <v>4892</v>
      </c>
      <c r="M1169" s="10" t="s">
        <v>1928</v>
      </c>
      <c r="N1169" s="10" t="s">
        <v>1954</v>
      </c>
      <c r="O1169" s="10" t="s">
        <v>1960</v>
      </c>
      <c r="P1169" s="14" t="s">
        <v>4278</v>
      </c>
      <c r="Q1169" s="12" t="s">
        <v>1924</v>
      </c>
      <c r="R1169" s="12" t="s">
        <v>207</v>
      </c>
      <c r="S1169" s="12" t="s">
        <v>1954</v>
      </c>
      <c r="T1169" s="10" t="s">
        <v>207</v>
      </c>
      <c r="U1169" s="10" t="s">
        <v>207</v>
      </c>
      <c r="V1169" s="10" t="s">
        <v>207</v>
      </c>
      <c r="W1169" s="10" t="s">
        <v>2001</v>
      </c>
      <c r="X1169" s="10" t="s">
        <v>1920</v>
      </c>
      <c r="Y1169" s="10" t="s">
        <v>2521</v>
      </c>
      <c r="Z1169" s="10" t="s">
        <v>1935</v>
      </c>
    </row>
    <row r="1170" spans="1:26" s="10" customFormat="1" ht="30">
      <c r="A1170" s="13" t="s">
        <v>91</v>
      </c>
      <c r="B1170" s="14" t="s">
        <v>161</v>
      </c>
      <c r="C1170" s="10" t="s">
        <v>224</v>
      </c>
      <c r="D1170" s="14" t="s">
        <v>1724</v>
      </c>
      <c r="E1170" s="14" t="s">
        <v>4557</v>
      </c>
      <c r="F1170" s="12" t="s">
        <v>1936</v>
      </c>
      <c r="G1170" s="12" t="s">
        <v>1926</v>
      </c>
      <c r="H1170" s="10">
        <v>1</v>
      </c>
      <c r="I1170" s="12">
        <v>1</v>
      </c>
      <c r="K1170" s="12"/>
      <c r="L1170" s="12" t="s">
        <v>4892</v>
      </c>
      <c r="M1170" s="10" t="s">
        <v>1928</v>
      </c>
      <c r="N1170" s="10" t="s">
        <v>1954</v>
      </c>
      <c r="O1170" s="10" t="s">
        <v>1960</v>
      </c>
      <c r="P1170" s="14" t="s">
        <v>4278</v>
      </c>
      <c r="Q1170" s="12" t="s">
        <v>1924</v>
      </c>
      <c r="R1170" s="12" t="s">
        <v>207</v>
      </c>
      <c r="S1170" s="12" t="s">
        <v>1954</v>
      </c>
      <c r="T1170" s="10" t="s">
        <v>207</v>
      </c>
      <c r="U1170" s="10" t="s">
        <v>207</v>
      </c>
      <c r="V1170" s="10" t="s">
        <v>207</v>
      </c>
      <c r="W1170" s="10" t="s">
        <v>4558</v>
      </c>
      <c r="X1170" s="10" t="s">
        <v>1920</v>
      </c>
      <c r="Y1170" s="10" t="s">
        <v>2521</v>
      </c>
      <c r="Z1170" s="10" t="s">
        <v>1935</v>
      </c>
    </row>
    <row r="1171" spans="1:26" s="10" customFormat="1" ht="30">
      <c r="A1171" s="13" t="s">
        <v>91</v>
      </c>
      <c r="B1171" s="14" t="s">
        <v>161</v>
      </c>
      <c r="C1171" s="10" t="s">
        <v>224</v>
      </c>
      <c r="D1171" s="14" t="s">
        <v>1725</v>
      </c>
      <c r="E1171" s="14" t="s">
        <v>4559</v>
      </c>
      <c r="F1171" s="12" t="s">
        <v>1936</v>
      </c>
      <c r="G1171" s="12" t="s">
        <v>1926</v>
      </c>
      <c r="H1171" s="10">
        <v>1</v>
      </c>
      <c r="I1171" s="12">
        <v>1</v>
      </c>
      <c r="K1171" s="12"/>
      <c r="L1171" s="12" t="s">
        <v>4892</v>
      </c>
      <c r="M1171" s="10" t="s">
        <v>1928</v>
      </c>
      <c r="N1171" s="10" t="s">
        <v>1954</v>
      </c>
      <c r="O1171" s="10" t="s">
        <v>1960</v>
      </c>
      <c r="P1171" s="14" t="s">
        <v>4278</v>
      </c>
      <c r="Q1171" s="12" t="s">
        <v>1924</v>
      </c>
      <c r="R1171" s="12" t="s">
        <v>207</v>
      </c>
      <c r="S1171" s="12" t="s">
        <v>1954</v>
      </c>
      <c r="T1171" s="10" t="s">
        <v>207</v>
      </c>
      <c r="U1171" s="10" t="s">
        <v>207</v>
      </c>
      <c r="V1171" s="10" t="s">
        <v>207</v>
      </c>
      <c r="W1171" s="10" t="s">
        <v>4560</v>
      </c>
      <c r="X1171" s="10" t="s">
        <v>1920</v>
      </c>
      <c r="Y1171" s="10" t="s">
        <v>2521</v>
      </c>
      <c r="Z1171" s="10" t="s">
        <v>1935</v>
      </c>
    </row>
    <row r="1172" spans="1:26" s="10" customFormat="1" ht="30">
      <c r="A1172" s="13" t="s">
        <v>91</v>
      </c>
      <c r="B1172" s="14" t="s">
        <v>161</v>
      </c>
      <c r="C1172" s="10" t="s">
        <v>224</v>
      </c>
      <c r="D1172" s="14" t="s">
        <v>1726</v>
      </c>
      <c r="E1172" s="14" t="s">
        <v>4561</v>
      </c>
      <c r="F1172" s="12" t="s">
        <v>1936</v>
      </c>
      <c r="G1172" s="12" t="s">
        <v>1926</v>
      </c>
      <c r="H1172" s="10">
        <v>1</v>
      </c>
      <c r="I1172" s="12">
        <v>1</v>
      </c>
      <c r="K1172" s="12"/>
      <c r="L1172" s="12" t="s">
        <v>4892</v>
      </c>
      <c r="M1172" s="10" t="s">
        <v>1928</v>
      </c>
      <c r="N1172" s="10" t="s">
        <v>1954</v>
      </c>
      <c r="O1172" s="10" t="s">
        <v>1960</v>
      </c>
      <c r="P1172" s="14" t="s">
        <v>4278</v>
      </c>
      <c r="Q1172" s="12" t="s">
        <v>1924</v>
      </c>
      <c r="R1172" s="12" t="s">
        <v>207</v>
      </c>
      <c r="S1172" s="12" t="s">
        <v>1954</v>
      </c>
      <c r="T1172" s="10" t="s">
        <v>207</v>
      </c>
      <c r="U1172" s="10" t="s">
        <v>207</v>
      </c>
      <c r="V1172" s="10" t="s">
        <v>207</v>
      </c>
      <c r="W1172" s="10" t="s">
        <v>4562</v>
      </c>
      <c r="X1172" s="10" t="s">
        <v>1920</v>
      </c>
      <c r="Y1172" s="10" t="s">
        <v>2521</v>
      </c>
      <c r="Z1172" s="10" t="s">
        <v>1935</v>
      </c>
    </row>
    <row r="1173" spans="1:26" s="10" customFormat="1" ht="30">
      <c r="A1173" s="13" t="s">
        <v>91</v>
      </c>
      <c r="B1173" s="14" t="s">
        <v>161</v>
      </c>
      <c r="C1173" s="10" t="s">
        <v>224</v>
      </c>
      <c r="D1173" s="14" t="s">
        <v>1727</v>
      </c>
      <c r="E1173" s="14" t="s">
        <v>4563</v>
      </c>
      <c r="F1173" s="12" t="s">
        <v>1936</v>
      </c>
      <c r="G1173" s="12" t="s">
        <v>1926</v>
      </c>
      <c r="H1173" s="10">
        <v>1</v>
      </c>
      <c r="I1173" s="12">
        <v>1</v>
      </c>
      <c r="K1173" s="12"/>
      <c r="L1173" s="12" t="s">
        <v>4892</v>
      </c>
      <c r="M1173" s="10" t="s">
        <v>1928</v>
      </c>
      <c r="N1173" s="10" t="s">
        <v>1954</v>
      </c>
      <c r="O1173" s="10" t="s">
        <v>1960</v>
      </c>
      <c r="P1173" s="14" t="s">
        <v>4278</v>
      </c>
      <c r="Q1173" s="12" t="s">
        <v>1924</v>
      </c>
      <c r="R1173" s="12" t="s">
        <v>207</v>
      </c>
      <c r="S1173" s="12" t="s">
        <v>1954</v>
      </c>
      <c r="T1173" s="10" t="s">
        <v>207</v>
      </c>
      <c r="U1173" s="10" t="s">
        <v>207</v>
      </c>
      <c r="V1173" s="10" t="s">
        <v>207</v>
      </c>
      <c r="W1173" s="10" t="s">
        <v>1920</v>
      </c>
      <c r="X1173" s="10" t="s">
        <v>1920</v>
      </c>
      <c r="Y1173" s="10" t="s">
        <v>2521</v>
      </c>
      <c r="Z1173" s="10" t="s">
        <v>1935</v>
      </c>
    </row>
    <row r="1174" spans="1:26" s="10" customFormat="1" ht="30">
      <c r="A1174" s="13" t="s">
        <v>91</v>
      </c>
      <c r="B1174" s="14" t="s">
        <v>161</v>
      </c>
      <c r="C1174" s="10" t="s">
        <v>224</v>
      </c>
      <c r="D1174" s="14" t="s">
        <v>1728</v>
      </c>
      <c r="E1174" s="14" t="s">
        <v>4564</v>
      </c>
      <c r="F1174" s="12" t="s">
        <v>1936</v>
      </c>
      <c r="G1174" s="12" t="s">
        <v>1926</v>
      </c>
      <c r="H1174" s="10">
        <v>1</v>
      </c>
      <c r="I1174" s="12">
        <v>1</v>
      </c>
      <c r="K1174" s="12"/>
      <c r="L1174" s="12" t="s">
        <v>4892</v>
      </c>
      <c r="M1174" s="10" t="s">
        <v>1928</v>
      </c>
      <c r="N1174" s="10" t="s">
        <v>1954</v>
      </c>
      <c r="O1174" s="10" t="s">
        <v>1960</v>
      </c>
      <c r="P1174" s="14" t="s">
        <v>4278</v>
      </c>
      <c r="Q1174" s="12" t="s">
        <v>1924</v>
      </c>
      <c r="R1174" s="12" t="s">
        <v>207</v>
      </c>
      <c r="S1174" s="12" t="s">
        <v>1954</v>
      </c>
      <c r="T1174" s="10" t="s">
        <v>207</v>
      </c>
      <c r="U1174" s="10" t="s">
        <v>207</v>
      </c>
      <c r="V1174" s="10" t="s">
        <v>207</v>
      </c>
      <c r="W1174" s="10" t="s">
        <v>2042</v>
      </c>
      <c r="X1174" s="10" t="s">
        <v>1920</v>
      </c>
      <c r="Y1174" s="10" t="s">
        <v>2521</v>
      </c>
      <c r="Z1174" s="10" t="s">
        <v>1935</v>
      </c>
    </row>
    <row r="1175" spans="1:26" s="10" customFormat="1" ht="30">
      <c r="A1175" s="13" t="s">
        <v>91</v>
      </c>
      <c r="B1175" s="14" t="s">
        <v>161</v>
      </c>
      <c r="C1175" s="10" t="s">
        <v>224</v>
      </c>
      <c r="D1175" s="14" t="s">
        <v>1729</v>
      </c>
      <c r="E1175" s="14" t="s">
        <v>4565</v>
      </c>
      <c r="F1175" s="12" t="s">
        <v>1936</v>
      </c>
      <c r="G1175" s="12" t="s">
        <v>1926</v>
      </c>
      <c r="H1175" s="10">
        <v>1</v>
      </c>
      <c r="I1175" s="12">
        <v>1</v>
      </c>
      <c r="K1175" s="12"/>
      <c r="L1175" s="12" t="s">
        <v>4892</v>
      </c>
      <c r="M1175" s="10" t="s">
        <v>1928</v>
      </c>
      <c r="N1175" s="10" t="s">
        <v>1954</v>
      </c>
      <c r="O1175" s="10" t="s">
        <v>1960</v>
      </c>
      <c r="P1175" s="14" t="s">
        <v>4278</v>
      </c>
      <c r="Q1175" s="12" t="s">
        <v>1924</v>
      </c>
      <c r="R1175" s="12" t="s">
        <v>207</v>
      </c>
      <c r="S1175" s="12" t="s">
        <v>1954</v>
      </c>
      <c r="T1175" s="10" t="s">
        <v>207</v>
      </c>
      <c r="U1175" s="10" t="s">
        <v>207</v>
      </c>
      <c r="V1175" s="10" t="s">
        <v>207</v>
      </c>
      <c r="W1175" s="10" t="s">
        <v>4566</v>
      </c>
      <c r="X1175" s="10" t="s">
        <v>1920</v>
      </c>
      <c r="Y1175" s="10" t="s">
        <v>2521</v>
      </c>
      <c r="Z1175" s="10" t="s">
        <v>1935</v>
      </c>
    </row>
    <row r="1176" spans="1:26" s="10" customFormat="1" ht="30">
      <c r="A1176" s="13" t="s">
        <v>91</v>
      </c>
      <c r="B1176" s="14" t="s">
        <v>161</v>
      </c>
      <c r="C1176" s="10" t="s">
        <v>224</v>
      </c>
      <c r="D1176" s="14" t="s">
        <v>1730</v>
      </c>
      <c r="E1176" s="14" t="s">
        <v>4567</v>
      </c>
      <c r="F1176" s="12" t="s">
        <v>1936</v>
      </c>
      <c r="G1176" s="12" t="s">
        <v>1926</v>
      </c>
      <c r="H1176" s="10">
        <v>1</v>
      </c>
      <c r="I1176" s="12">
        <v>1</v>
      </c>
      <c r="K1176" s="12"/>
      <c r="L1176" s="12" t="s">
        <v>4892</v>
      </c>
      <c r="M1176" s="10" t="s">
        <v>1928</v>
      </c>
      <c r="N1176" s="10" t="s">
        <v>1954</v>
      </c>
      <c r="O1176" s="10" t="s">
        <v>1960</v>
      </c>
      <c r="P1176" s="14" t="s">
        <v>4278</v>
      </c>
      <c r="Q1176" s="12" t="s">
        <v>1924</v>
      </c>
      <c r="R1176" s="12" t="s">
        <v>207</v>
      </c>
      <c r="S1176" s="12" t="s">
        <v>1954</v>
      </c>
      <c r="T1176" s="10" t="s">
        <v>207</v>
      </c>
      <c r="U1176" s="10" t="s">
        <v>207</v>
      </c>
      <c r="V1176" s="10" t="s">
        <v>207</v>
      </c>
      <c r="W1176" s="10" t="s">
        <v>1973</v>
      </c>
      <c r="X1176" s="10" t="s">
        <v>1920</v>
      </c>
      <c r="Y1176" s="10" t="s">
        <v>2521</v>
      </c>
      <c r="Z1176" s="10" t="s">
        <v>1935</v>
      </c>
    </row>
    <row r="1177" spans="1:26" s="10" customFormat="1" ht="30">
      <c r="A1177" s="13" t="s">
        <v>91</v>
      </c>
      <c r="B1177" s="14" t="s">
        <v>161</v>
      </c>
      <c r="C1177" s="10" t="s">
        <v>224</v>
      </c>
      <c r="D1177" s="14" t="s">
        <v>1731</v>
      </c>
      <c r="E1177" s="14" t="s">
        <v>4568</v>
      </c>
      <c r="F1177" s="12" t="s">
        <v>1936</v>
      </c>
      <c r="G1177" s="12" t="s">
        <v>1926</v>
      </c>
      <c r="H1177" s="10">
        <v>1</v>
      </c>
      <c r="I1177" s="12">
        <v>1</v>
      </c>
      <c r="K1177" s="12"/>
      <c r="L1177" s="12" t="s">
        <v>4892</v>
      </c>
      <c r="M1177" s="10" t="s">
        <v>1928</v>
      </c>
      <c r="N1177" s="10" t="s">
        <v>1954</v>
      </c>
      <c r="O1177" s="10" t="s">
        <v>1960</v>
      </c>
      <c r="P1177" s="14" t="s">
        <v>4278</v>
      </c>
      <c r="Q1177" s="12" t="s">
        <v>1924</v>
      </c>
      <c r="R1177" s="12" t="s">
        <v>207</v>
      </c>
      <c r="S1177" s="12" t="s">
        <v>1954</v>
      </c>
      <c r="T1177" s="10" t="s">
        <v>207</v>
      </c>
      <c r="U1177" s="10" t="s">
        <v>207</v>
      </c>
      <c r="V1177" s="10" t="s">
        <v>207</v>
      </c>
      <c r="W1177" s="10" t="s">
        <v>4569</v>
      </c>
      <c r="X1177" s="10" t="s">
        <v>1920</v>
      </c>
      <c r="Y1177" s="10" t="s">
        <v>2521</v>
      </c>
      <c r="Z1177" s="10" t="s">
        <v>1935</v>
      </c>
    </row>
    <row r="1178" spans="1:26" s="10" customFormat="1" ht="30">
      <c r="A1178" s="13" t="s">
        <v>91</v>
      </c>
      <c r="B1178" s="14" t="s">
        <v>161</v>
      </c>
      <c r="C1178" s="10" t="s">
        <v>224</v>
      </c>
      <c r="D1178" s="14" t="s">
        <v>1732</v>
      </c>
      <c r="E1178" s="14" t="s">
        <v>4570</v>
      </c>
      <c r="F1178" s="12" t="s">
        <v>1936</v>
      </c>
      <c r="G1178" s="12" t="s">
        <v>1926</v>
      </c>
      <c r="H1178" s="10">
        <v>1</v>
      </c>
      <c r="I1178" s="12">
        <v>1</v>
      </c>
      <c r="K1178" s="12"/>
      <c r="L1178" s="12" t="s">
        <v>4892</v>
      </c>
      <c r="M1178" s="10" t="s">
        <v>1928</v>
      </c>
      <c r="N1178" s="10" t="s">
        <v>1954</v>
      </c>
      <c r="O1178" s="10" t="s">
        <v>1960</v>
      </c>
      <c r="P1178" s="14" t="s">
        <v>4278</v>
      </c>
      <c r="Q1178" s="12" t="s">
        <v>1924</v>
      </c>
      <c r="R1178" s="12" t="s">
        <v>207</v>
      </c>
      <c r="S1178" s="12" t="s">
        <v>1954</v>
      </c>
      <c r="T1178" s="10" t="s">
        <v>207</v>
      </c>
      <c r="U1178" s="10" t="s">
        <v>207</v>
      </c>
      <c r="V1178" s="10" t="s">
        <v>207</v>
      </c>
      <c r="W1178" s="10" t="s">
        <v>1920</v>
      </c>
      <c r="X1178" s="10" t="s">
        <v>1920</v>
      </c>
      <c r="Y1178" s="10" t="s">
        <v>2521</v>
      </c>
      <c r="Z1178" s="10" t="s">
        <v>1935</v>
      </c>
    </row>
    <row r="1179" spans="1:26" s="10" customFormat="1" ht="30">
      <c r="A1179" s="13" t="s">
        <v>91</v>
      </c>
      <c r="B1179" s="14" t="s">
        <v>161</v>
      </c>
      <c r="C1179" s="10" t="s">
        <v>224</v>
      </c>
      <c r="D1179" s="14" t="s">
        <v>1733</v>
      </c>
      <c r="E1179" s="14" t="s">
        <v>4571</v>
      </c>
      <c r="F1179" s="12" t="s">
        <v>1936</v>
      </c>
      <c r="G1179" s="12" t="s">
        <v>1926</v>
      </c>
      <c r="H1179" s="10">
        <v>1</v>
      </c>
      <c r="I1179" s="12">
        <v>1</v>
      </c>
      <c r="K1179" s="12"/>
      <c r="L1179" s="12" t="s">
        <v>4892</v>
      </c>
      <c r="M1179" s="10" t="s">
        <v>1928</v>
      </c>
      <c r="N1179" s="10" t="s">
        <v>1954</v>
      </c>
      <c r="O1179" s="10" t="s">
        <v>1960</v>
      </c>
      <c r="P1179" s="14" t="s">
        <v>2520</v>
      </c>
      <c r="Q1179" s="12" t="s">
        <v>1924</v>
      </c>
      <c r="R1179" s="12" t="s">
        <v>207</v>
      </c>
      <c r="S1179" s="12" t="s">
        <v>1954</v>
      </c>
      <c r="T1179" s="10" t="s">
        <v>207</v>
      </c>
      <c r="U1179" s="10" t="s">
        <v>207</v>
      </c>
      <c r="V1179" s="10" t="s">
        <v>207</v>
      </c>
      <c r="W1179" s="10" t="s">
        <v>4572</v>
      </c>
      <c r="X1179" s="10" t="s">
        <v>1920</v>
      </c>
      <c r="Y1179" s="10" t="s">
        <v>2521</v>
      </c>
      <c r="Z1179" s="10" t="s">
        <v>1935</v>
      </c>
    </row>
    <row r="1180" spans="1:26" s="10" customFormat="1" ht="30">
      <c r="A1180" s="13" t="s">
        <v>91</v>
      </c>
      <c r="B1180" s="14" t="s">
        <v>161</v>
      </c>
      <c r="C1180" s="10" t="s">
        <v>224</v>
      </c>
      <c r="D1180" s="14" t="s">
        <v>1734</v>
      </c>
      <c r="E1180" s="14" t="s">
        <v>4573</v>
      </c>
      <c r="F1180" s="12" t="s">
        <v>1936</v>
      </c>
      <c r="G1180" s="12" t="s">
        <v>1926</v>
      </c>
      <c r="H1180" s="10">
        <v>1</v>
      </c>
      <c r="I1180" s="12">
        <v>1</v>
      </c>
      <c r="K1180" s="12"/>
      <c r="L1180" s="12" t="s">
        <v>4892</v>
      </c>
      <c r="M1180" s="10" t="s">
        <v>1928</v>
      </c>
      <c r="N1180" s="10" t="s">
        <v>1954</v>
      </c>
      <c r="O1180" s="10" t="s">
        <v>1960</v>
      </c>
      <c r="P1180" s="14" t="s">
        <v>3394</v>
      </c>
      <c r="Q1180" s="12" t="s">
        <v>1924</v>
      </c>
      <c r="R1180" s="12" t="s">
        <v>207</v>
      </c>
      <c r="S1180" s="12" t="s">
        <v>1954</v>
      </c>
      <c r="T1180" s="10" t="s">
        <v>207</v>
      </c>
      <c r="U1180" s="10" t="s">
        <v>207</v>
      </c>
      <c r="V1180" s="10" t="s">
        <v>207</v>
      </c>
      <c r="W1180" s="10" t="s">
        <v>3308</v>
      </c>
      <c r="X1180" s="10" t="s">
        <v>1920</v>
      </c>
      <c r="Y1180" s="10" t="s">
        <v>2521</v>
      </c>
      <c r="Z1180" s="10" t="s">
        <v>1935</v>
      </c>
    </row>
    <row r="1181" spans="1:26" s="10" customFormat="1" ht="30">
      <c r="A1181" s="13" t="s">
        <v>91</v>
      </c>
      <c r="B1181" s="14" t="s">
        <v>161</v>
      </c>
      <c r="C1181" s="10" t="s">
        <v>224</v>
      </c>
      <c r="D1181" s="14" t="s">
        <v>1735</v>
      </c>
      <c r="E1181" s="14" t="s">
        <v>4574</v>
      </c>
      <c r="F1181" s="12" t="s">
        <v>1936</v>
      </c>
      <c r="G1181" s="12" t="s">
        <v>1926</v>
      </c>
      <c r="I1181" s="12"/>
      <c r="K1181" s="12"/>
      <c r="L1181" s="12" t="s">
        <v>4892</v>
      </c>
      <c r="M1181" s="10" t="s">
        <v>1928</v>
      </c>
      <c r="N1181" s="10" t="s">
        <v>1954</v>
      </c>
      <c r="O1181" s="10" t="s">
        <v>1960</v>
      </c>
      <c r="P1181" s="14" t="s">
        <v>4575</v>
      </c>
      <c r="Q1181" s="12" t="s">
        <v>1924</v>
      </c>
      <c r="R1181" s="12" t="s">
        <v>207</v>
      </c>
      <c r="S1181" s="12" t="s">
        <v>1954</v>
      </c>
      <c r="T1181" s="10" t="s">
        <v>207</v>
      </c>
      <c r="U1181" s="10" t="s">
        <v>207</v>
      </c>
      <c r="V1181" s="10" t="s">
        <v>207</v>
      </c>
      <c r="W1181" s="10" t="s">
        <v>1920</v>
      </c>
      <c r="X1181" s="10" t="s">
        <v>1920</v>
      </c>
      <c r="Y1181" s="10" t="s">
        <v>2521</v>
      </c>
      <c r="Z1181" s="10" t="s">
        <v>1935</v>
      </c>
    </row>
    <row r="1182" spans="1:26" s="10" customFormat="1" ht="30">
      <c r="A1182" s="13" t="s">
        <v>91</v>
      </c>
      <c r="B1182" s="14" t="s">
        <v>161</v>
      </c>
      <c r="C1182" s="10" t="s">
        <v>224</v>
      </c>
      <c r="D1182" s="14" t="s">
        <v>1736</v>
      </c>
      <c r="E1182" s="14" t="s">
        <v>4576</v>
      </c>
      <c r="F1182" s="12" t="s">
        <v>1936</v>
      </c>
      <c r="G1182" s="12" t="s">
        <v>1926</v>
      </c>
      <c r="H1182" s="10">
        <v>1</v>
      </c>
      <c r="I1182" s="12">
        <v>1</v>
      </c>
      <c r="K1182" s="12"/>
      <c r="L1182" s="12" t="s">
        <v>4892</v>
      </c>
      <c r="M1182" s="10" t="s">
        <v>1928</v>
      </c>
      <c r="N1182" s="10" t="s">
        <v>1954</v>
      </c>
      <c r="O1182" s="10" t="s">
        <v>1960</v>
      </c>
      <c r="P1182" s="14" t="s">
        <v>2751</v>
      </c>
      <c r="Q1182" s="12" t="s">
        <v>1924</v>
      </c>
      <c r="R1182" s="12" t="s">
        <v>207</v>
      </c>
      <c r="S1182" s="12" t="s">
        <v>1954</v>
      </c>
      <c r="T1182" s="10" t="s">
        <v>207</v>
      </c>
      <c r="U1182" s="10" t="s">
        <v>207</v>
      </c>
      <c r="V1182" s="10" t="s">
        <v>207</v>
      </c>
      <c r="W1182" s="10" t="s">
        <v>2041</v>
      </c>
      <c r="X1182" s="10" t="s">
        <v>1920</v>
      </c>
      <c r="Y1182" s="10" t="s">
        <v>2521</v>
      </c>
      <c r="Z1182" s="10" t="s">
        <v>1935</v>
      </c>
    </row>
    <row r="1183" spans="1:26" s="10" customFormat="1" ht="30">
      <c r="A1183" s="13" t="s">
        <v>91</v>
      </c>
      <c r="B1183" s="14" t="s">
        <v>161</v>
      </c>
      <c r="C1183" s="10" t="s">
        <v>224</v>
      </c>
      <c r="D1183" s="14" t="s">
        <v>1737</v>
      </c>
      <c r="E1183" s="14" t="s">
        <v>4577</v>
      </c>
      <c r="F1183" s="12" t="s">
        <v>1936</v>
      </c>
      <c r="G1183" s="12" t="s">
        <v>1926</v>
      </c>
      <c r="H1183" s="10">
        <v>1</v>
      </c>
      <c r="I1183" s="12">
        <v>1</v>
      </c>
      <c r="K1183" s="12"/>
      <c r="L1183" s="12" t="s">
        <v>4892</v>
      </c>
      <c r="M1183" s="10" t="s">
        <v>1928</v>
      </c>
      <c r="N1183" s="10" t="s">
        <v>1954</v>
      </c>
      <c r="O1183" s="10" t="s">
        <v>1960</v>
      </c>
      <c r="P1183" s="14" t="s">
        <v>4178</v>
      </c>
      <c r="Q1183" s="12" t="s">
        <v>1924</v>
      </c>
      <c r="R1183" s="12" t="s">
        <v>207</v>
      </c>
      <c r="S1183" s="12" t="s">
        <v>1954</v>
      </c>
      <c r="T1183" s="10" t="s">
        <v>207</v>
      </c>
      <c r="U1183" s="10" t="s">
        <v>207</v>
      </c>
      <c r="V1183" s="10" t="s">
        <v>207</v>
      </c>
      <c r="W1183" s="10" t="s">
        <v>4578</v>
      </c>
      <c r="X1183" s="10" t="s">
        <v>1920</v>
      </c>
      <c r="Y1183" s="10" t="s">
        <v>2521</v>
      </c>
      <c r="Z1183" s="10" t="s">
        <v>1935</v>
      </c>
    </row>
    <row r="1184" spans="1:26" s="10" customFormat="1" ht="30">
      <c r="A1184" s="13" t="s">
        <v>91</v>
      </c>
      <c r="B1184" s="14" t="s">
        <v>161</v>
      </c>
      <c r="C1184" s="10" t="s">
        <v>224</v>
      </c>
      <c r="D1184" s="14" t="s">
        <v>1738</v>
      </c>
      <c r="E1184" s="14" t="s">
        <v>4579</v>
      </c>
      <c r="F1184" s="12" t="s">
        <v>1936</v>
      </c>
      <c r="G1184" s="12" t="s">
        <v>1926</v>
      </c>
      <c r="I1184" s="12"/>
      <c r="K1184" s="12"/>
      <c r="L1184" s="12" t="s">
        <v>4892</v>
      </c>
      <c r="M1184" s="10" t="s">
        <v>1928</v>
      </c>
      <c r="N1184" s="10" t="s">
        <v>1954</v>
      </c>
      <c r="O1184" s="10" t="s">
        <v>1960</v>
      </c>
      <c r="P1184" s="14" t="s">
        <v>4580</v>
      </c>
      <c r="Q1184" s="12" t="s">
        <v>1924</v>
      </c>
      <c r="R1184" s="12" t="s">
        <v>207</v>
      </c>
      <c r="S1184" s="12" t="s">
        <v>1954</v>
      </c>
      <c r="T1184" s="10" t="s">
        <v>207</v>
      </c>
      <c r="U1184" s="10" t="s">
        <v>207</v>
      </c>
      <c r="V1184" s="10" t="s">
        <v>207</v>
      </c>
      <c r="W1184" s="10" t="s">
        <v>4581</v>
      </c>
      <c r="X1184" s="10" t="s">
        <v>1920</v>
      </c>
      <c r="Y1184" s="10" t="s">
        <v>2521</v>
      </c>
      <c r="Z1184" s="10" t="s">
        <v>1935</v>
      </c>
    </row>
    <row r="1185" spans="1:26" s="10" customFormat="1" ht="30">
      <c r="A1185" s="13" t="s">
        <v>91</v>
      </c>
      <c r="B1185" s="14" t="s">
        <v>161</v>
      </c>
      <c r="C1185" s="10" t="s">
        <v>224</v>
      </c>
      <c r="D1185" s="14" t="s">
        <v>1739</v>
      </c>
      <c r="E1185" s="14" t="s">
        <v>4582</v>
      </c>
      <c r="F1185" s="12" t="s">
        <v>1936</v>
      </c>
      <c r="G1185" s="12" t="s">
        <v>1926</v>
      </c>
      <c r="I1185" s="12"/>
      <c r="K1185" s="12"/>
      <c r="L1185" s="12" t="s">
        <v>4892</v>
      </c>
      <c r="M1185" s="10" t="s">
        <v>1928</v>
      </c>
      <c r="N1185" s="10" t="s">
        <v>1954</v>
      </c>
      <c r="O1185" s="10" t="s">
        <v>1960</v>
      </c>
      <c r="P1185" s="14" t="s">
        <v>4278</v>
      </c>
      <c r="Q1185" s="12" t="s">
        <v>1924</v>
      </c>
      <c r="R1185" s="12" t="s">
        <v>207</v>
      </c>
      <c r="S1185" s="12" t="s">
        <v>1954</v>
      </c>
      <c r="T1185" s="10" t="s">
        <v>207</v>
      </c>
      <c r="U1185" s="10" t="s">
        <v>207</v>
      </c>
      <c r="V1185" s="10" t="s">
        <v>207</v>
      </c>
      <c r="W1185" s="10" t="s">
        <v>1920</v>
      </c>
      <c r="X1185" s="10" t="s">
        <v>1920</v>
      </c>
      <c r="Y1185" s="10" t="s">
        <v>2521</v>
      </c>
      <c r="Z1185" s="10" t="s">
        <v>1935</v>
      </c>
    </row>
    <row r="1186" spans="1:26" s="10" customFormat="1" ht="30">
      <c r="A1186" s="13" t="s">
        <v>91</v>
      </c>
      <c r="B1186" s="14" t="s">
        <v>161</v>
      </c>
      <c r="C1186" s="10" t="s">
        <v>224</v>
      </c>
      <c r="D1186" s="14" t="s">
        <v>1740</v>
      </c>
      <c r="E1186" s="14" t="s">
        <v>4583</v>
      </c>
      <c r="F1186" s="12" t="s">
        <v>1936</v>
      </c>
      <c r="G1186" s="12" t="s">
        <v>1926</v>
      </c>
      <c r="I1186" s="12"/>
      <c r="K1186" s="12"/>
      <c r="L1186" s="12" t="s">
        <v>4892</v>
      </c>
      <c r="M1186" s="10" t="s">
        <v>1928</v>
      </c>
      <c r="N1186" s="10" t="s">
        <v>1954</v>
      </c>
      <c r="O1186" s="10" t="s">
        <v>1960</v>
      </c>
      <c r="P1186" s="14" t="s">
        <v>2727</v>
      </c>
      <c r="Q1186" s="12" t="s">
        <v>1924</v>
      </c>
      <c r="R1186" s="12" t="s">
        <v>207</v>
      </c>
      <c r="S1186" s="12" t="s">
        <v>1954</v>
      </c>
      <c r="T1186" s="10" t="s">
        <v>207</v>
      </c>
      <c r="U1186" s="10" t="s">
        <v>207</v>
      </c>
      <c r="V1186" s="10" t="s">
        <v>207</v>
      </c>
      <c r="W1186" s="10" t="s">
        <v>1920</v>
      </c>
      <c r="X1186" s="10" t="s">
        <v>1920</v>
      </c>
      <c r="Y1186" s="10" t="s">
        <v>2521</v>
      </c>
      <c r="Z1186" s="10" t="s">
        <v>1935</v>
      </c>
    </row>
    <row r="1187" spans="1:26" s="10" customFormat="1" ht="30">
      <c r="A1187" s="13" t="s">
        <v>91</v>
      </c>
      <c r="B1187" s="14" t="s">
        <v>161</v>
      </c>
      <c r="C1187" s="10" t="s">
        <v>224</v>
      </c>
      <c r="D1187" s="14" t="s">
        <v>1741</v>
      </c>
      <c r="E1187" s="14" t="s">
        <v>3655</v>
      </c>
      <c r="F1187" s="12" t="s">
        <v>1936</v>
      </c>
      <c r="G1187" s="12" t="s">
        <v>1926</v>
      </c>
      <c r="I1187" s="12"/>
      <c r="K1187" s="12"/>
      <c r="L1187" s="12" t="s">
        <v>4892</v>
      </c>
      <c r="M1187" s="10" t="s">
        <v>1928</v>
      </c>
      <c r="N1187" s="10" t="s">
        <v>1954</v>
      </c>
      <c r="O1187" s="10" t="s">
        <v>1960</v>
      </c>
      <c r="P1187" s="14" t="s">
        <v>2561</v>
      </c>
      <c r="Q1187" s="12" t="s">
        <v>1924</v>
      </c>
      <c r="R1187" s="12" t="s">
        <v>207</v>
      </c>
      <c r="S1187" s="12" t="s">
        <v>1954</v>
      </c>
      <c r="T1187" s="10" t="s">
        <v>207</v>
      </c>
      <c r="U1187" s="10" t="s">
        <v>207</v>
      </c>
      <c r="V1187" s="10" t="s">
        <v>207</v>
      </c>
      <c r="W1187" s="10" t="s">
        <v>1920</v>
      </c>
      <c r="X1187" s="10" t="s">
        <v>1920</v>
      </c>
      <c r="Y1187" s="10" t="s">
        <v>2521</v>
      </c>
      <c r="Z1187" s="10" t="s">
        <v>1935</v>
      </c>
    </row>
    <row r="1188" spans="1:26" s="10" customFormat="1" ht="75">
      <c r="A1188" s="13" t="s">
        <v>91</v>
      </c>
      <c r="B1188" s="14" t="s">
        <v>161</v>
      </c>
      <c r="C1188" s="10" t="s">
        <v>224</v>
      </c>
      <c r="D1188" s="14" t="s">
        <v>1742</v>
      </c>
      <c r="E1188" s="14" t="s">
        <v>4584</v>
      </c>
      <c r="F1188" s="12" t="s">
        <v>1936</v>
      </c>
      <c r="G1188" s="12" t="s">
        <v>1926</v>
      </c>
      <c r="H1188" s="10">
        <v>1</v>
      </c>
      <c r="I1188" s="12">
        <v>1</v>
      </c>
      <c r="K1188" s="12"/>
      <c r="L1188" s="12" t="s">
        <v>4892</v>
      </c>
      <c r="M1188" s="10" t="s">
        <v>1928</v>
      </c>
      <c r="N1188" s="10" t="s">
        <v>1954</v>
      </c>
      <c r="O1188" s="10" t="s">
        <v>1960</v>
      </c>
      <c r="P1188" s="14" t="s">
        <v>4585</v>
      </c>
      <c r="Q1188" s="12" t="s">
        <v>1924</v>
      </c>
      <c r="R1188" s="12" t="s">
        <v>207</v>
      </c>
      <c r="S1188" s="12" t="s">
        <v>1954</v>
      </c>
      <c r="T1188" s="10" t="s">
        <v>207</v>
      </c>
      <c r="U1188" s="10" t="s">
        <v>207</v>
      </c>
      <c r="V1188" s="10" t="s">
        <v>207</v>
      </c>
      <c r="W1188" s="10" t="s">
        <v>4586</v>
      </c>
      <c r="X1188" s="10" t="s">
        <v>1920</v>
      </c>
      <c r="Y1188" s="10" t="s">
        <v>2521</v>
      </c>
      <c r="Z1188" s="10" t="s">
        <v>1935</v>
      </c>
    </row>
    <row r="1189" spans="1:26" s="10" customFormat="1" ht="30">
      <c r="A1189" s="13" t="s">
        <v>91</v>
      </c>
      <c r="B1189" s="14" t="s">
        <v>161</v>
      </c>
      <c r="C1189" s="10" t="s">
        <v>224</v>
      </c>
      <c r="D1189" s="14" t="s">
        <v>1743</v>
      </c>
      <c r="E1189" s="14" t="s">
        <v>4587</v>
      </c>
      <c r="F1189" s="12" t="s">
        <v>1936</v>
      </c>
      <c r="G1189" s="12" t="s">
        <v>1926</v>
      </c>
      <c r="I1189" s="12"/>
      <c r="K1189" s="12"/>
      <c r="L1189" s="12" t="s">
        <v>1922</v>
      </c>
      <c r="M1189" s="10" t="s">
        <v>1928</v>
      </c>
      <c r="N1189" s="10" t="s">
        <v>1954</v>
      </c>
      <c r="O1189" s="10" t="s">
        <v>1960</v>
      </c>
      <c r="P1189" s="14" t="s">
        <v>1931</v>
      </c>
      <c r="Q1189" s="12" t="s">
        <v>1946</v>
      </c>
      <c r="R1189" s="12" t="s">
        <v>1962</v>
      </c>
      <c r="S1189" s="12" t="s">
        <v>1954</v>
      </c>
      <c r="T1189" s="10" t="s">
        <v>4588</v>
      </c>
      <c r="U1189" s="10" t="s">
        <v>4589</v>
      </c>
      <c r="V1189" s="10" t="s">
        <v>207</v>
      </c>
      <c r="W1189" s="10" t="s">
        <v>2050</v>
      </c>
      <c r="X1189" s="10" t="s">
        <v>1920</v>
      </c>
      <c r="Y1189" s="10" t="s">
        <v>2521</v>
      </c>
      <c r="Z1189" s="10" t="s">
        <v>2121</v>
      </c>
    </row>
    <row r="1190" spans="1:26" s="10" customFormat="1" ht="30">
      <c r="A1190" s="13" t="s">
        <v>91</v>
      </c>
      <c r="B1190" s="14" t="s">
        <v>161</v>
      </c>
      <c r="C1190" s="10" t="s">
        <v>224</v>
      </c>
      <c r="D1190" s="14" t="s">
        <v>1744</v>
      </c>
      <c r="E1190" s="14" t="s">
        <v>4590</v>
      </c>
      <c r="F1190" s="12" t="s">
        <v>1936</v>
      </c>
      <c r="G1190" s="12" t="s">
        <v>1926</v>
      </c>
      <c r="H1190" s="10">
        <v>1</v>
      </c>
      <c r="I1190" s="12"/>
      <c r="K1190" s="12"/>
      <c r="L1190" s="12" t="s">
        <v>4892</v>
      </c>
      <c r="M1190" s="10" t="s">
        <v>1928</v>
      </c>
      <c r="N1190" s="10" t="s">
        <v>1954</v>
      </c>
      <c r="O1190" s="10" t="s">
        <v>1960</v>
      </c>
      <c r="P1190" s="14" t="s">
        <v>4591</v>
      </c>
      <c r="Q1190" s="12" t="s">
        <v>1924</v>
      </c>
      <c r="R1190" s="12" t="s">
        <v>207</v>
      </c>
      <c r="S1190" s="12" t="s">
        <v>1954</v>
      </c>
      <c r="T1190" s="10" t="s">
        <v>207</v>
      </c>
      <c r="U1190" s="10" t="s">
        <v>207</v>
      </c>
      <c r="V1190" s="10" t="s">
        <v>207</v>
      </c>
      <c r="W1190" s="10" t="s">
        <v>2018</v>
      </c>
      <c r="X1190" s="10" t="s">
        <v>1920</v>
      </c>
      <c r="Y1190" s="10" t="s">
        <v>2521</v>
      </c>
      <c r="Z1190" s="10" t="s">
        <v>1935</v>
      </c>
    </row>
    <row r="1191" spans="1:26" s="10" customFormat="1" ht="30">
      <c r="A1191" s="13" t="s">
        <v>91</v>
      </c>
      <c r="B1191" s="14" t="s">
        <v>161</v>
      </c>
      <c r="C1191" s="10" t="s">
        <v>224</v>
      </c>
      <c r="D1191" s="14" t="s">
        <v>1745</v>
      </c>
      <c r="E1191" s="14" t="s">
        <v>4592</v>
      </c>
      <c r="F1191" s="12" t="s">
        <v>1936</v>
      </c>
      <c r="G1191" s="12" t="s">
        <v>1926</v>
      </c>
      <c r="H1191" s="10">
        <v>1</v>
      </c>
      <c r="I1191" s="12"/>
      <c r="K1191" s="12"/>
      <c r="L1191" s="12" t="s">
        <v>4892</v>
      </c>
      <c r="M1191" s="10" t="s">
        <v>1928</v>
      </c>
      <c r="N1191" s="10" t="s">
        <v>1954</v>
      </c>
      <c r="O1191" s="10" t="s">
        <v>1960</v>
      </c>
      <c r="P1191" s="14" t="s">
        <v>2568</v>
      </c>
      <c r="Q1191" s="12" t="s">
        <v>1924</v>
      </c>
      <c r="R1191" s="12" t="s">
        <v>207</v>
      </c>
      <c r="S1191" s="12" t="s">
        <v>1954</v>
      </c>
      <c r="T1191" s="10" t="s">
        <v>207</v>
      </c>
      <c r="U1191" s="10" t="s">
        <v>207</v>
      </c>
      <c r="V1191" s="10" t="s">
        <v>207</v>
      </c>
      <c r="W1191" s="10" t="s">
        <v>1920</v>
      </c>
      <c r="X1191" s="10" t="s">
        <v>1920</v>
      </c>
      <c r="Y1191" s="10" t="s">
        <v>2521</v>
      </c>
      <c r="Z1191" s="10" t="s">
        <v>1935</v>
      </c>
    </row>
    <row r="1192" spans="1:26" s="10" customFormat="1" ht="30">
      <c r="A1192" s="13" t="s">
        <v>91</v>
      </c>
      <c r="B1192" s="14" t="s">
        <v>161</v>
      </c>
      <c r="C1192" s="10" t="s">
        <v>224</v>
      </c>
      <c r="D1192" s="14" t="s">
        <v>1746</v>
      </c>
      <c r="E1192" s="14" t="s">
        <v>4593</v>
      </c>
      <c r="F1192" s="12" t="s">
        <v>1936</v>
      </c>
      <c r="G1192" s="12" t="s">
        <v>1926</v>
      </c>
      <c r="I1192" s="12">
        <v>1</v>
      </c>
      <c r="K1192" s="12"/>
      <c r="L1192" s="12" t="s">
        <v>4892</v>
      </c>
      <c r="M1192" s="10" t="s">
        <v>1928</v>
      </c>
      <c r="N1192" s="10" t="s">
        <v>1954</v>
      </c>
      <c r="O1192" s="10" t="s">
        <v>1960</v>
      </c>
      <c r="P1192" s="14" t="s">
        <v>2568</v>
      </c>
      <c r="Q1192" s="12" t="s">
        <v>1924</v>
      </c>
      <c r="R1192" s="12" t="s">
        <v>207</v>
      </c>
      <c r="S1192" s="12" t="s">
        <v>1954</v>
      </c>
      <c r="T1192" s="10" t="s">
        <v>207</v>
      </c>
      <c r="U1192" s="10" t="s">
        <v>207</v>
      </c>
      <c r="V1192" s="10" t="s">
        <v>207</v>
      </c>
      <c r="W1192" s="10" t="s">
        <v>2044</v>
      </c>
      <c r="X1192" s="10" t="s">
        <v>1920</v>
      </c>
      <c r="Y1192" s="10" t="s">
        <v>2521</v>
      </c>
      <c r="Z1192" s="10" t="s">
        <v>1935</v>
      </c>
    </row>
    <row r="1193" spans="1:26" s="10" customFormat="1" ht="30">
      <c r="A1193" s="13" t="s">
        <v>91</v>
      </c>
      <c r="B1193" s="14" t="s">
        <v>161</v>
      </c>
      <c r="C1193" s="10" t="s">
        <v>224</v>
      </c>
      <c r="D1193" s="14" t="s">
        <v>1747</v>
      </c>
      <c r="E1193" s="14" t="s">
        <v>4594</v>
      </c>
      <c r="F1193" s="12" t="s">
        <v>1936</v>
      </c>
      <c r="G1193" s="12" t="s">
        <v>1926</v>
      </c>
      <c r="H1193" s="10">
        <v>1</v>
      </c>
      <c r="I1193" s="12">
        <v>1</v>
      </c>
      <c r="K1193" s="12"/>
      <c r="L1193" s="12" t="s">
        <v>4892</v>
      </c>
      <c r="M1193" s="10" t="s">
        <v>1928</v>
      </c>
      <c r="N1193" s="10" t="s">
        <v>1954</v>
      </c>
      <c r="O1193" s="10" t="s">
        <v>1960</v>
      </c>
      <c r="P1193" s="14" t="s">
        <v>2568</v>
      </c>
      <c r="Q1193" s="12" t="s">
        <v>1924</v>
      </c>
      <c r="R1193" s="12" t="s">
        <v>207</v>
      </c>
      <c r="S1193" s="12" t="s">
        <v>1954</v>
      </c>
      <c r="T1193" s="10" t="s">
        <v>207</v>
      </c>
      <c r="U1193" s="10" t="s">
        <v>207</v>
      </c>
      <c r="V1193" s="10" t="s">
        <v>207</v>
      </c>
      <c r="W1193" s="10" t="s">
        <v>4595</v>
      </c>
      <c r="X1193" s="10" t="s">
        <v>1920</v>
      </c>
      <c r="Y1193" s="10" t="s">
        <v>2521</v>
      </c>
      <c r="Z1193" s="10" t="s">
        <v>1935</v>
      </c>
    </row>
    <row r="1194" spans="1:26" s="10" customFormat="1" ht="30">
      <c r="A1194" s="13" t="s">
        <v>91</v>
      </c>
      <c r="B1194" s="14" t="s">
        <v>161</v>
      </c>
      <c r="C1194" s="10" t="s">
        <v>224</v>
      </c>
      <c r="D1194" s="14" t="s">
        <v>1748</v>
      </c>
      <c r="E1194" s="14" t="s">
        <v>4596</v>
      </c>
      <c r="F1194" s="12" t="s">
        <v>1936</v>
      </c>
      <c r="G1194" s="12" t="s">
        <v>1926</v>
      </c>
      <c r="I1194" s="12"/>
      <c r="K1194" s="12"/>
      <c r="L1194" s="12" t="s">
        <v>4892</v>
      </c>
      <c r="M1194" s="10" t="s">
        <v>1928</v>
      </c>
      <c r="N1194" s="10" t="s">
        <v>1954</v>
      </c>
      <c r="O1194" s="10" t="s">
        <v>1960</v>
      </c>
      <c r="P1194" s="14" t="s">
        <v>4597</v>
      </c>
      <c r="Q1194" s="12" t="s">
        <v>1924</v>
      </c>
      <c r="R1194" s="12" t="s">
        <v>207</v>
      </c>
      <c r="S1194" s="12" t="s">
        <v>1954</v>
      </c>
      <c r="T1194" s="10" t="s">
        <v>207</v>
      </c>
      <c r="U1194" s="10" t="s">
        <v>207</v>
      </c>
      <c r="V1194" s="10" t="s">
        <v>207</v>
      </c>
      <c r="W1194" s="10" t="s">
        <v>1920</v>
      </c>
      <c r="X1194" s="10" t="s">
        <v>1920</v>
      </c>
      <c r="Y1194" s="10" t="s">
        <v>2521</v>
      </c>
      <c r="Z1194" s="10" t="s">
        <v>1935</v>
      </c>
    </row>
    <row r="1195" spans="1:26" s="10" customFormat="1" ht="30">
      <c r="A1195" s="13" t="s">
        <v>91</v>
      </c>
      <c r="B1195" s="14" t="s">
        <v>161</v>
      </c>
      <c r="C1195" s="10" t="s">
        <v>224</v>
      </c>
      <c r="D1195" s="14" t="s">
        <v>1749</v>
      </c>
      <c r="E1195" s="14" t="s">
        <v>4587</v>
      </c>
      <c r="F1195" s="12" t="s">
        <v>1936</v>
      </c>
      <c r="G1195" s="12" t="s">
        <v>1926</v>
      </c>
      <c r="I1195" s="12"/>
      <c r="K1195" s="12"/>
      <c r="L1195" s="12" t="s">
        <v>1922</v>
      </c>
      <c r="M1195" s="10" t="s">
        <v>1928</v>
      </c>
      <c r="N1195" s="10" t="s">
        <v>1954</v>
      </c>
      <c r="O1195" s="10" t="s">
        <v>1960</v>
      </c>
      <c r="P1195" s="14" t="s">
        <v>1931</v>
      </c>
      <c r="Q1195" s="12" t="s">
        <v>1946</v>
      </c>
      <c r="R1195" s="12" t="s">
        <v>1962</v>
      </c>
      <c r="S1195" s="12" t="s">
        <v>1954</v>
      </c>
      <c r="T1195" s="10" t="s">
        <v>4598</v>
      </c>
      <c r="U1195" s="10" t="s">
        <v>4599</v>
      </c>
      <c r="V1195" s="10" t="s">
        <v>207</v>
      </c>
      <c r="W1195" s="10" t="s">
        <v>1920</v>
      </c>
      <c r="X1195" s="10" t="s">
        <v>1920</v>
      </c>
      <c r="Y1195" s="10" t="s">
        <v>2521</v>
      </c>
      <c r="Z1195" s="10" t="s">
        <v>1935</v>
      </c>
    </row>
    <row r="1196" spans="1:26" s="10" customFormat="1" ht="75">
      <c r="A1196" s="13" t="s">
        <v>91</v>
      </c>
      <c r="B1196" s="14" t="s">
        <v>161</v>
      </c>
      <c r="C1196" s="10" t="s">
        <v>224</v>
      </c>
      <c r="D1196" s="14" t="s">
        <v>1750</v>
      </c>
      <c r="E1196" s="14" t="s">
        <v>4600</v>
      </c>
      <c r="F1196" s="12" t="s">
        <v>1936</v>
      </c>
      <c r="G1196" s="12" t="s">
        <v>1926</v>
      </c>
      <c r="H1196" s="10">
        <v>1</v>
      </c>
      <c r="I1196" s="12">
        <v>1</v>
      </c>
      <c r="K1196" s="12"/>
      <c r="L1196" s="12" t="s">
        <v>4892</v>
      </c>
      <c r="M1196" s="10" t="s">
        <v>1928</v>
      </c>
      <c r="N1196" s="10" t="s">
        <v>1954</v>
      </c>
      <c r="O1196" s="10" t="s">
        <v>1960</v>
      </c>
      <c r="P1196" s="14" t="s">
        <v>4601</v>
      </c>
      <c r="Q1196" s="12" t="s">
        <v>1924</v>
      </c>
      <c r="R1196" s="12" t="s">
        <v>207</v>
      </c>
      <c r="S1196" s="12" t="s">
        <v>1954</v>
      </c>
      <c r="T1196" s="10" t="s">
        <v>207</v>
      </c>
      <c r="U1196" s="10" t="s">
        <v>207</v>
      </c>
      <c r="V1196" s="10" t="s">
        <v>207</v>
      </c>
      <c r="W1196" s="10" t="s">
        <v>1920</v>
      </c>
      <c r="X1196" s="10" t="s">
        <v>1920</v>
      </c>
      <c r="Y1196" s="10" t="s">
        <v>2521</v>
      </c>
      <c r="Z1196" s="10" t="s">
        <v>1935</v>
      </c>
    </row>
    <row r="1197" spans="1:26" s="10" customFormat="1" ht="30">
      <c r="A1197" s="13" t="s">
        <v>91</v>
      </c>
      <c r="B1197" s="14" t="s">
        <v>161</v>
      </c>
      <c r="C1197" s="10" t="s">
        <v>224</v>
      </c>
      <c r="D1197" s="14" t="s">
        <v>1751</v>
      </c>
      <c r="E1197" s="14" t="s">
        <v>4602</v>
      </c>
      <c r="F1197" s="12" t="s">
        <v>1936</v>
      </c>
      <c r="G1197" s="12" t="s">
        <v>1926</v>
      </c>
      <c r="I1197" s="12"/>
      <c r="K1197" s="12"/>
      <c r="L1197" s="12" t="s">
        <v>4892</v>
      </c>
      <c r="M1197" s="10" t="s">
        <v>1928</v>
      </c>
      <c r="N1197" s="10" t="s">
        <v>1954</v>
      </c>
      <c r="O1197" s="10" t="s">
        <v>1960</v>
      </c>
      <c r="P1197" s="14" t="s">
        <v>2729</v>
      </c>
      <c r="Q1197" s="12" t="s">
        <v>1924</v>
      </c>
      <c r="R1197" s="12" t="s">
        <v>207</v>
      </c>
      <c r="S1197" s="12" t="s">
        <v>1954</v>
      </c>
      <c r="T1197" s="10" t="s">
        <v>207</v>
      </c>
      <c r="U1197" s="10" t="s">
        <v>207</v>
      </c>
      <c r="V1197" s="10" t="s">
        <v>207</v>
      </c>
      <c r="W1197" s="10" t="s">
        <v>4603</v>
      </c>
      <c r="X1197" s="10" t="s">
        <v>1920</v>
      </c>
      <c r="Y1197" s="10" t="s">
        <v>2521</v>
      </c>
      <c r="Z1197" s="10" t="s">
        <v>1935</v>
      </c>
    </row>
    <row r="1198" spans="1:26" s="10" customFormat="1" ht="75">
      <c r="A1198" s="13" t="s">
        <v>91</v>
      </c>
      <c r="B1198" s="14" t="s">
        <v>161</v>
      </c>
      <c r="C1198" s="10" t="s">
        <v>224</v>
      </c>
      <c r="D1198" s="14" t="s">
        <v>1752</v>
      </c>
      <c r="E1198" s="14" t="s">
        <v>4604</v>
      </c>
      <c r="F1198" s="12" t="s">
        <v>1936</v>
      </c>
      <c r="G1198" s="12" t="s">
        <v>1926</v>
      </c>
      <c r="I1198" s="12">
        <v>1</v>
      </c>
      <c r="K1198" s="12"/>
      <c r="L1198" s="12" t="s">
        <v>4892</v>
      </c>
      <c r="M1198" s="10" t="s">
        <v>1928</v>
      </c>
      <c r="N1198" s="10" t="s">
        <v>1954</v>
      </c>
      <c r="O1198" s="10" t="s">
        <v>1960</v>
      </c>
      <c r="P1198" s="14" t="s">
        <v>2597</v>
      </c>
      <c r="Q1198" s="12" t="s">
        <v>1924</v>
      </c>
      <c r="R1198" s="12" t="s">
        <v>207</v>
      </c>
      <c r="S1198" s="12" t="s">
        <v>1954</v>
      </c>
      <c r="T1198" s="10" t="s">
        <v>207</v>
      </c>
      <c r="U1198" s="10" t="s">
        <v>207</v>
      </c>
      <c r="V1198" s="10" t="s">
        <v>207</v>
      </c>
      <c r="W1198" s="10" t="s">
        <v>4605</v>
      </c>
      <c r="X1198" s="10" t="s">
        <v>1920</v>
      </c>
      <c r="Y1198" s="10" t="s">
        <v>2521</v>
      </c>
      <c r="Z1198" s="10" t="s">
        <v>1935</v>
      </c>
    </row>
    <row r="1199" spans="1:26" s="10" customFormat="1" ht="30">
      <c r="A1199" s="13" t="s">
        <v>91</v>
      </c>
      <c r="B1199" s="14" t="s">
        <v>161</v>
      </c>
      <c r="C1199" s="10" t="s">
        <v>224</v>
      </c>
      <c r="D1199" s="14" t="s">
        <v>1753</v>
      </c>
      <c r="E1199" s="14" t="s">
        <v>207</v>
      </c>
      <c r="F1199" s="12" t="s">
        <v>1936</v>
      </c>
      <c r="G1199" s="12" t="s">
        <v>1926</v>
      </c>
      <c r="I1199" s="12"/>
      <c r="K1199" s="12"/>
      <c r="L1199" s="12" t="s">
        <v>1922</v>
      </c>
      <c r="M1199" s="10" t="s">
        <v>1928</v>
      </c>
      <c r="N1199" s="10" t="s">
        <v>1954</v>
      </c>
      <c r="O1199" s="10" t="s">
        <v>1960</v>
      </c>
      <c r="P1199" s="14" t="s">
        <v>1931</v>
      </c>
      <c r="Q1199" s="12" t="s">
        <v>1946</v>
      </c>
      <c r="R1199" s="12" t="s">
        <v>1933</v>
      </c>
      <c r="S1199" s="12" t="s">
        <v>1954</v>
      </c>
      <c r="T1199" s="10" t="s">
        <v>4606</v>
      </c>
      <c r="U1199" s="10" t="s">
        <v>4607</v>
      </c>
      <c r="V1199" s="10" t="s">
        <v>207</v>
      </c>
      <c r="W1199" s="10" t="s">
        <v>2050</v>
      </c>
      <c r="X1199" s="10" t="s">
        <v>1920</v>
      </c>
      <c r="Y1199" s="10" t="s">
        <v>2521</v>
      </c>
      <c r="Z1199" s="10" t="s">
        <v>2121</v>
      </c>
    </row>
    <row r="1200" spans="1:26" s="10" customFormat="1" ht="45">
      <c r="A1200" s="13" t="s">
        <v>91</v>
      </c>
      <c r="B1200" s="14" t="s">
        <v>161</v>
      </c>
      <c r="C1200" s="10" t="s">
        <v>224</v>
      </c>
      <c r="D1200" s="14" t="s">
        <v>1754</v>
      </c>
      <c r="E1200" s="14" t="s">
        <v>4608</v>
      </c>
      <c r="F1200" s="12" t="s">
        <v>1936</v>
      </c>
      <c r="G1200" s="12" t="s">
        <v>1926</v>
      </c>
      <c r="H1200" s="10">
        <v>1</v>
      </c>
      <c r="I1200" s="12"/>
      <c r="K1200" s="12"/>
      <c r="L1200" s="12" t="s">
        <v>4892</v>
      </c>
      <c r="M1200" s="10" t="s">
        <v>1928</v>
      </c>
      <c r="N1200" s="10" t="s">
        <v>1954</v>
      </c>
      <c r="O1200" s="10" t="s">
        <v>1960</v>
      </c>
      <c r="P1200" s="14" t="s">
        <v>4123</v>
      </c>
      <c r="Q1200" s="12" t="s">
        <v>1924</v>
      </c>
      <c r="R1200" s="12" t="s">
        <v>207</v>
      </c>
      <c r="S1200" s="12" t="s">
        <v>1954</v>
      </c>
      <c r="T1200" s="10" t="s">
        <v>207</v>
      </c>
      <c r="U1200" s="10" t="s">
        <v>207</v>
      </c>
      <c r="V1200" s="10" t="s">
        <v>207</v>
      </c>
      <c r="W1200" s="10" t="s">
        <v>4609</v>
      </c>
      <c r="X1200" s="10" t="s">
        <v>1920</v>
      </c>
      <c r="Y1200" s="10" t="s">
        <v>2521</v>
      </c>
      <c r="Z1200" s="10" t="s">
        <v>1935</v>
      </c>
    </row>
    <row r="1201" spans="1:26" s="10" customFormat="1" ht="30">
      <c r="A1201" s="13" t="s">
        <v>91</v>
      </c>
      <c r="B1201" s="14" t="s">
        <v>161</v>
      </c>
      <c r="C1201" s="10" t="s">
        <v>224</v>
      </c>
      <c r="D1201" s="14" t="s">
        <v>1755</v>
      </c>
      <c r="E1201" s="14" t="s">
        <v>207</v>
      </c>
      <c r="F1201" s="12" t="s">
        <v>1936</v>
      </c>
      <c r="G1201" s="12" t="s">
        <v>1926</v>
      </c>
      <c r="I1201" s="12"/>
      <c r="K1201" s="12"/>
      <c r="L1201" s="12" t="s">
        <v>1922</v>
      </c>
      <c r="M1201" s="10" t="s">
        <v>1928</v>
      </c>
      <c r="N1201" s="10" t="s">
        <v>1954</v>
      </c>
      <c r="O1201" s="10" t="s">
        <v>1960</v>
      </c>
      <c r="P1201" s="14" t="s">
        <v>1931</v>
      </c>
      <c r="Q1201" s="12" t="s">
        <v>1946</v>
      </c>
      <c r="R1201" s="12" t="s">
        <v>1962</v>
      </c>
      <c r="S1201" s="12" t="s">
        <v>1954</v>
      </c>
      <c r="T1201" s="10" t="s">
        <v>4610</v>
      </c>
      <c r="U1201" s="10" t="s">
        <v>4611</v>
      </c>
      <c r="V1201" s="10" t="s">
        <v>207</v>
      </c>
      <c r="W1201" s="10" t="s">
        <v>2050</v>
      </c>
      <c r="X1201" s="10" t="s">
        <v>1920</v>
      </c>
      <c r="Y1201" s="10" t="s">
        <v>2521</v>
      </c>
      <c r="Z1201" s="10" t="s">
        <v>2121</v>
      </c>
    </row>
    <row r="1202" spans="1:26" s="10" customFormat="1" ht="30">
      <c r="A1202" s="13" t="s">
        <v>91</v>
      </c>
      <c r="B1202" s="14" t="s">
        <v>161</v>
      </c>
      <c r="C1202" s="10" t="s">
        <v>224</v>
      </c>
      <c r="D1202" s="14" t="s">
        <v>1756</v>
      </c>
      <c r="E1202" s="14" t="s">
        <v>4612</v>
      </c>
      <c r="F1202" s="12" t="s">
        <v>1936</v>
      </c>
      <c r="G1202" s="12" t="s">
        <v>1926</v>
      </c>
      <c r="I1202" s="12"/>
      <c r="K1202" s="12"/>
      <c r="L1202" s="12" t="s">
        <v>4892</v>
      </c>
      <c r="M1202" s="10" t="s">
        <v>1928</v>
      </c>
      <c r="N1202" s="10" t="s">
        <v>1954</v>
      </c>
      <c r="O1202" s="10" t="s">
        <v>1960</v>
      </c>
      <c r="P1202" s="14" t="s">
        <v>2568</v>
      </c>
      <c r="Q1202" s="12" t="s">
        <v>1924</v>
      </c>
      <c r="R1202" s="12" t="s">
        <v>207</v>
      </c>
      <c r="S1202" s="12" t="s">
        <v>1954</v>
      </c>
      <c r="T1202" s="10" t="s">
        <v>207</v>
      </c>
      <c r="U1202" s="10" t="s">
        <v>207</v>
      </c>
      <c r="V1202" s="10" t="s">
        <v>207</v>
      </c>
      <c r="W1202" s="10" t="s">
        <v>4613</v>
      </c>
      <c r="X1202" s="10" t="s">
        <v>1920</v>
      </c>
      <c r="Y1202" s="10" t="s">
        <v>2521</v>
      </c>
      <c r="Z1202" s="10" t="s">
        <v>1935</v>
      </c>
    </row>
    <row r="1203" spans="1:26" s="10" customFormat="1" ht="30">
      <c r="A1203" s="13" t="s">
        <v>91</v>
      </c>
      <c r="B1203" s="14" t="s">
        <v>161</v>
      </c>
      <c r="C1203" s="10" t="s">
        <v>224</v>
      </c>
      <c r="D1203" s="14" t="s">
        <v>1757</v>
      </c>
      <c r="E1203" s="14" t="s">
        <v>4614</v>
      </c>
      <c r="F1203" s="12" t="s">
        <v>1936</v>
      </c>
      <c r="G1203" s="12" t="s">
        <v>1926</v>
      </c>
      <c r="I1203" s="12"/>
      <c r="K1203" s="12"/>
      <c r="L1203" s="12" t="s">
        <v>4892</v>
      </c>
      <c r="M1203" s="10" t="s">
        <v>1928</v>
      </c>
      <c r="N1203" s="10" t="s">
        <v>1954</v>
      </c>
      <c r="O1203" s="10" t="s">
        <v>1960</v>
      </c>
      <c r="P1203" s="14" t="s">
        <v>2568</v>
      </c>
      <c r="Q1203" s="12" t="s">
        <v>1924</v>
      </c>
      <c r="R1203" s="12" t="s">
        <v>207</v>
      </c>
      <c r="S1203" s="12" t="s">
        <v>1954</v>
      </c>
      <c r="T1203" s="10" t="s">
        <v>207</v>
      </c>
      <c r="U1203" s="10" t="s">
        <v>207</v>
      </c>
      <c r="V1203" s="10" t="s">
        <v>207</v>
      </c>
      <c r="W1203" s="10" t="s">
        <v>4615</v>
      </c>
      <c r="X1203" s="10" t="s">
        <v>1920</v>
      </c>
      <c r="Y1203" s="10" t="s">
        <v>2521</v>
      </c>
      <c r="Z1203" s="10" t="s">
        <v>1935</v>
      </c>
    </row>
    <row r="1204" spans="1:26" s="10" customFormat="1" ht="30">
      <c r="A1204" s="13" t="s">
        <v>91</v>
      </c>
      <c r="B1204" s="14" t="s">
        <v>161</v>
      </c>
      <c r="C1204" s="10" t="s">
        <v>224</v>
      </c>
      <c r="D1204" s="14" t="s">
        <v>1758</v>
      </c>
      <c r="E1204" s="14" t="s">
        <v>4616</v>
      </c>
      <c r="F1204" s="12" t="s">
        <v>1936</v>
      </c>
      <c r="G1204" s="12" t="s">
        <v>1926</v>
      </c>
      <c r="I1204" s="12"/>
      <c r="K1204" s="12"/>
      <c r="L1204" s="12" t="s">
        <v>4892</v>
      </c>
      <c r="M1204" s="10" t="s">
        <v>1928</v>
      </c>
      <c r="N1204" s="10" t="s">
        <v>1954</v>
      </c>
      <c r="O1204" s="10" t="s">
        <v>1960</v>
      </c>
      <c r="P1204" s="14" t="s">
        <v>2561</v>
      </c>
      <c r="Q1204" s="12" t="s">
        <v>1924</v>
      </c>
      <c r="R1204" s="12" t="s">
        <v>207</v>
      </c>
      <c r="S1204" s="12" t="s">
        <v>1954</v>
      </c>
      <c r="T1204" s="10" t="s">
        <v>207</v>
      </c>
      <c r="U1204" s="10" t="s">
        <v>207</v>
      </c>
      <c r="V1204" s="10" t="s">
        <v>207</v>
      </c>
      <c r="W1204" s="10" t="s">
        <v>2309</v>
      </c>
      <c r="X1204" s="10" t="s">
        <v>1920</v>
      </c>
      <c r="Y1204" s="10" t="s">
        <v>2521</v>
      </c>
      <c r="Z1204" s="10" t="s">
        <v>1935</v>
      </c>
    </row>
    <row r="1205" spans="1:26" s="10" customFormat="1" ht="105">
      <c r="A1205" s="13" t="s">
        <v>91</v>
      </c>
      <c r="B1205" s="14" t="s">
        <v>161</v>
      </c>
      <c r="C1205" s="10" t="s">
        <v>224</v>
      </c>
      <c r="D1205" s="14" t="s">
        <v>1759</v>
      </c>
      <c r="E1205" s="14" t="s">
        <v>4617</v>
      </c>
      <c r="F1205" s="12" t="s">
        <v>1936</v>
      </c>
      <c r="G1205" s="12" t="s">
        <v>1926</v>
      </c>
      <c r="H1205" s="10">
        <v>50</v>
      </c>
      <c r="I1205" s="12"/>
      <c r="J1205" s="10">
        <v>4</v>
      </c>
      <c r="K1205" s="12"/>
      <c r="L1205" s="12" t="s">
        <v>1922</v>
      </c>
      <c r="M1205" s="10" t="s">
        <v>1944</v>
      </c>
      <c r="N1205" s="10" t="s">
        <v>1954</v>
      </c>
      <c r="O1205" s="10" t="s">
        <v>1960</v>
      </c>
      <c r="P1205" s="14" t="s">
        <v>2539</v>
      </c>
      <c r="Q1205" s="12" t="s">
        <v>1946</v>
      </c>
      <c r="R1205" s="12" t="s">
        <v>1962</v>
      </c>
      <c r="S1205" s="12" t="s">
        <v>1954</v>
      </c>
      <c r="T1205" s="10" t="s">
        <v>4618</v>
      </c>
      <c r="U1205" s="10" t="s">
        <v>4619</v>
      </c>
      <c r="V1205" s="10" t="s">
        <v>207</v>
      </c>
      <c r="W1205" s="10" t="s">
        <v>4620</v>
      </c>
      <c r="X1205" s="10" t="s">
        <v>1920</v>
      </c>
      <c r="Y1205" s="10" t="s">
        <v>2521</v>
      </c>
      <c r="Z1205" s="10" t="s">
        <v>1935</v>
      </c>
    </row>
    <row r="1206" spans="1:26" s="10" customFormat="1" ht="30">
      <c r="A1206" s="13" t="s">
        <v>91</v>
      </c>
      <c r="B1206" s="14" t="s">
        <v>161</v>
      </c>
      <c r="C1206" s="10" t="s">
        <v>224</v>
      </c>
      <c r="D1206" s="14" t="s">
        <v>1760</v>
      </c>
      <c r="E1206" s="14" t="s">
        <v>4621</v>
      </c>
      <c r="F1206" s="12" t="s">
        <v>1936</v>
      </c>
      <c r="G1206" s="12" t="s">
        <v>1926</v>
      </c>
      <c r="I1206" s="12"/>
      <c r="K1206" s="12"/>
      <c r="L1206" s="12" t="s">
        <v>4892</v>
      </c>
      <c r="M1206" s="10" t="s">
        <v>1928</v>
      </c>
      <c r="N1206" s="10" t="s">
        <v>1954</v>
      </c>
      <c r="O1206" s="10" t="s">
        <v>1960</v>
      </c>
      <c r="P1206" s="14" t="s">
        <v>4622</v>
      </c>
      <c r="Q1206" s="12" t="s">
        <v>1924</v>
      </c>
      <c r="R1206" s="12" t="s">
        <v>207</v>
      </c>
      <c r="S1206" s="12" t="s">
        <v>1954</v>
      </c>
      <c r="T1206" s="10" t="s">
        <v>207</v>
      </c>
      <c r="U1206" s="10" t="s">
        <v>207</v>
      </c>
      <c r="V1206" s="10" t="s">
        <v>207</v>
      </c>
      <c r="W1206" s="10" t="s">
        <v>1920</v>
      </c>
      <c r="X1206" s="10" t="s">
        <v>1920</v>
      </c>
      <c r="Y1206" s="10" t="s">
        <v>2521</v>
      </c>
      <c r="Z1206" s="10" t="s">
        <v>1935</v>
      </c>
    </row>
    <row r="1207" spans="1:26" s="10" customFormat="1" ht="60">
      <c r="A1207" s="13" t="s">
        <v>91</v>
      </c>
      <c r="B1207" s="14" t="s">
        <v>161</v>
      </c>
      <c r="C1207" s="10" t="s">
        <v>224</v>
      </c>
      <c r="D1207" s="14" t="s">
        <v>1761</v>
      </c>
      <c r="E1207" s="14" t="s">
        <v>4623</v>
      </c>
      <c r="F1207" s="12" t="s">
        <v>1936</v>
      </c>
      <c r="G1207" s="12" t="s">
        <v>1926</v>
      </c>
      <c r="H1207" s="10">
        <v>8</v>
      </c>
      <c r="I1207" s="12"/>
      <c r="J1207" s="10">
        <v>4</v>
      </c>
      <c r="K1207" s="12"/>
      <c r="L1207" s="12" t="s">
        <v>1922</v>
      </c>
      <c r="M1207" s="10" t="s">
        <v>1928</v>
      </c>
      <c r="N1207" s="10" t="s">
        <v>1954</v>
      </c>
      <c r="O1207" s="10" t="s">
        <v>1960</v>
      </c>
      <c r="P1207" s="14" t="s">
        <v>2791</v>
      </c>
      <c r="Q1207" s="12" t="s">
        <v>1946</v>
      </c>
      <c r="R1207" s="12" t="s">
        <v>2023</v>
      </c>
      <c r="S1207" s="12" t="s">
        <v>1954</v>
      </c>
      <c r="T1207" s="10" t="s">
        <v>4624</v>
      </c>
      <c r="U1207" s="10" t="s">
        <v>4625</v>
      </c>
      <c r="V1207" s="10" t="s">
        <v>207</v>
      </c>
      <c r="W1207" s="10" t="s">
        <v>1920</v>
      </c>
      <c r="X1207" s="10" t="s">
        <v>1920</v>
      </c>
      <c r="Y1207" s="10" t="s">
        <v>2521</v>
      </c>
      <c r="Z1207" s="10" t="s">
        <v>1935</v>
      </c>
    </row>
    <row r="1208" spans="1:26" s="10" customFormat="1" ht="30">
      <c r="A1208" s="13" t="s">
        <v>91</v>
      </c>
      <c r="B1208" s="14" t="s">
        <v>161</v>
      </c>
      <c r="C1208" s="10" t="s">
        <v>224</v>
      </c>
      <c r="D1208" s="14" t="s">
        <v>1762</v>
      </c>
      <c r="E1208" s="14" t="s">
        <v>4626</v>
      </c>
      <c r="F1208" s="12" t="s">
        <v>1936</v>
      </c>
      <c r="G1208" s="12" t="s">
        <v>1926</v>
      </c>
      <c r="I1208" s="12"/>
      <c r="K1208" s="12"/>
      <c r="L1208" s="12" t="s">
        <v>4892</v>
      </c>
      <c r="M1208" s="10" t="s">
        <v>1928</v>
      </c>
      <c r="N1208" s="10" t="s">
        <v>1954</v>
      </c>
      <c r="O1208" s="10" t="s">
        <v>1960</v>
      </c>
      <c r="P1208" s="14" t="s">
        <v>2568</v>
      </c>
      <c r="Q1208" s="12" t="s">
        <v>1924</v>
      </c>
      <c r="R1208" s="12" t="s">
        <v>207</v>
      </c>
      <c r="S1208" s="12" t="s">
        <v>1954</v>
      </c>
      <c r="T1208" s="10" t="s">
        <v>207</v>
      </c>
      <c r="U1208" s="10" t="s">
        <v>207</v>
      </c>
      <c r="V1208" s="10" t="s">
        <v>207</v>
      </c>
      <c r="W1208" s="10" t="s">
        <v>2022</v>
      </c>
      <c r="X1208" s="10" t="s">
        <v>1920</v>
      </c>
      <c r="Y1208" s="10" t="s">
        <v>2521</v>
      </c>
      <c r="Z1208" s="10" t="s">
        <v>1935</v>
      </c>
    </row>
    <row r="1209" spans="1:26" s="10" customFormat="1" ht="30">
      <c r="A1209" s="13" t="s">
        <v>91</v>
      </c>
      <c r="B1209" s="14" t="s">
        <v>161</v>
      </c>
      <c r="C1209" s="10" t="s">
        <v>224</v>
      </c>
      <c r="D1209" s="14" t="s">
        <v>1763</v>
      </c>
      <c r="E1209" s="14" t="s">
        <v>4627</v>
      </c>
      <c r="F1209" s="12" t="s">
        <v>1936</v>
      </c>
      <c r="G1209" s="12" t="s">
        <v>1926</v>
      </c>
      <c r="I1209" s="12"/>
      <c r="K1209" s="12"/>
      <c r="L1209" s="12" t="s">
        <v>4892</v>
      </c>
      <c r="M1209" s="10" t="s">
        <v>1928</v>
      </c>
      <c r="N1209" s="10" t="s">
        <v>1954</v>
      </c>
      <c r="O1209" s="10" t="s">
        <v>1960</v>
      </c>
      <c r="P1209" s="14" t="s">
        <v>2568</v>
      </c>
      <c r="Q1209" s="12" t="s">
        <v>1924</v>
      </c>
      <c r="R1209" s="12" t="s">
        <v>207</v>
      </c>
      <c r="S1209" s="12" t="s">
        <v>1954</v>
      </c>
      <c r="T1209" s="10" t="s">
        <v>207</v>
      </c>
      <c r="U1209" s="10" t="s">
        <v>207</v>
      </c>
      <c r="V1209" s="10" t="s">
        <v>207</v>
      </c>
      <c r="W1209" s="10" t="s">
        <v>3359</v>
      </c>
      <c r="X1209" s="10" t="s">
        <v>1920</v>
      </c>
      <c r="Y1209" s="10" t="s">
        <v>2521</v>
      </c>
      <c r="Z1209" s="10" t="s">
        <v>1935</v>
      </c>
    </row>
    <row r="1210" spans="1:26" s="10" customFormat="1" ht="30">
      <c r="A1210" s="13" t="s">
        <v>91</v>
      </c>
      <c r="B1210" s="14" t="s">
        <v>161</v>
      </c>
      <c r="C1210" s="10" t="s">
        <v>224</v>
      </c>
      <c r="D1210" s="14" t="s">
        <v>1764</v>
      </c>
      <c r="E1210" s="14" t="s">
        <v>4628</v>
      </c>
      <c r="F1210" s="12" t="s">
        <v>1936</v>
      </c>
      <c r="G1210" s="12" t="s">
        <v>1926</v>
      </c>
      <c r="H1210" s="10">
        <v>1</v>
      </c>
      <c r="I1210" s="12"/>
      <c r="K1210" s="12"/>
      <c r="L1210" s="12" t="s">
        <v>4892</v>
      </c>
      <c r="M1210" s="10" t="s">
        <v>1928</v>
      </c>
      <c r="N1210" s="10" t="s">
        <v>1954</v>
      </c>
      <c r="O1210" s="10" t="s">
        <v>1960</v>
      </c>
      <c r="P1210" s="14" t="s">
        <v>2568</v>
      </c>
      <c r="Q1210" s="12" t="s">
        <v>1924</v>
      </c>
      <c r="R1210" s="12" t="s">
        <v>207</v>
      </c>
      <c r="S1210" s="12" t="s">
        <v>1954</v>
      </c>
      <c r="T1210" s="10" t="s">
        <v>207</v>
      </c>
      <c r="U1210" s="10" t="s">
        <v>207</v>
      </c>
      <c r="V1210" s="10" t="s">
        <v>207</v>
      </c>
      <c r="W1210" s="10" t="s">
        <v>3291</v>
      </c>
      <c r="X1210" s="10" t="s">
        <v>1920</v>
      </c>
      <c r="Y1210" s="10" t="s">
        <v>2521</v>
      </c>
      <c r="Z1210" s="10" t="s">
        <v>1935</v>
      </c>
    </row>
    <row r="1211" spans="1:26" s="10" customFormat="1" ht="30">
      <c r="A1211" s="13" t="s">
        <v>91</v>
      </c>
      <c r="B1211" s="14" t="s">
        <v>161</v>
      </c>
      <c r="C1211" s="10" t="s">
        <v>224</v>
      </c>
      <c r="D1211" s="14" t="s">
        <v>1765</v>
      </c>
      <c r="E1211" s="14" t="s">
        <v>4629</v>
      </c>
      <c r="F1211" s="12" t="s">
        <v>1936</v>
      </c>
      <c r="G1211" s="12" t="s">
        <v>1926</v>
      </c>
      <c r="I1211" s="12"/>
      <c r="K1211" s="12"/>
      <c r="L1211" s="12" t="s">
        <v>4892</v>
      </c>
      <c r="M1211" s="10" t="s">
        <v>1928</v>
      </c>
      <c r="N1211" s="10" t="s">
        <v>1954</v>
      </c>
      <c r="O1211" s="10" t="s">
        <v>1960</v>
      </c>
      <c r="P1211" s="14" t="s">
        <v>4630</v>
      </c>
      <c r="Q1211" s="12" t="s">
        <v>1924</v>
      </c>
      <c r="R1211" s="12" t="s">
        <v>207</v>
      </c>
      <c r="S1211" s="12" t="s">
        <v>1954</v>
      </c>
      <c r="T1211" s="10" t="s">
        <v>207</v>
      </c>
      <c r="U1211" s="10" t="s">
        <v>207</v>
      </c>
      <c r="V1211" s="10" t="s">
        <v>207</v>
      </c>
      <c r="W1211" s="10" t="s">
        <v>1920</v>
      </c>
      <c r="X1211" s="10" t="s">
        <v>1920</v>
      </c>
      <c r="Y1211" s="10" t="s">
        <v>2521</v>
      </c>
      <c r="Z1211" s="10" t="s">
        <v>1935</v>
      </c>
    </row>
    <row r="1212" spans="1:26" s="10" customFormat="1" ht="30">
      <c r="A1212" s="13" t="s">
        <v>91</v>
      </c>
      <c r="B1212" s="14" t="s">
        <v>161</v>
      </c>
      <c r="C1212" s="10" t="s">
        <v>224</v>
      </c>
      <c r="D1212" s="14" t="s">
        <v>1766</v>
      </c>
      <c r="E1212" s="14" t="s">
        <v>4631</v>
      </c>
      <c r="F1212" s="12" t="s">
        <v>1936</v>
      </c>
      <c r="G1212" s="12" t="s">
        <v>1926</v>
      </c>
      <c r="H1212" s="10">
        <v>1</v>
      </c>
      <c r="I1212" s="12">
        <v>1</v>
      </c>
      <c r="K1212" s="12"/>
      <c r="L1212" s="12" t="s">
        <v>4892</v>
      </c>
      <c r="M1212" s="10" t="s">
        <v>1928</v>
      </c>
      <c r="N1212" s="10" t="s">
        <v>1954</v>
      </c>
      <c r="O1212" s="10" t="s">
        <v>1960</v>
      </c>
      <c r="P1212" s="14" t="s">
        <v>4178</v>
      </c>
      <c r="Q1212" s="12" t="s">
        <v>1924</v>
      </c>
      <c r="R1212" s="12" t="s">
        <v>207</v>
      </c>
      <c r="S1212" s="12" t="s">
        <v>1954</v>
      </c>
      <c r="T1212" s="10" t="s">
        <v>207</v>
      </c>
      <c r="U1212" s="10" t="s">
        <v>207</v>
      </c>
      <c r="V1212" s="10" t="s">
        <v>207</v>
      </c>
      <c r="W1212" s="10" t="s">
        <v>4632</v>
      </c>
      <c r="X1212" s="10" t="s">
        <v>1920</v>
      </c>
      <c r="Y1212" s="10" t="s">
        <v>2521</v>
      </c>
      <c r="Z1212" s="10" t="s">
        <v>1935</v>
      </c>
    </row>
    <row r="1213" spans="1:26" s="10" customFormat="1" ht="105">
      <c r="A1213" s="13" t="s">
        <v>91</v>
      </c>
      <c r="B1213" s="14" t="s">
        <v>161</v>
      </c>
      <c r="C1213" s="10" t="s">
        <v>224</v>
      </c>
      <c r="D1213" s="14" t="s">
        <v>1767</v>
      </c>
      <c r="E1213" s="14" t="s">
        <v>2650</v>
      </c>
      <c r="F1213" s="12" t="s">
        <v>1936</v>
      </c>
      <c r="G1213" s="12" t="s">
        <v>1926</v>
      </c>
      <c r="H1213" s="10">
        <v>15</v>
      </c>
      <c r="I1213" s="12"/>
      <c r="K1213" s="12"/>
      <c r="L1213" s="12" t="s">
        <v>1922</v>
      </c>
      <c r="M1213" s="10" t="s">
        <v>1944</v>
      </c>
      <c r="N1213" s="10" t="s">
        <v>1954</v>
      </c>
      <c r="O1213" s="10" t="s">
        <v>1960</v>
      </c>
      <c r="P1213" s="14" t="s">
        <v>2539</v>
      </c>
      <c r="Q1213" s="12" t="s">
        <v>1946</v>
      </c>
      <c r="R1213" s="12" t="s">
        <v>1967</v>
      </c>
      <c r="S1213" s="12" t="s">
        <v>1954</v>
      </c>
      <c r="T1213" s="10" t="s">
        <v>4633</v>
      </c>
      <c r="U1213" s="10" t="s">
        <v>4634</v>
      </c>
      <c r="V1213" s="10" t="s">
        <v>207</v>
      </c>
      <c r="W1213" s="10" t="s">
        <v>1920</v>
      </c>
      <c r="X1213" s="10" t="s">
        <v>1920</v>
      </c>
      <c r="Y1213" s="10" t="s">
        <v>2521</v>
      </c>
      <c r="Z1213" s="10" t="s">
        <v>1935</v>
      </c>
    </row>
    <row r="1214" spans="1:26" s="10" customFormat="1" ht="60">
      <c r="A1214" s="13" t="s">
        <v>91</v>
      </c>
      <c r="B1214" s="14" t="s">
        <v>161</v>
      </c>
      <c r="C1214" s="10" t="s">
        <v>224</v>
      </c>
      <c r="D1214" s="14" t="s">
        <v>1768</v>
      </c>
      <c r="E1214" s="14" t="s">
        <v>4635</v>
      </c>
      <c r="F1214" s="12" t="s">
        <v>1936</v>
      </c>
      <c r="G1214" s="12" t="s">
        <v>1926</v>
      </c>
      <c r="H1214" s="10">
        <v>15</v>
      </c>
      <c r="I1214" s="12"/>
      <c r="K1214" s="12"/>
      <c r="L1214" s="12" t="s">
        <v>1922</v>
      </c>
      <c r="M1214" s="10" t="s">
        <v>1944</v>
      </c>
      <c r="N1214" s="10" t="s">
        <v>1954</v>
      </c>
      <c r="O1214" s="10" t="s">
        <v>1960</v>
      </c>
      <c r="P1214" s="14" t="s">
        <v>3658</v>
      </c>
      <c r="Q1214" s="12" t="s">
        <v>1946</v>
      </c>
      <c r="R1214" s="12" t="s">
        <v>2023</v>
      </c>
      <c r="S1214" s="12" t="s">
        <v>1954</v>
      </c>
      <c r="T1214" s="10" t="s">
        <v>4636</v>
      </c>
      <c r="U1214" s="10" t="s">
        <v>4637</v>
      </c>
      <c r="V1214" s="10" t="s">
        <v>207</v>
      </c>
      <c r="W1214" s="10" t="s">
        <v>1920</v>
      </c>
      <c r="X1214" s="10" t="s">
        <v>1920</v>
      </c>
      <c r="Y1214" s="10" t="s">
        <v>2521</v>
      </c>
      <c r="Z1214" s="10" t="s">
        <v>1935</v>
      </c>
    </row>
    <row r="1215" spans="1:26" s="10" customFormat="1" ht="75">
      <c r="A1215" s="13" t="s">
        <v>91</v>
      </c>
      <c r="B1215" s="14" t="s">
        <v>161</v>
      </c>
      <c r="C1215" s="10" t="s">
        <v>224</v>
      </c>
      <c r="D1215" s="14" t="s">
        <v>1769</v>
      </c>
      <c r="E1215" s="14" t="s">
        <v>4638</v>
      </c>
      <c r="F1215" s="12" t="s">
        <v>1936</v>
      </c>
      <c r="G1215" s="12" t="s">
        <v>1926</v>
      </c>
      <c r="H1215" s="10">
        <v>1</v>
      </c>
      <c r="I1215" s="12">
        <v>1</v>
      </c>
      <c r="K1215" s="12"/>
      <c r="L1215" s="12" t="s">
        <v>4892</v>
      </c>
      <c r="M1215" s="10" t="s">
        <v>1928</v>
      </c>
      <c r="N1215" s="10" t="s">
        <v>1954</v>
      </c>
      <c r="O1215" s="10" t="s">
        <v>1960</v>
      </c>
      <c r="P1215" s="14" t="s">
        <v>2597</v>
      </c>
      <c r="Q1215" s="12" t="s">
        <v>1924</v>
      </c>
      <c r="R1215" s="12" t="s">
        <v>207</v>
      </c>
      <c r="S1215" s="12" t="s">
        <v>1954</v>
      </c>
      <c r="T1215" s="10" t="s">
        <v>207</v>
      </c>
      <c r="U1215" s="10" t="s">
        <v>207</v>
      </c>
      <c r="V1215" s="10" t="s">
        <v>207</v>
      </c>
      <c r="W1215" s="10" t="s">
        <v>4639</v>
      </c>
      <c r="X1215" s="10" t="s">
        <v>1920</v>
      </c>
      <c r="Y1215" s="10" t="s">
        <v>2521</v>
      </c>
      <c r="Z1215" s="10" t="s">
        <v>1935</v>
      </c>
    </row>
    <row r="1216" spans="1:26" s="10" customFormat="1" ht="75">
      <c r="A1216" s="13" t="s">
        <v>91</v>
      </c>
      <c r="B1216" s="14" t="s">
        <v>161</v>
      </c>
      <c r="C1216" s="10" t="s">
        <v>224</v>
      </c>
      <c r="D1216" s="14" t="s">
        <v>1770</v>
      </c>
      <c r="E1216" s="14" t="s">
        <v>4640</v>
      </c>
      <c r="F1216" s="12" t="s">
        <v>1936</v>
      </c>
      <c r="G1216" s="12" t="s">
        <v>1926</v>
      </c>
      <c r="H1216" s="10">
        <v>1</v>
      </c>
      <c r="I1216" s="12">
        <v>1</v>
      </c>
      <c r="K1216" s="12"/>
      <c r="L1216" s="12" t="s">
        <v>4892</v>
      </c>
      <c r="M1216" s="10" t="s">
        <v>1928</v>
      </c>
      <c r="N1216" s="10" t="s">
        <v>1954</v>
      </c>
      <c r="O1216" s="10" t="s">
        <v>1960</v>
      </c>
      <c r="P1216" s="14" t="s">
        <v>2597</v>
      </c>
      <c r="Q1216" s="12" t="s">
        <v>1924</v>
      </c>
      <c r="R1216" s="12" t="s">
        <v>207</v>
      </c>
      <c r="S1216" s="12" t="s">
        <v>1954</v>
      </c>
      <c r="T1216" s="10" t="s">
        <v>207</v>
      </c>
      <c r="U1216" s="10" t="s">
        <v>207</v>
      </c>
      <c r="V1216" s="10" t="s">
        <v>207</v>
      </c>
      <c r="W1216" s="10" t="s">
        <v>1941</v>
      </c>
      <c r="X1216" s="10" t="s">
        <v>1920</v>
      </c>
      <c r="Y1216" s="10" t="s">
        <v>2521</v>
      </c>
      <c r="Z1216" s="10" t="s">
        <v>1935</v>
      </c>
    </row>
    <row r="1217" spans="1:26" s="10" customFormat="1" ht="75">
      <c r="A1217" s="13" t="s">
        <v>91</v>
      </c>
      <c r="B1217" s="14" t="s">
        <v>161</v>
      </c>
      <c r="C1217" s="10" t="s">
        <v>224</v>
      </c>
      <c r="D1217" s="14" t="s">
        <v>1771</v>
      </c>
      <c r="E1217" s="14" t="s">
        <v>4641</v>
      </c>
      <c r="F1217" s="12" t="s">
        <v>1936</v>
      </c>
      <c r="G1217" s="12" t="s">
        <v>1926</v>
      </c>
      <c r="H1217" s="10">
        <v>1</v>
      </c>
      <c r="I1217" s="12">
        <v>1</v>
      </c>
      <c r="K1217" s="12"/>
      <c r="L1217" s="12" t="s">
        <v>4892</v>
      </c>
      <c r="M1217" s="10" t="s">
        <v>1928</v>
      </c>
      <c r="N1217" s="10" t="s">
        <v>1954</v>
      </c>
      <c r="O1217" s="10" t="s">
        <v>1960</v>
      </c>
      <c r="P1217" s="14" t="s">
        <v>2597</v>
      </c>
      <c r="Q1217" s="12" t="s">
        <v>1924</v>
      </c>
      <c r="R1217" s="12" t="s">
        <v>207</v>
      </c>
      <c r="S1217" s="12" t="s">
        <v>1954</v>
      </c>
      <c r="T1217" s="10" t="s">
        <v>207</v>
      </c>
      <c r="U1217" s="10" t="s">
        <v>207</v>
      </c>
      <c r="V1217" s="10" t="s">
        <v>207</v>
      </c>
      <c r="W1217" s="10" t="s">
        <v>4003</v>
      </c>
      <c r="X1217" s="10" t="s">
        <v>1920</v>
      </c>
      <c r="Y1217" s="10" t="s">
        <v>2521</v>
      </c>
      <c r="Z1217" s="10" t="s">
        <v>1935</v>
      </c>
    </row>
    <row r="1218" spans="1:26" s="10" customFormat="1" ht="75">
      <c r="A1218" s="13" t="s">
        <v>91</v>
      </c>
      <c r="B1218" s="14" t="s">
        <v>161</v>
      </c>
      <c r="C1218" s="10" t="s">
        <v>224</v>
      </c>
      <c r="D1218" s="14" t="s">
        <v>1772</v>
      </c>
      <c r="E1218" s="14" t="s">
        <v>4642</v>
      </c>
      <c r="F1218" s="12" t="s">
        <v>1936</v>
      </c>
      <c r="G1218" s="12" t="s">
        <v>1926</v>
      </c>
      <c r="H1218" s="10">
        <v>1</v>
      </c>
      <c r="I1218" s="12">
        <v>1</v>
      </c>
      <c r="K1218" s="12"/>
      <c r="L1218" s="12" t="s">
        <v>4892</v>
      </c>
      <c r="M1218" s="10" t="s">
        <v>1928</v>
      </c>
      <c r="N1218" s="10" t="s">
        <v>1954</v>
      </c>
      <c r="O1218" s="10" t="s">
        <v>1960</v>
      </c>
      <c r="P1218" s="14" t="s">
        <v>2597</v>
      </c>
      <c r="Q1218" s="12" t="s">
        <v>1924</v>
      </c>
      <c r="R1218" s="12" t="s">
        <v>207</v>
      </c>
      <c r="S1218" s="12" t="s">
        <v>1954</v>
      </c>
      <c r="T1218" s="10" t="s">
        <v>207</v>
      </c>
      <c r="U1218" s="10" t="s">
        <v>207</v>
      </c>
      <c r="V1218" s="10" t="s">
        <v>207</v>
      </c>
      <c r="W1218" s="10" t="s">
        <v>2022</v>
      </c>
      <c r="X1218" s="10" t="s">
        <v>1920</v>
      </c>
      <c r="Y1218" s="10" t="s">
        <v>2521</v>
      </c>
      <c r="Z1218" s="10" t="s">
        <v>1935</v>
      </c>
    </row>
    <row r="1219" spans="1:26" s="10" customFormat="1" ht="75">
      <c r="A1219" s="13" t="s">
        <v>91</v>
      </c>
      <c r="B1219" s="14" t="s">
        <v>161</v>
      </c>
      <c r="C1219" s="10" t="s">
        <v>224</v>
      </c>
      <c r="D1219" s="14" t="s">
        <v>1773</v>
      </c>
      <c r="E1219" s="14" t="s">
        <v>4643</v>
      </c>
      <c r="F1219" s="12" t="s">
        <v>1936</v>
      </c>
      <c r="G1219" s="12" t="s">
        <v>1926</v>
      </c>
      <c r="H1219" s="10">
        <v>1</v>
      </c>
      <c r="I1219" s="12">
        <v>1</v>
      </c>
      <c r="K1219" s="12"/>
      <c r="L1219" s="12" t="s">
        <v>4892</v>
      </c>
      <c r="M1219" s="10" t="s">
        <v>1928</v>
      </c>
      <c r="N1219" s="10" t="s">
        <v>1954</v>
      </c>
      <c r="O1219" s="10" t="s">
        <v>1960</v>
      </c>
      <c r="P1219" s="14" t="s">
        <v>2597</v>
      </c>
      <c r="Q1219" s="12" t="s">
        <v>1924</v>
      </c>
      <c r="R1219" s="12" t="s">
        <v>207</v>
      </c>
      <c r="S1219" s="12" t="s">
        <v>1954</v>
      </c>
      <c r="T1219" s="10" t="s">
        <v>207</v>
      </c>
      <c r="U1219" s="10" t="s">
        <v>207</v>
      </c>
      <c r="V1219" s="10" t="s">
        <v>207</v>
      </c>
      <c r="W1219" s="10" t="s">
        <v>1982</v>
      </c>
      <c r="X1219" s="10" t="s">
        <v>1920</v>
      </c>
      <c r="Y1219" s="10" t="s">
        <v>2521</v>
      </c>
      <c r="Z1219" s="10" t="s">
        <v>1935</v>
      </c>
    </row>
    <row r="1220" spans="1:26" s="10" customFormat="1" ht="75">
      <c r="A1220" s="13" t="s">
        <v>91</v>
      </c>
      <c r="B1220" s="14" t="s">
        <v>161</v>
      </c>
      <c r="C1220" s="10" t="s">
        <v>224</v>
      </c>
      <c r="D1220" s="14" t="s">
        <v>1774</v>
      </c>
      <c r="E1220" s="14" t="s">
        <v>4644</v>
      </c>
      <c r="F1220" s="12" t="s">
        <v>1936</v>
      </c>
      <c r="G1220" s="12" t="s">
        <v>1926</v>
      </c>
      <c r="H1220" s="10">
        <v>1</v>
      </c>
      <c r="I1220" s="12">
        <v>1</v>
      </c>
      <c r="K1220" s="12"/>
      <c r="L1220" s="12" t="s">
        <v>4892</v>
      </c>
      <c r="M1220" s="10" t="s">
        <v>1928</v>
      </c>
      <c r="N1220" s="10" t="s">
        <v>1954</v>
      </c>
      <c r="O1220" s="10" t="s">
        <v>1960</v>
      </c>
      <c r="P1220" s="14" t="s">
        <v>2597</v>
      </c>
      <c r="Q1220" s="12" t="s">
        <v>1924</v>
      </c>
      <c r="R1220" s="12" t="s">
        <v>207</v>
      </c>
      <c r="S1220" s="12" t="s">
        <v>1954</v>
      </c>
      <c r="T1220" s="10" t="s">
        <v>207</v>
      </c>
      <c r="U1220" s="10" t="s">
        <v>207</v>
      </c>
      <c r="V1220" s="10" t="s">
        <v>207</v>
      </c>
      <c r="W1220" s="10" t="s">
        <v>3841</v>
      </c>
      <c r="X1220" s="10" t="s">
        <v>1920</v>
      </c>
      <c r="Y1220" s="10" t="s">
        <v>2521</v>
      </c>
      <c r="Z1220" s="10" t="s">
        <v>1935</v>
      </c>
    </row>
    <row r="1221" spans="1:26" s="10" customFormat="1" ht="75">
      <c r="A1221" s="13" t="s">
        <v>91</v>
      </c>
      <c r="B1221" s="14" t="s">
        <v>161</v>
      </c>
      <c r="C1221" s="10" t="s">
        <v>224</v>
      </c>
      <c r="D1221" s="14" t="s">
        <v>1775</v>
      </c>
      <c r="E1221" s="14" t="s">
        <v>4645</v>
      </c>
      <c r="F1221" s="12" t="s">
        <v>1936</v>
      </c>
      <c r="G1221" s="12" t="s">
        <v>1926</v>
      </c>
      <c r="H1221" s="10">
        <v>1</v>
      </c>
      <c r="I1221" s="12">
        <v>1</v>
      </c>
      <c r="K1221" s="12"/>
      <c r="L1221" s="12" t="s">
        <v>4892</v>
      </c>
      <c r="M1221" s="10" t="s">
        <v>1928</v>
      </c>
      <c r="N1221" s="10" t="s">
        <v>1954</v>
      </c>
      <c r="O1221" s="10" t="s">
        <v>1960</v>
      </c>
      <c r="P1221" s="14" t="s">
        <v>2597</v>
      </c>
      <c r="Q1221" s="12" t="s">
        <v>1924</v>
      </c>
      <c r="R1221" s="12" t="s">
        <v>207</v>
      </c>
      <c r="S1221" s="12" t="s">
        <v>1954</v>
      </c>
      <c r="T1221" s="10" t="s">
        <v>207</v>
      </c>
      <c r="U1221" s="10" t="s">
        <v>207</v>
      </c>
      <c r="V1221" s="10" t="s">
        <v>207</v>
      </c>
      <c r="W1221" s="10" t="s">
        <v>2042</v>
      </c>
      <c r="X1221" s="10" t="s">
        <v>1920</v>
      </c>
      <c r="Y1221" s="10" t="s">
        <v>2521</v>
      </c>
      <c r="Z1221" s="10" t="s">
        <v>1935</v>
      </c>
    </row>
    <row r="1222" spans="1:26" s="10" customFormat="1" ht="75">
      <c r="A1222" s="13" t="s">
        <v>91</v>
      </c>
      <c r="B1222" s="14" t="s">
        <v>161</v>
      </c>
      <c r="C1222" s="10" t="s">
        <v>224</v>
      </c>
      <c r="D1222" s="14" t="s">
        <v>1776</v>
      </c>
      <c r="E1222" s="14" t="s">
        <v>4646</v>
      </c>
      <c r="F1222" s="12" t="s">
        <v>1936</v>
      </c>
      <c r="G1222" s="12" t="s">
        <v>1926</v>
      </c>
      <c r="H1222" s="10">
        <v>1</v>
      </c>
      <c r="I1222" s="12">
        <v>1</v>
      </c>
      <c r="K1222" s="12"/>
      <c r="L1222" s="12" t="s">
        <v>4892</v>
      </c>
      <c r="M1222" s="10" t="s">
        <v>1928</v>
      </c>
      <c r="N1222" s="10" t="s">
        <v>1954</v>
      </c>
      <c r="O1222" s="10" t="s">
        <v>1960</v>
      </c>
      <c r="P1222" s="14" t="s">
        <v>2597</v>
      </c>
      <c r="Q1222" s="12" t="s">
        <v>1924</v>
      </c>
      <c r="R1222" s="12" t="s">
        <v>207</v>
      </c>
      <c r="S1222" s="12" t="s">
        <v>1954</v>
      </c>
      <c r="T1222" s="10" t="s">
        <v>207</v>
      </c>
      <c r="U1222" s="10" t="s">
        <v>207</v>
      </c>
      <c r="V1222" s="10" t="s">
        <v>207</v>
      </c>
      <c r="W1222" s="10" t="s">
        <v>1920</v>
      </c>
      <c r="X1222" s="10" t="s">
        <v>1920</v>
      </c>
      <c r="Y1222" s="10" t="s">
        <v>2521</v>
      </c>
      <c r="Z1222" s="10" t="s">
        <v>1935</v>
      </c>
    </row>
    <row r="1223" spans="1:26" s="10" customFormat="1" ht="75">
      <c r="A1223" s="13" t="s">
        <v>91</v>
      </c>
      <c r="B1223" s="14" t="s">
        <v>161</v>
      </c>
      <c r="C1223" s="10" t="s">
        <v>224</v>
      </c>
      <c r="D1223" s="14" t="s">
        <v>1777</v>
      </c>
      <c r="E1223" s="14" t="s">
        <v>4647</v>
      </c>
      <c r="F1223" s="12" t="s">
        <v>1936</v>
      </c>
      <c r="G1223" s="12" t="s">
        <v>1926</v>
      </c>
      <c r="H1223" s="10">
        <v>1</v>
      </c>
      <c r="I1223" s="12">
        <v>1</v>
      </c>
      <c r="K1223" s="12"/>
      <c r="L1223" s="12" t="s">
        <v>4892</v>
      </c>
      <c r="M1223" s="10" t="s">
        <v>1928</v>
      </c>
      <c r="N1223" s="10" t="s">
        <v>1954</v>
      </c>
      <c r="O1223" s="10" t="s">
        <v>1960</v>
      </c>
      <c r="P1223" s="14" t="s">
        <v>2597</v>
      </c>
      <c r="Q1223" s="12" t="s">
        <v>1924</v>
      </c>
      <c r="R1223" s="12" t="s">
        <v>207</v>
      </c>
      <c r="S1223" s="12" t="s">
        <v>1954</v>
      </c>
      <c r="T1223" s="10" t="s">
        <v>207</v>
      </c>
      <c r="U1223" s="10" t="s">
        <v>207</v>
      </c>
      <c r="V1223" s="10" t="s">
        <v>207</v>
      </c>
      <c r="W1223" s="10" t="s">
        <v>4648</v>
      </c>
      <c r="X1223" s="10" t="s">
        <v>1920</v>
      </c>
      <c r="Y1223" s="10" t="s">
        <v>2521</v>
      </c>
      <c r="Z1223" s="10" t="s">
        <v>1935</v>
      </c>
    </row>
    <row r="1224" spans="1:26" s="10" customFormat="1" ht="30">
      <c r="A1224" s="13" t="s">
        <v>91</v>
      </c>
      <c r="B1224" s="14" t="s">
        <v>161</v>
      </c>
      <c r="C1224" s="10" t="s">
        <v>224</v>
      </c>
      <c r="D1224" s="14" t="s">
        <v>1778</v>
      </c>
      <c r="E1224" s="14" t="s">
        <v>4649</v>
      </c>
      <c r="F1224" s="12" t="s">
        <v>1936</v>
      </c>
      <c r="G1224" s="12" t="s">
        <v>1926</v>
      </c>
      <c r="H1224" s="12">
        <v>1</v>
      </c>
      <c r="I1224" s="12"/>
      <c r="K1224" s="12"/>
      <c r="L1224" s="12" t="s">
        <v>4892</v>
      </c>
      <c r="M1224" s="12" t="s">
        <v>1928</v>
      </c>
      <c r="N1224" s="12" t="s">
        <v>1954</v>
      </c>
      <c r="O1224" s="12" t="s">
        <v>1960</v>
      </c>
      <c r="P1224" s="14" t="s">
        <v>4650</v>
      </c>
      <c r="Q1224" s="12" t="s">
        <v>1924</v>
      </c>
      <c r="R1224" s="12" t="s">
        <v>207</v>
      </c>
      <c r="S1224" s="12" t="s">
        <v>1954</v>
      </c>
      <c r="T1224" s="10" t="s">
        <v>207</v>
      </c>
      <c r="U1224" s="10" t="s">
        <v>207</v>
      </c>
      <c r="V1224" s="10" t="s">
        <v>207</v>
      </c>
      <c r="W1224" s="10" t="s">
        <v>1920</v>
      </c>
      <c r="X1224" s="12" t="s">
        <v>1920</v>
      </c>
      <c r="Y1224" s="10" t="s">
        <v>2521</v>
      </c>
      <c r="Z1224" s="12" t="s">
        <v>1935</v>
      </c>
    </row>
    <row r="1225" spans="1:26" s="10" customFormat="1" ht="30">
      <c r="A1225" s="13" t="s">
        <v>91</v>
      </c>
      <c r="B1225" s="14" t="s">
        <v>161</v>
      </c>
      <c r="C1225" s="10" t="s">
        <v>224</v>
      </c>
      <c r="D1225" s="14" t="s">
        <v>1779</v>
      </c>
      <c r="E1225" s="14" t="s">
        <v>4651</v>
      </c>
      <c r="F1225" s="12" t="s">
        <v>1936</v>
      </c>
      <c r="G1225" s="12" t="s">
        <v>1926</v>
      </c>
      <c r="I1225" s="12"/>
      <c r="K1225" s="12"/>
      <c r="L1225" s="12" t="s">
        <v>4892</v>
      </c>
      <c r="M1225" s="10" t="s">
        <v>1928</v>
      </c>
      <c r="N1225" s="10" t="s">
        <v>1954</v>
      </c>
      <c r="O1225" s="10" t="s">
        <v>1960</v>
      </c>
      <c r="P1225" s="14" t="s">
        <v>2561</v>
      </c>
      <c r="Q1225" s="12" t="s">
        <v>1924</v>
      </c>
      <c r="R1225" s="12" t="s">
        <v>207</v>
      </c>
      <c r="S1225" s="12" t="s">
        <v>1954</v>
      </c>
      <c r="T1225" s="10" t="s">
        <v>207</v>
      </c>
      <c r="U1225" s="10" t="s">
        <v>207</v>
      </c>
      <c r="V1225" s="10" t="s">
        <v>207</v>
      </c>
      <c r="W1225" s="10" t="s">
        <v>1982</v>
      </c>
      <c r="X1225" s="10" t="s">
        <v>1920</v>
      </c>
      <c r="Y1225" s="10" t="s">
        <v>2521</v>
      </c>
      <c r="Z1225" s="10" t="s">
        <v>1935</v>
      </c>
    </row>
    <row r="1226" spans="1:26" s="10" customFormat="1" ht="30">
      <c r="A1226" s="13" t="s">
        <v>91</v>
      </c>
      <c r="B1226" s="14" t="s">
        <v>161</v>
      </c>
      <c r="C1226" s="10" t="s">
        <v>224</v>
      </c>
      <c r="D1226" s="14" t="s">
        <v>1780</v>
      </c>
      <c r="E1226" s="14" t="s">
        <v>4652</v>
      </c>
      <c r="F1226" s="12" t="s">
        <v>1936</v>
      </c>
      <c r="G1226" s="12" t="s">
        <v>1926</v>
      </c>
      <c r="H1226" s="10">
        <v>1</v>
      </c>
      <c r="I1226" s="12">
        <v>1</v>
      </c>
      <c r="K1226" s="12"/>
      <c r="L1226" s="12" t="s">
        <v>4892</v>
      </c>
      <c r="M1226" s="10" t="s">
        <v>1928</v>
      </c>
      <c r="N1226" s="10" t="s">
        <v>1954</v>
      </c>
      <c r="O1226" s="10" t="s">
        <v>1960</v>
      </c>
      <c r="P1226" s="14" t="s">
        <v>2568</v>
      </c>
      <c r="Q1226" s="12" t="s">
        <v>1924</v>
      </c>
      <c r="R1226" s="12" t="s">
        <v>207</v>
      </c>
      <c r="S1226" s="12" t="s">
        <v>1954</v>
      </c>
      <c r="T1226" s="10" t="s">
        <v>207</v>
      </c>
      <c r="U1226" s="10" t="s">
        <v>207</v>
      </c>
      <c r="V1226" s="10" t="s">
        <v>207</v>
      </c>
      <c r="W1226" s="10" t="s">
        <v>1920</v>
      </c>
      <c r="X1226" s="10" t="s">
        <v>1920</v>
      </c>
      <c r="Y1226" s="10" t="s">
        <v>2521</v>
      </c>
      <c r="Z1226" s="10" t="s">
        <v>1935</v>
      </c>
    </row>
    <row r="1227" spans="1:26" s="10" customFormat="1" ht="30">
      <c r="A1227" s="13" t="s">
        <v>91</v>
      </c>
      <c r="B1227" s="14" t="s">
        <v>161</v>
      </c>
      <c r="C1227" s="10" t="s">
        <v>224</v>
      </c>
      <c r="D1227" s="14" t="s">
        <v>1781</v>
      </c>
      <c r="E1227" s="14" t="s">
        <v>4653</v>
      </c>
      <c r="F1227" s="12" t="s">
        <v>1936</v>
      </c>
      <c r="G1227" s="12" t="s">
        <v>1926</v>
      </c>
      <c r="H1227" s="10">
        <v>1</v>
      </c>
      <c r="I1227" s="12">
        <v>1</v>
      </c>
      <c r="K1227" s="12"/>
      <c r="L1227" s="12" t="s">
        <v>4892</v>
      </c>
      <c r="M1227" s="10" t="s">
        <v>1928</v>
      </c>
      <c r="N1227" s="10" t="s">
        <v>1954</v>
      </c>
      <c r="O1227" s="10" t="s">
        <v>1960</v>
      </c>
      <c r="P1227" s="14" t="s">
        <v>2568</v>
      </c>
      <c r="Q1227" s="12" t="s">
        <v>1924</v>
      </c>
      <c r="R1227" s="12" t="s">
        <v>207</v>
      </c>
      <c r="S1227" s="12" t="s">
        <v>1954</v>
      </c>
      <c r="T1227" s="10" t="s">
        <v>207</v>
      </c>
      <c r="U1227" s="10" t="s">
        <v>207</v>
      </c>
      <c r="V1227" s="10" t="s">
        <v>207</v>
      </c>
      <c r="W1227" s="10" t="s">
        <v>4237</v>
      </c>
      <c r="X1227" s="10" t="s">
        <v>1920</v>
      </c>
      <c r="Y1227" s="10" t="s">
        <v>2521</v>
      </c>
      <c r="Z1227" s="10" t="s">
        <v>1935</v>
      </c>
    </row>
    <row r="1228" spans="1:26" s="10" customFormat="1" ht="30">
      <c r="A1228" s="13" t="s">
        <v>91</v>
      </c>
      <c r="B1228" s="14" t="s">
        <v>161</v>
      </c>
      <c r="C1228" s="10" t="s">
        <v>224</v>
      </c>
      <c r="D1228" s="14" t="s">
        <v>1782</v>
      </c>
      <c r="E1228" s="14" t="s">
        <v>4654</v>
      </c>
      <c r="F1228" s="12" t="s">
        <v>1936</v>
      </c>
      <c r="G1228" s="12" t="s">
        <v>1926</v>
      </c>
      <c r="H1228" s="10">
        <v>1</v>
      </c>
      <c r="I1228" s="12">
        <v>1</v>
      </c>
      <c r="K1228" s="12"/>
      <c r="L1228" s="12" t="s">
        <v>4892</v>
      </c>
      <c r="M1228" s="10" t="s">
        <v>1928</v>
      </c>
      <c r="N1228" s="10" t="s">
        <v>1954</v>
      </c>
      <c r="O1228" s="10" t="s">
        <v>1960</v>
      </c>
      <c r="P1228" s="14" t="s">
        <v>2568</v>
      </c>
      <c r="Q1228" s="12" t="s">
        <v>1924</v>
      </c>
      <c r="R1228" s="12" t="s">
        <v>207</v>
      </c>
      <c r="S1228" s="12" t="s">
        <v>1954</v>
      </c>
      <c r="T1228" s="10" t="s">
        <v>207</v>
      </c>
      <c r="U1228" s="10" t="s">
        <v>207</v>
      </c>
      <c r="V1228" s="10" t="s">
        <v>207</v>
      </c>
      <c r="W1228" s="10" t="s">
        <v>1940</v>
      </c>
      <c r="X1228" s="10" t="s">
        <v>1920</v>
      </c>
      <c r="Y1228" s="10" t="s">
        <v>2521</v>
      </c>
      <c r="Z1228" s="10" t="s">
        <v>1935</v>
      </c>
    </row>
    <row r="1229" spans="1:26" s="10" customFormat="1" ht="30">
      <c r="A1229" s="13" t="s">
        <v>91</v>
      </c>
      <c r="B1229" s="14" t="s">
        <v>161</v>
      </c>
      <c r="C1229" s="10" t="s">
        <v>224</v>
      </c>
      <c r="D1229" s="14" t="s">
        <v>1783</v>
      </c>
      <c r="E1229" s="14" t="s">
        <v>4655</v>
      </c>
      <c r="F1229" s="12" t="s">
        <v>1936</v>
      </c>
      <c r="G1229" s="12" t="s">
        <v>1926</v>
      </c>
      <c r="H1229" s="10">
        <v>1</v>
      </c>
      <c r="I1229" s="12">
        <v>1</v>
      </c>
      <c r="K1229" s="12"/>
      <c r="L1229" s="12" t="s">
        <v>4892</v>
      </c>
      <c r="M1229" s="10" t="s">
        <v>1928</v>
      </c>
      <c r="N1229" s="10" t="s">
        <v>1954</v>
      </c>
      <c r="O1229" s="10" t="s">
        <v>1960</v>
      </c>
      <c r="P1229" s="14" t="s">
        <v>4656</v>
      </c>
      <c r="Q1229" s="12" t="s">
        <v>1924</v>
      </c>
      <c r="R1229" s="12" t="s">
        <v>207</v>
      </c>
      <c r="S1229" s="12" t="s">
        <v>1954</v>
      </c>
      <c r="T1229" s="10" t="s">
        <v>207</v>
      </c>
      <c r="U1229" s="10" t="s">
        <v>207</v>
      </c>
      <c r="V1229" s="10" t="s">
        <v>207</v>
      </c>
      <c r="W1229" s="10" t="s">
        <v>2073</v>
      </c>
      <c r="X1229" s="10" t="s">
        <v>1920</v>
      </c>
      <c r="Y1229" s="10" t="s">
        <v>2521</v>
      </c>
      <c r="Z1229" s="10" t="s">
        <v>1935</v>
      </c>
    </row>
    <row r="1230" spans="1:26" s="10" customFormat="1" ht="30">
      <c r="A1230" s="13" t="s">
        <v>91</v>
      </c>
      <c r="B1230" s="14" t="s">
        <v>161</v>
      </c>
      <c r="C1230" s="10" t="s">
        <v>224</v>
      </c>
      <c r="D1230" s="14" t="s">
        <v>1784</v>
      </c>
      <c r="E1230" s="14" t="s">
        <v>4657</v>
      </c>
      <c r="F1230" s="12" t="s">
        <v>1936</v>
      </c>
      <c r="G1230" s="12" t="s">
        <v>1926</v>
      </c>
      <c r="H1230" s="10">
        <v>1</v>
      </c>
      <c r="I1230" s="12">
        <v>1</v>
      </c>
      <c r="K1230" s="12"/>
      <c r="L1230" s="12" t="s">
        <v>4892</v>
      </c>
      <c r="M1230" s="10" t="s">
        <v>1928</v>
      </c>
      <c r="N1230" s="10" t="s">
        <v>1954</v>
      </c>
      <c r="O1230" s="10" t="s">
        <v>1960</v>
      </c>
      <c r="P1230" s="14" t="s">
        <v>4658</v>
      </c>
      <c r="Q1230" s="12" t="s">
        <v>1924</v>
      </c>
      <c r="R1230" s="12" t="s">
        <v>207</v>
      </c>
      <c r="S1230" s="12" t="s">
        <v>1954</v>
      </c>
      <c r="T1230" s="10" t="s">
        <v>207</v>
      </c>
      <c r="U1230" s="10" t="s">
        <v>207</v>
      </c>
      <c r="V1230" s="10" t="s">
        <v>207</v>
      </c>
      <c r="W1230" s="10" t="s">
        <v>1920</v>
      </c>
      <c r="X1230" s="10" t="s">
        <v>1920</v>
      </c>
      <c r="Y1230" s="10" t="s">
        <v>2521</v>
      </c>
      <c r="Z1230" s="10" t="s">
        <v>1935</v>
      </c>
    </row>
    <row r="1231" spans="1:26" s="10" customFormat="1" ht="30">
      <c r="A1231" s="13" t="s">
        <v>91</v>
      </c>
      <c r="B1231" s="14" t="s">
        <v>161</v>
      </c>
      <c r="C1231" s="10" t="s">
        <v>224</v>
      </c>
      <c r="D1231" s="14" t="s">
        <v>1785</v>
      </c>
      <c r="E1231" s="14" t="s">
        <v>4659</v>
      </c>
      <c r="F1231" s="12" t="s">
        <v>1936</v>
      </c>
      <c r="G1231" s="12" t="s">
        <v>1926</v>
      </c>
      <c r="H1231" s="10">
        <v>1</v>
      </c>
      <c r="I1231" s="12">
        <v>1</v>
      </c>
      <c r="K1231" s="12"/>
      <c r="L1231" s="12" t="s">
        <v>4892</v>
      </c>
      <c r="M1231" s="10" t="s">
        <v>1928</v>
      </c>
      <c r="N1231" s="10" t="s">
        <v>1954</v>
      </c>
      <c r="O1231" s="10" t="s">
        <v>1960</v>
      </c>
      <c r="P1231" s="14" t="s">
        <v>2568</v>
      </c>
      <c r="Q1231" s="12" t="s">
        <v>1924</v>
      </c>
      <c r="R1231" s="12" t="s">
        <v>207</v>
      </c>
      <c r="S1231" s="12" t="s">
        <v>1954</v>
      </c>
      <c r="T1231" s="10" t="s">
        <v>207</v>
      </c>
      <c r="U1231" s="10" t="s">
        <v>207</v>
      </c>
      <c r="V1231" s="10" t="s">
        <v>207</v>
      </c>
      <c r="W1231" s="10" t="s">
        <v>1920</v>
      </c>
      <c r="X1231" s="10" t="s">
        <v>1920</v>
      </c>
      <c r="Y1231" s="10" t="s">
        <v>2521</v>
      </c>
      <c r="Z1231" s="10" t="s">
        <v>1935</v>
      </c>
    </row>
    <row r="1232" spans="1:26" s="10" customFormat="1" ht="30">
      <c r="A1232" s="13" t="s">
        <v>91</v>
      </c>
      <c r="B1232" s="14" t="s">
        <v>161</v>
      </c>
      <c r="C1232" s="10" t="s">
        <v>224</v>
      </c>
      <c r="D1232" s="14" t="s">
        <v>1786</v>
      </c>
      <c r="E1232" s="14" t="s">
        <v>4660</v>
      </c>
      <c r="F1232" s="12" t="s">
        <v>1936</v>
      </c>
      <c r="G1232" s="12" t="s">
        <v>1926</v>
      </c>
      <c r="H1232" s="10">
        <v>1</v>
      </c>
      <c r="I1232" s="12">
        <v>1</v>
      </c>
      <c r="K1232" s="12"/>
      <c r="L1232" s="12" t="s">
        <v>4892</v>
      </c>
      <c r="M1232" s="10" t="s">
        <v>1928</v>
      </c>
      <c r="N1232" s="10" t="s">
        <v>1954</v>
      </c>
      <c r="O1232" s="10" t="s">
        <v>1960</v>
      </c>
      <c r="P1232" s="14" t="s">
        <v>2568</v>
      </c>
      <c r="Q1232" s="12" t="s">
        <v>1924</v>
      </c>
      <c r="R1232" s="12" t="s">
        <v>207</v>
      </c>
      <c r="S1232" s="12" t="s">
        <v>1954</v>
      </c>
      <c r="T1232" s="10" t="s">
        <v>207</v>
      </c>
      <c r="U1232" s="10" t="s">
        <v>207</v>
      </c>
      <c r="V1232" s="10" t="s">
        <v>207</v>
      </c>
      <c r="W1232" s="10" t="s">
        <v>1920</v>
      </c>
      <c r="X1232" s="10" t="s">
        <v>1920</v>
      </c>
      <c r="Y1232" s="10" t="s">
        <v>2521</v>
      </c>
      <c r="Z1232" s="10" t="s">
        <v>1935</v>
      </c>
    </row>
    <row r="1233" spans="1:26" s="10" customFormat="1" ht="30">
      <c r="A1233" s="13" t="s">
        <v>91</v>
      </c>
      <c r="B1233" s="14" t="s">
        <v>161</v>
      </c>
      <c r="C1233" s="10" t="s">
        <v>224</v>
      </c>
      <c r="D1233" s="14" t="s">
        <v>1787</v>
      </c>
      <c r="E1233" s="14" t="s">
        <v>4661</v>
      </c>
      <c r="F1233" s="12" t="s">
        <v>1936</v>
      </c>
      <c r="G1233" s="12" t="s">
        <v>1926</v>
      </c>
      <c r="H1233" s="10">
        <v>1</v>
      </c>
      <c r="I1233" s="12">
        <v>1</v>
      </c>
      <c r="K1233" s="12"/>
      <c r="L1233" s="12" t="s">
        <v>4892</v>
      </c>
      <c r="M1233" s="10" t="s">
        <v>1928</v>
      </c>
      <c r="N1233" s="10" t="s">
        <v>1954</v>
      </c>
      <c r="O1233" s="10" t="s">
        <v>1960</v>
      </c>
      <c r="P1233" s="14" t="s">
        <v>2568</v>
      </c>
      <c r="Q1233" s="12" t="s">
        <v>1924</v>
      </c>
      <c r="R1233" s="12" t="s">
        <v>207</v>
      </c>
      <c r="S1233" s="12" t="s">
        <v>1954</v>
      </c>
      <c r="T1233" s="10" t="s">
        <v>207</v>
      </c>
      <c r="U1233" s="10" t="s">
        <v>207</v>
      </c>
      <c r="V1233" s="10" t="s">
        <v>207</v>
      </c>
      <c r="W1233" s="10" t="s">
        <v>1920</v>
      </c>
      <c r="X1233" s="10" t="s">
        <v>1920</v>
      </c>
      <c r="Y1233" s="10" t="s">
        <v>2521</v>
      </c>
      <c r="Z1233" s="10" t="s">
        <v>1935</v>
      </c>
    </row>
    <row r="1234" spans="1:26" s="10" customFormat="1" ht="30">
      <c r="A1234" s="13" t="s">
        <v>91</v>
      </c>
      <c r="B1234" s="14" t="s">
        <v>161</v>
      </c>
      <c r="C1234" s="10" t="s">
        <v>224</v>
      </c>
      <c r="D1234" s="14" t="s">
        <v>1788</v>
      </c>
      <c r="E1234" s="14" t="s">
        <v>4662</v>
      </c>
      <c r="F1234" s="12" t="s">
        <v>1936</v>
      </c>
      <c r="G1234" s="12" t="s">
        <v>1926</v>
      </c>
      <c r="H1234" s="10">
        <v>1</v>
      </c>
      <c r="I1234" s="12">
        <v>1</v>
      </c>
      <c r="K1234" s="12"/>
      <c r="L1234" s="12" t="s">
        <v>4892</v>
      </c>
      <c r="M1234" s="10" t="s">
        <v>1928</v>
      </c>
      <c r="N1234" s="10" t="s">
        <v>1954</v>
      </c>
      <c r="O1234" s="10" t="s">
        <v>1960</v>
      </c>
      <c r="P1234" s="14" t="s">
        <v>4663</v>
      </c>
      <c r="Q1234" s="12" t="s">
        <v>1924</v>
      </c>
      <c r="R1234" s="12" t="s">
        <v>207</v>
      </c>
      <c r="S1234" s="12" t="s">
        <v>1954</v>
      </c>
      <c r="T1234" s="10" t="s">
        <v>207</v>
      </c>
      <c r="U1234" s="10" t="s">
        <v>207</v>
      </c>
      <c r="V1234" s="10" t="s">
        <v>207</v>
      </c>
      <c r="W1234" s="10" t="s">
        <v>1982</v>
      </c>
      <c r="X1234" s="10" t="s">
        <v>1920</v>
      </c>
      <c r="Y1234" s="10" t="s">
        <v>2521</v>
      </c>
      <c r="Z1234" s="10" t="s">
        <v>1935</v>
      </c>
    </row>
    <row r="1235" spans="1:26" s="10" customFormat="1" ht="30">
      <c r="A1235" s="13" t="s">
        <v>91</v>
      </c>
      <c r="B1235" s="14" t="s">
        <v>161</v>
      </c>
      <c r="C1235" s="10" t="s">
        <v>224</v>
      </c>
      <c r="D1235" s="14" t="s">
        <v>1789</v>
      </c>
      <c r="E1235" s="14" t="s">
        <v>4664</v>
      </c>
      <c r="F1235" s="12" t="s">
        <v>1936</v>
      </c>
      <c r="G1235" s="12" t="s">
        <v>1926</v>
      </c>
      <c r="H1235" s="10">
        <v>2</v>
      </c>
      <c r="I1235" s="12">
        <v>1</v>
      </c>
      <c r="K1235" s="12"/>
      <c r="L1235" s="12" t="s">
        <v>4892</v>
      </c>
      <c r="M1235" s="10" t="s">
        <v>1928</v>
      </c>
      <c r="N1235" s="10" t="s">
        <v>1954</v>
      </c>
      <c r="O1235" s="10" t="s">
        <v>1960</v>
      </c>
      <c r="P1235" s="14" t="s">
        <v>4665</v>
      </c>
      <c r="Q1235" s="12" t="s">
        <v>1924</v>
      </c>
      <c r="R1235" s="12" t="s">
        <v>207</v>
      </c>
      <c r="S1235" s="12" t="s">
        <v>1954</v>
      </c>
      <c r="T1235" s="10" t="s">
        <v>207</v>
      </c>
      <c r="U1235" s="10" t="s">
        <v>207</v>
      </c>
      <c r="V1235" s="10" t="s">
        <v>207</v>
      </c>
      <c r="W1235" s="10" t="s">
        <v>4666</v>
      </c>
      <c r="X1235" s="10" t="s">
        <v>1920</v>
      </c>
      <c r="Y1235" s="10" t="s">
        <v>2521</v>
      </c>
      <c r="Z1235" s="10" t="s">
        <v>1935</v>
      </c>
    </row>
    <row r="1236" spans="1:26" s="10" customFormat="1" ht="60">
      <c r="A1236" s="13" t="s">
        <v>91</v>
      </c>
      <c r="B1236" s="14" t="s">
        <v>161</v>
      </c>
      <c r="C1236" s="10" t="s">
        <v>224</v>
      </c>
      <c r="D1236" s="14" t="s">
        <v>1790</v>
      </c>
      <c r="E1236" s="14" t="s">
        <v>4667</v>
      </c>
      <c r="F1236" s="12" t="s">
        <v>1936</v>
      </c>
      <c r="G1236" s="12" t="s">
        <v>1926</v>
      </c>
      <c r="I1236" s="12"/>
      <c r="K1236" s="12"/>
      <c r="L1236" s="12" t="s">
        <v>4892</v>
      </c>
      <c r="M1236" s="10" t="s">
        <v>1928</v>
      </c>
      <c r="N1236" s="10" t="s">
        <v>1954</v>
      </c>
      <c r="O1236" s="10" t="s">
        <v>1960</v>
      </c>
      <c r="P1236" s="14" t="s">
        <v>4668</v>
      </c>
      <c r="Q1236" s="12" t="s">
        <v>1924</v>
      </c>
      <c r="R1236" s="12" t="s">
        <v>207</v>
      </c>
      <c r="S1236" s="12" t="s">
        <v>1954</v>
      </c>
      <c r="T1236" s="10" t="s">
        <v>207</v>
      </c>
      <c r="U1236" s="10" t="s">
        <v>207</v>
      </c>
      <c r="V1236" s="10" t="s">
        <v>207</v>
      </c>
      <c r="W1236" s="10" t="s">
        <v>4669</v>
      </c>
      <c r="X1236" s="10" t="s">
        <v>1920</v>
      </c>
      <c r="Y1236" s="10" t="s">
        <v>2521</v>
      </c>
      <c r="Z1236" s="10" t="s">
        <v>1935</v>
      </c>
    </row>
    <row r="1237" spans="1:26" s="10" customFormat="1" ht="75">
      <c r="A1237" s="13" t="s">
        <v>91</v>
      </c>
      <c r="B1237" s="14" t="s">
        <v>161</v>
      </c>
      <c r="C1237" s="10" t="s">
        <v>224</v>
      </c>
      <c r="D1237" s="14" t="s">
        <v>1791</v>
      </c>
      <c r="E1237" s="14" t="s">
        <v>4670</v>
      </c>
      <c r="F1237" s="12" t="s">
        <v>1936</v>
      </c>
      <c r="G1237" s="12" t="s">
        <v>1926</v>
      </c>
      <c r="I1237" s="12">
        <v>1</v>
      </c>
      <c r="K1237" s="12"/>
      <c r="L1237" s="12" t="s">
        <v>4892</v>
      </c>
      <c r="M1237" s="10" t="s">
        <v>1928</v>
      </c>
      <c r="N1237" s="10" t="s">
        <v>1954</v>
      </c>
      <c r="O1237" s="10" t="s">
        <v>1960</v>
      </c>
      <c r="P1237" s="14" t="s">
        <v>2597</v>
      </c>
      <c r="Q1237" s="12" t="s">
        <v>1924</v>
      </c>
      <c r="R1237" s="12" t="s">
        <v>207</v>
      </c>
      <c r="S1237" s="12" t="s">
        <v>1954</v>
      </c>
      <c r="T1237" s="10" t="s">
        <v>207</v>
      </c>
      <c r="U1237" s="10" t="s">
        <v>207</v>
      </c>
      <c r="V1237" s="10" t="s">
        <v>207</v>
      </c>
      <c r="W1237" s="10" t="s">
        <v>4671</v>
      </c>
      <c r="X1237" s="10" t="s">
        <v>1920</v>
      </c>
      <c r="Y1237" s="10" t="s">
        <v>2521</v>
      </c>
      <c r="Z1237" s="10" t="s">
        <v>1935</v>
      </c>
    </row>
    <row r="1238" spans="1:26" s="10" customFormat="1" ht="30">
      <c r="A1238" s="13" t="s">
        <v>91</v>
      </c>
      <c r="B1238" s="14" t="s">
        <v>161</v>
      </c>
      <c r="C1238" s="10" t="s">
        <v>224</v>
      </c>
      <c r="D1238" s="14" t="s">
        <v>1792</v>
      </c>
      <c r="E1238" s="14" t="s">
        <v>207</v>
      </c>
      <c r="F1238" s="12" t="s">
        <v>1936</v>
      </c>
      <c r="G1238" s="12" t="s">
        <v>1926</v>
      </c>
      <c r="I1238" s="12"/>
      <c r="K1238" s="12"/>
      <c r="L1238" s="12" t="s">
        <v>4892</v>
      </c>
      <c r="M1238" s="10" t="s">
        <v>1928</v>
      </c>
      <c r="N1238" s="10" t="s">
        <v>1954</v>
      </c>
      <c r="O1238" s="10" t="s">
        <v>1960</v>
      </c>
      <c r="P1238" s="14" t="s">
        <v>2729</v>
      </c>
      <c r="Q1238" s="12" t="s">
        <v>1924</v>
      </c>
      <c r="R1238" s="12" t="s">
        <v>207</v>
      </c>
      <c r="S1238" s="12" t="s">
        <v>1954</v>
      </c>
      <c r="T1238" s="10" t="s">
        <v>207</v>
      </c>
      <c r="U1238" s="10" t="s">
        <v>207</v>
      </c>
      <c r="V1238" s="10" t="s">
        <v>207</v>
      </c>
      <c r="W1238" s="10" t="s">
        <v>4672</v>
      </c>
      <c r="X1238" s="10" t="s">
        <v>1920</v>
      </c>
      <c r="Y1238" s="10" t="s">
        <v>2521</v>
      </c>
      <c r="Z1238" s="10" t="s">
        <v>1935</v>
      </c>
    </row>
    <row r="1239" spans="1:26" s="10" customFormat="1" ht="30">
      <c r="A1239" s="13" t="s">
        <v>53</v>
      </c>
      <c r="B1239" s="14" t="s">
        <v>100</v>
      </c>
      <c r="C1239" s="10" t="s">
        <v>172</v>
      </c>
      <c r="D1239" s="14" t="s">
        <v>1796</v>
      </c>
      <c r="E1239" s="14" t="s">
        <v>4677</v>
      </c>
      <c r="F1239" s="12" t="s">
        <v>1936</v>
      </c>
      <c r="G1239" s="12" t="s">
        <v>1937</v>
      </c>
      <c r="H1239" s="10">
        <v>5</v>
      </c>
      <c r="I1239" s="12">
        <v>50</v>
      </c>
      <c r="J1239" s="10">
        <v>5</v>
      </c>
      <c r="K1239" s="12"/>
      <c r="L1239" s="12" t="s">
        <v>4892</v>
      </c>
      <c r="M1239" s="10" t="s">
        <v>1928</v>
      </c>
      <c r="N1239" s="10" t="s">
        <v>1929</v>
      </c>
      <c r="O1239" s="10" t="s">
        <v>1960</v>
      </c>
      <c r="P1239" s="14" t="s">
        <v>1931</v>
      </c>
      <c r="Q1239" s="12" t="s">
        <v>1924</v>
      </c>
      <c r="R1239" s="12" t="s">
        <v>207</v>
      </c>
      <c r="S1239" s="12" t="s">
        <v>207</v>
      </c>
      <c r="T1239" s="10" t="s">
        <v>207</v>
      </c>
      <c r="U1239" s="10" t="s">
        <v>207</v>
      </c>
      <c r="V1239" s="10" t="s">
        <v>207</v>
      </c>
      <c r="W1239" s="10" t="s">
        <v>1933</v>
      </c>
      <c r="X1239" s="10" t="s">
        <v>2018</v>
      </c>
      <c r="Y1239" s="10" t="s">
        <v>1942</v>
      </c>
      <c r="Z1239" s="10" t="s">
        <v>1935</v>
      </c>
    </row>
    <row r="1240" spans="1:26" s="10" customFormat="1" ht="30">
      <c r="A1240" s="13" t="s">
        <v>53</v>
      </c>
      <c r="B1240" s="14" t="s">
        <v>152</v>
      </c>
      <c r="C1240" s="10" t="s">
        <v>215</v>
      </c>
      <c r="D1240" s="14" t="s">
        <v>1795</v>
      </c>
      <c r="E1240" s="14" t="s">
        <v>207</v>
      </c>
      <c r="F1240" s="12" t="s">
        <v>1920</v>
      </c>
      <c r="G1240" s="12" t="s">
        <v>1921</v>
      </c>
      <c r="H1240" s="10">
        <v>15</v>
      </c>
      <c r="I1240" s="12"/>
      <c r="K1240" s="12"/>
      <c r="L1240" s="12" t="s">
        <v>4892</v>
      </c>
      <c r="M1240" s="10" t="s">
        <v>1928</v>
      </c>
      <c r="N1240" s="10" t="s">
        <v>1929</v>
      </c>
      <c r="O1240" s="10" t="s">
        <v>4676</v>
      </c>
      <c r="P1240" s="14" t="s">
        <v>1931</v>
      </c>
      <c r="Q1240" s="12" t="s">
        <v>1924</v>
      </c>
      <c r="R1240" s="12" t="s">
        <v>207</v>
      </c>
      <c r="S1240" s="12" t="s">
        <v>207</v>
      </c>
      <c r="T1240" s="10" t="s">
        <v>207</v>
      </c>
      <c r="U1240" s="10" t="s">
        <v>207</v>
      </c>
      <c r="V1240" s="10" t="s">
        <v>207</v>
      </c>
      <c r="W1240" s="10" t="s">
        <v>207</v>
      </c>
      <c r="X1240" s="10" t="s">
        <v>207</v>
      </c>
      <c r="Y1240" s="10" t="s">
        <v>207</v>
      </c>
      <c r="Z1240" s="10" t="s">
        <v>207</v>
      </c>
    </row>
    <row r="1241" spans="1:26" s="10" customFormat="1" ht="30">
      <c r="A1241" s="13" t="s">
        <v>53</v>
      </c>
      <c r="B1241" s="14" t="s">
        <v>100</v>
      </c>
      <c r="C1241" s="10" t="s">
        <v>172</v>
      </c>
      <c r="D1241" s="14" t="s">
        <v>1797</v>
      </c>
      <c r="E1241" s="14" t="s">
        <v>207</v>
      </c>
      <c r="F1241" s="12" t="s">
        <v>1936</v>
      </c>
      <c r="G1241" s="12" t="s">
        <v>1921</v>
      </c>
      <c r="H1241" s="10">
        <v>1</v>
      </c>
      <c r="I1241" s="12"/>
      <c r="K1241" s="12"/>
      <c r="L1241" s="12" t="s">
        <v>1922</v>
      </c>
      <c r="M1241" s="10" t="s">
        <v>1928</v>
      </c>
      <c r="N1241" s="10" t="s">
        <v>1954</v>
      </c>
      <c r="O1241" s="10" t="s">
        <v>1960</v>
      </c>
      <c r="P1241" s="14" t="s">
        <v>1931</v>
      </c>
      <c r="Q1241" s="12" t="s">
        <v>1946</v>
      </c>
      <c r="R1241" s="12" t="s">
        <v>1933</v>
      </c>
      <c r="S1241" s="12" t="s">
        <v>207</v>
      </c>
      <c r="T1241" s="10" t="s">
        <v>4678</v>
      </c>
      <c r="U1241" s="10" t="s">
        <v>4679</v>
      </c>
      <c r="V1241" s="10" t="s">
        <v>207</v>
      </c>
      <c r="W1241" s="10" t="s">
        <v>2050</v>
      </c>
      <c r="X1241" s="10" t="s">
        <v>207</v>
      </c>
      <c r="Y1241" s="10" t="s">
        <v>207</v>
      </c>
      <c r="Z1241" s="10" t="s">
        <v>2121</v>
      </c>
    </row>
    <row r="1242" spans="1:26" s="10" customFormat="1">
      <c r="A1242" s="13" t="s">
        <v>53</v>
      </c>
      <c r="B1242" s="14" t="s">
        <v>162</v>
      </c>
      <c r="C1242" s="10" t="s">
        <v>5076</v>
      </c>
      <c r="D1242" s="14" t="s">
        <v>1793</v>
      </c>
      <c r="E1242" s="14" t="s">
        <v>207</v>
      </c>
      <c r="F1242" s="12" t="s">
        <v>1920</v>
      </c>
      <c r="G1242" s="12" t="s">
        <v>1921</v>
      </c>
      <c r="H1242" s="10">
        <v>5</v>
      </c>
      <c r="I1242" s="12">
        <v>8</v>
      </c>
      <c r="J1242" s="10">
        <v>5</v>
      </c>
      <c r="K1242" s="12"/>
      <c r="L1242" s="12" t="s">
        <v>1927</v>
      </c>
      <c r="M1242" s="10" t="s">
        <v>1923</v>
      </c>
      <c r="N1242" s="10" t="s">
        <v>207</v>
      </c>
      <c r="O1242" s="10" t="s">
        <v>207</v>
      </c>
      <c r="P1242" s="14" t="s">
        <v>207</v>
      </c>
      <c r="Q1242" s="12" t="s">
        <v>1946</v>
      </c>
      <c r="R1242" s="12" t="s">
        <v>1933</v>
      </c>
      <c r="S1242" s="12" t="s">
        <v>207</v>
      </c>
      <c r="T1242" s="10" t="s">
        <v>4673</v>
      </c>
      <c r="U1242" s="10" t="s">
        <v>4674</v>
      </c>
      <c r="V1242" s="10" t="s">
        <v>4675</v>
      </c>
      <c r="W1242" s="10" t="s">
        <v>2050</v>
      </c>
      <c r="X1242" s="10" t="s">
        <v>207</v>
      </c>
      <c r="Y1242" s="10" t="s">
        <v>207</v>
      </c>
      <c r="Z1242" s="10" t="s">
        <v>2121</v>
      </c>
    </row>
    <row r="1243" spans="1:26" s="10" customFormat="1">
      <c r="A1243" s="13" t="s">
        <v>53</v>
      </c>
      <c r="B1243" s="14" t="s">
        <v>100</v>
      </c>
      <c r="C1243" s="10" t="s">
        <v>172</v>
      </c>
      <c r="D1243" s="14" t="s">
        <v>1798</v>
      </c>
      <c r="E1243" s="14" t="s">
        <v>207</v>
      </c>
      <c r="F1243" s="12" t="s">
        <v>1936</v>
      </c>
      <c r="G1243" s="12" t="s">
        <v>1921</v>
      </c>
      <c r="H1243" s="10">
        <v>5</v>
      </c>
      <c r="I1243" s="12">
        <v>5</v>
      </c>
      <c r="J1243" s="10">
        <v>8</v>
      </c>
      <c r="K1243" s="12"/>
      <c r="L1243" s="12" t="s">
        <v>1922</v>
      </c>
      <c r="M1243" s="10" t="s">
        <v>1928</v>
      </c>
      <c r="N1243" s="10" t="s">
        <v>1929</v>
      </c>
      <c r="O1243" s="10" t="s">
        <v>1960</v>
      </c>
      <c r="P1243" s="14" t="s">
        <v>2156</v>
      </c>
      <c r="Q1243" s="12" t="s">
        <v>1946</v>
      </c>
      <c r="R1243" s="12" t="s">
        <v>1933</v>
      </c>
      <c r="S1243" s="12" t="s">
        <v>207</v>
      </c>
      <c r="T1243" s="10" t="s">
        <v>4680</v>
      </c>
      <c r="U1243" s="10" t="s">
        <v>4681</v>
      </c>
      <c r="V1243" s="10" t="s">
        <v>207</v>
      </c>
      <c r="W1243" s="10" t="s">
        <v>2050</v>
      </c>
      <c r="X1243" s="10" t="s">
        <v>207</v>
      </c>
      <c r="Y1243" s="10" t="s">
        <v>207</v>
      </c>
      <c r="Z1243" s="10" t="s">
        <v>2121</v>
      </c>
    </row>
    <row r="1244" spans="1:26" s="10" customFormat="1">
      <c r="A1244" s="13" t="s">
        <v>53</v>
      </c>
      <c r="B1244" s="14" t="s">
        <v>100</v>
      </c>
      <c r="C1244" s="10" t="s">
        <v>172</v>
      </c>
      <c r="D1244" s="14" t="s">
        <v>1799</v>
      </c>
      <c r="E1244" s="14" t="s">
        <v>207</v>
      </c>
      <c r="F1244" s="12" t="s">
        <v>1920</v>
      </c>
      <c r="G1244" s="12" t="s">
        <v>1921</v>
      </c>
      <c r="H1244" s="10">
        <v>1</v>
      </c>
      <c r="I1244" s="12"/>
      <c r="K1244" s="12"/>
      <c r="L1244" s="12" t="s">
        <v>1927</v>
      </c>
      <c r="M1244" s="10" t="s">
        <v>1923</v>
      </c>
      <c r="N1244" s="10" t="s">
        <v>207</v>
      </c>
      <c r="O1244" s="10" t="s">
        <v>207</v>
      </c>
      <c r="P1244" s="14" t="s">
        <v>207</v>
      </c>
      <c r="Q1244" s="12" t="s">
        <v>2431</v>
      </c>
      <c r="R1244" s="12" t="s">
        <v>1986</v>
      </c>
      <c r="S1244" s="12" t="s">
        <v>207</v>
      </c>
      <c r="T1244" s="10" t="s">
        <v>4682</v>
      </c>
      <c r="U1244" s="10" t="s">
        <v>4683</v>
      </c>
      <c r="V1244" s="10" t="s">
        <v>1925</v>
      </c>
      <c r="W1244" s="10" t="s">
        <v>2050</v>
      </c>
      <c r="X1244" s="10" t="s">
        <v>207</v>
      </c>
      <c r="Y1244" s="10" t="s">
        <v>207</v>
      </c>
      <c r="Z1244" s="10" t="s">
        <v>2121</v>
      </c>
    </row>
    <row r="1245" spans="1:26" s="10" customFormat="1" ht="30">
      <c r="A1245" s="13" t="s">
        <v>53</v>
      </c>
      <c r="B1245" s="14" t="s">
        <v>96</v>
      </c>
      <c r="C1245" s="10" t="s">
        <v>168</v>
      </c>
      <c r="D1245" s="14" t="s">
        <v>359</v>
      </c>
      <c r="E1245" s="14" t="s">
        <v>207</v>
      </c>
      <c r="F1245" s="12" t="s">
        <v>1920</v>
      </c>
      <c r="G1245" s="12" t="s">
        <v>1921</v>
      </c>
      <c r="H1245" s="10">
        <v>50</v>
      </c>
      <c r="I1245" s="12"/>
      <c r="K1245" s="12"/>
      <c r="L1245" s="12" t="s">
        <v>4892</v>
      </c>
      <c r="M1245" s="10" t="s">
        <v>1928</v>
      </c>
      <c r="N1245" s="10" t="s">
        <v>1929</v>
      </c>
      <c r="O1245" s="10" t="s">
        <v>1930</v>
      </c>
      <c r="P1245" s="14" t="s">
        <v>1931</v>
      </c>
      <c r="Q1245" s="12" t="s">
        <v>1924</v>
      </c>
      <c r="R1245" s="12" t="s">
        <v>207</v>
      </c>
      <c r="S1245" s="12" t="s">
        <v>207</v>
      </c>
      <c r="T1245" s="10" t="s">
        <v>207</v>
      </c>
      <c r="U1245" s="10" t="s">
        <v>207</v>
      </c>
      <c r="V1245" s="10" t="s">
        <v>207</v>
      </c>
      <c r="W1245" s="10" t="s">
        <v>2435</v>
      </c>
      <c r="X1245" s="10" t="s">
        <v>207</v>
      </c>
      <c r="Y1245" s="10" t="s">
        <v>207</v>
      </c>
      <c r="Z1245" s="10" t="s">
        <v>1935</v>
      </c>
    </row>
    <row r="1246" spans="1:26" s="10" customFormat="1" ht="30">
      <c r="A1246" s="13" t="s">
        <v>53</v>
      </c>
      <c r="B1246" s="14" t="s">
        <v>148</v>
      </c>
      <c r="C1246" s="10" t="s">
        <v>213</v>
      </c>
      <c r="D1246" s="14" t="s">
        <v>1794</v>
      </c>
      <c r="E1246" s="14" t="s">
        <v>207</v>
      </c>
      <c r="F1246" s="12" t="s">
        <v>1936</v>
      </c>
      <c r="G1246" s="12" t="s">
        <v>1921</v>
      </c>
      <c r="H1246" s="10">
        <v>1</v>
      </c>
      <c r="I1246" s="12"/>
      <c r="K1246" s="12"/>
      <c r="L1246" s="12" t="s">
        <v>4892</v>
      </c>
      <c r="M1246" s="10" t="s">
        <v>1928</v>
      </c>
      <c r="N1246" s="10" t="s">
        <v>1929</v>
      </c>
      <c r="O1246" s="10" t="s">
        <v>1960</v>
      </c>
      <c r="P1246" s="14" t="s">
        <v>1931</v>
      </c>
      <c r="Q1246" s="12" t="s">
        <v>1924</v>
      </c>
      <c r="R1246" s="12" t="s">
        <v>207</v>
      </c>
      <c r="S1246" s="12" t="s">
        <v>207</v>
      </c>
      <c r="T1246" s="10" t="s">
        <v>207</v>
      </c>
      <c r="U1246" s="10" t="s">
        <v>207</v>
      </c>
      <c r="V1246" s="10" t="s">
        <v>207</v>
      </c>
      <c r="W1246" s="10" t="s">
        <v>207</v>
      </c>
      <c r="X1246" s="10" t="s">
        <v>207</v>
      </c>
      <c r="Y1246" s="10" t="s">
        <v>207</v>
      </c>
      <c r="Z1246" s="10" t="s">
        <v>207</v>
      </c>
    </row>
    <row r="1247" spans="1:26" s="10" customFormat="1" ht="30">
      <c r="A1247" s="13" t="s">
        <v>53</v>
      </c>
      <c r="B1247" s="14" t="s">
        <v>100</v>
      </c>
      <c r="C1247" s="10" t="s">
        <v>172</v>
      </c>
      <c r="D1247" s="14" t="s">
        <v>1800</v>
      </c>
      <c r="E1247" s="14" t="s">
        <v>207</v>
      </c>
      <c r="F1247" s="12" t="s">
        <v>1920</v>
      </c>
      <c r="G1247" s="12" t="s">
        <v>1937</v>
      </c>
      <c r="H1247" s="10">
        <v>1</v>
      </c>
      <c r="I1247" s="12">
        <v>1</v>
      </c>
      <c r="J1247" s="10">
        <v>1</v>
      </c>
      <c r="K1247" s="12"/>
      <c r="L1247" s="12" t="s">
        <v>4892</v>
      </c>
      <c r="M1247" s="10" t="s">
        <v>1928</v>
      </c>
      <c r="N1247" s="10" t="s">
        <v>1929</v>
      </c>
      <c r="O1247" s="10" t="s">
        <v>1937</v>
      </c>
      <c r="P1247" s="14" t="s">
        <v>1931</v>
      </c>
      <c r="Q1247" s="12" t="s">
        <v>1924</v>
      </c>
      <c r="R1247" s="12" t="s">
        <v>207</v>
      </c>
      <c r="S1247" s="12" t="s">
        <v>207</v>
      </c>
      <c r="T1247" s="10" t="s">
        <v>207</v>
      </c>
      <c r="U1247" s="10" t="s">
        <v>207</v>
      </c>
      <c r="V1247" s="10" t="s">
        <v>207</v>
      </c>
      <c r="W1247" s="10" t="s">
        <v>4684</v>
      </c>
      <c r="X1247" s="10" t="s">
        <v>1962</v>
      </c>
      <c r="Y1247" s="10" t="s">
        <v>1942</v>
      </c>
      <c r="Z1247" s="10" t="s">
        <v>1935</v>
      </c>
    </row>
    <row r="1248" spans="1:26" s="10" customFormat="1" ht="30">
      <c r="A1248" s="13" t="s">
        <v>53</v>
      </c>
      <c r="B1248" s="14" t="s">
        <v>100</v>
      </c>
      <c r="C1248" s="10" t="s">
        <v>172</v>
      </c>
      <c r="D1248" s="14" t="s">
        <v>1801</v>
      </c>
      <c r="E1248" s="14" t="s">
        <v>207</v>
      </c>
      <c r="F1248" s="12" t="s">
        <v>1936</v>
      </c>
      <c r="G1248" s="12" t="s">
        <v>1937</v>
      </c>
      <c r="H1248" s="10">
        <v>50</v>
      </c>
      <c r="I1248" s="12">
        <v>50</v>
      </c>
      <c r="J1248" s="10">
        <v>50</v>
      </c>
      <c r="K1248" s="12"/>
      <c r="L1248" s="12" t="s">
        <v>4892</v>
      </c>
      <c r="M1248" s="10" t="s">
        <v>1928</v>
      </c>
      <c r="N1248" s="10" t="s">
        <v>1929</v>
      </c>
      <c r="O1248" s="10" t="s">
        <v>1960</v>
      </c>
      <c r="P1248" s="14" t="s">
        <v>1931</v>
      </c>
      <c r="Q1248" s="12" t="s">
        <v>1924</v>
      </c>
      <c r="R1248" s="12" t="s">
        <v>207</v>
      </c>
      <c r="S1248" s="12" t="s">
        <v>207</v>
      </c>
      <c r="T1248" s="10" t="s">
        <v>207</v>
      </c>
      <c r="U1248" s="10" t="s">
        <v>207</v>
      </c>
      <c r="V1248" s="10" t="s">
        <v>207</v>
      </c>
      <c r="W1248" s="10" t="s">
        <v>2610</v>
      </c>
      <c r="X1248" s="10" t="s">
        <v>1962</v>
      </c>
      <c r="Y1248" s="10" t="s">
        <v>1942</v>
      </c>
      <c r="Z1248" s="10" t="s">
        <v>1935</v>
      </c>
    </row>
    <row r="1249" spans="1:26" s="10" customFormat="1" ht="30">
      <c r="A1249" s="13" t="s">
        <v>53</v>
      </c>
      <c r="B1249" s="14" t="s">
        <v>124</v>
      </c>
      <c r="C1249" s="10" t="s">
        <v>191</v>
      </c>
      <c r="D1249" s="14" t="s">
        <v>361</v>
      </c>
      <c r="E1249" s="14" t="s">
        <v>2143</v>
      </c>
      <c r="F1249" s="12" t="s">
        <v>1936</v>
      </c>
      <c r="G1249" s="12" t="s">
        <v>1937</v>
      </c>
      <c r="H1249" s="12">
        <v>3</v>
      </c>
      <c r="I1249" s="12"/>
      <c r="J1249" s="10">
        <v>4</v>
      </c>
      <c r="K1249" s="12"/>
      <c r="L1249" s="12" t="s">
        <v>4892</v>
      </c>
      <c r="M1249" s="12" t="s">
        <v>1928</v>
      </c>
      <c r="N1249" s="12" t="s">
        <v>1929</v>
      </c>
      <c r="O1249" s="12" t="s">
        <v>1960</v>
      </c>
      <c r="P1249" s="14" t="s">
        <v>1931</v>
      </c>
      <c r="Q1249" s="12" t="s">
        <v>1924</v>
      </c>
      <c r="R1249" s="12" t="s">
        <v>207</v>
      </c>
      <c r="S1249" s="12" t="s">
        <v>1933</v>
      </c>
      <c r="T1249" s="10" t="s">
        <v>207</v>
      </c>
      <c r="U1249" s="10" t="s">
        <v>207</v>
      </c>
      <c r="V1249" s="10" t="s">
        <v>207</v>
      </c>
      <c r="W1249" s="10" t="s">
        <v>2144</v>
      </c>
      <c r="X1249" s="12" t="s">
        <v>1941</v>
      </c>
      <c r="Y1249" s="10" t="s">
        <v>2145</v>
      </c>
      <c r="Z1249" s="12" t="s">
        <v>207</v>
      </c>
    </row>
    <row r="1250" spans="1:26" s="10" customFormat="1" ht="30">
      <c r="A1250" s="13" t="s">
        <v>53</v>
      </c>
      <c r="B1250" s="14" t="s">
        <v>100</v>
      </c>
      <c r="C1250" s="10" t="s">
        <v>172</v>
      </c>
      <c r="D1250" s="14" t="s">
        <v>1802</v>
      </c>
      <c r="E1250" s="14" t="s">
        <v>4685</v>
      </c>
      <c r="F1250" s="12" t="s">
        <v>1920</v>
      </c>
      <c r="G1250" s="12" t="s">
        <v>1937</v>
      </c>
      <c r="H1250" s="10">
        <v>5</v>
      </c>
      <c r="I1250" s="12">
        <v>50</v>
      </c>
      <c r="J1250" s="10">
        <v>5</v>
      </c>
      <c r="K1250" s="12"/>
      <c r="L1250" s="12" t="s">
        <v>4892</v>
      </c>
      <c r="M1250" s="10" t="s">
        <v>1928</v>
      </c>
      <c r="N1250" s="10" t="s">
        <v>1929</v>
      </c>
      <c r="O1250" s="10" t="s">
        <v>1937</v>
      </c>
      <c r="P1250" s="14" t="s">
        <v>1931</v>
      </c>
      <c r="Q1250" s="12" t="s">
        <v>1924</v>
      </c>
      <c r="R1250" s="12" t="s">
        <v>207</v>
      </c>
      <c r="S1250" s="12" t="s">
        <v>207</v>
      </c>
      <c r="T1250" s="10" t="s">
        <v>207</v>
      </c>
      <c r="U1250" s="10" t="s">
        <v>207</v>
      </c>
      <c r="V1250" s="10" t="s">
        <v>207</v>
      </c>
      <c r="W1250" s="10" t="s">
        <v>1954</v>
      </c>
      <c r="X1250" s="10" t="s">
        <v>2018</v>
      </c>
      <c r="Y1250" s="10" t="s">
        <v>1942</v>
      </c>
      <c r="Z1250" s="10" t="s">
        <v>1935</v>
      </c>
    </row>
    <row r="1251" spans="1:26" s="10" customFormat="1" ht="30">
      <c r="A1251" s="13" t="s">
        <v>53</v>
      </c>
      <c r="B1251" s="14" t="s">
        <v>100</v>
      </c>
      <c r="C1251" s="10" t="s">
        <v>172</v>
      </c>
      <c r="D1251" s="14" t="s">
        <v>1803</v>
      </c>
      <c r="E1251" s="14" t="s">
        <v>207</v>
      </c>
      <c r="F1251" s="12" t="s">
        <v>1920</v>
      </c>
      <c r="G1251" s="12" t="s">
        <v>1921</v>
      </c>
      <c r="H1251" s="10">
        <v>1</v>
      </c>
      <c r="I1251" s="12"/>
      <c r="K1251" s="12"/>
      <c r="L1251" s="12" t="s">
        <v>1927</v>
      </c>
      <c r="M1251" s="10" t="s">
        <v>1923</v>
      </c>
      <c r="N1251" s="10" t="s">
        <v>207</v>
      </c>
      <c r="O1251" s="10" t="s">
        <v>207</v>
      </c>
      <c r="P1251" s="14" t="s">
        <v>207</v>
      </c>
      <c r="Q1251" s="12" t="s">
        <v>1946</v>
      </c>
      <c r="R1251" s="12" t="s">
        <v>1933</v>
      </c>
      <c r="S1251" s="12" t="s">
        <v>1933</v>
      </c>
      <c r="T1251" s="10" t="s">
        <v>4686</v>
      </c>
      <c r="U1251" s="10" t="s">
        <v>4687</v>
      </c>
      <c r="V1251" s="10" t="s">
        <v>1925</v>
      </c>
      <c r="W1251" s="10" t="s">
        <v>2050</v>
      </c>
      <c r="X1251" s="10" t="s">
        <v>207</v>
      </c>
      <c r="Y1251" s="10" t="s">
        <v>207</v>
      </c>
      <c r="Z1251" s="10" t="s">
        <v>2121</v>
      </c>
    </row>
    <row r="1252" spans="1:26" s="10" customFormat="1" ht="30">
      <c r="A1252" s="13" t="s">
        <v>53</v>
      </c>
      <c r="B1252" s="14" t="s">
        <v>159</v>
      </c>
      <c r="C1252" s="10" t="s">
        <v>222</v>
      </c>
      <c r="D1252" s="14" t="s">
        <v>1804</v>
      </c>
      <c r="E1252" s="14" t="s">
        <v>207</v>
      </c>
      <c r="F1252" s="12" t="s">
        <v>1920</v>
      </c>
      <c r="G1252" s="12" t="s">
        <v>1921</v>
      </c>
      <c r="H1252" s="10">
        <v>1</v>
      </c>
      <c r="I1252" s="12">
        <v>3</v>
      </c>
      <c r="J1252" s="10">
        <v>4</v>
      </c>
      <c r="K1252" s="12"/>
      <c r="L1252" s="12" t="s">
        <v>4892</v>
      </c>
      <c r="M1252" s="10" t="s">
        <v>1928</v>
      </c>
      <c r="N1252" s="10" t="s">
        <v>1929</v>
      </c>
      <c r="O1252" s="10" t="s">
        <v>1930</v>
      </c>
      <c r="P1252" s="14" t="s">
        <v>1931</v>
      </c>
      <c r="Q1252" s="12" t="s">
        <v>1924</v>
      </c>
      <c r="R1252" s="12" t="s">
        <v>207</v>
      </c>
      <c r="S1252" s="12" t="s">
        <v>207</v>
      </c>
      <c r="T1252" s="10" t="s">
        <v>207</v>
      </c>
      <c r="U1252" s="10" t="s">
        <v>207</v>
      </c>
      <c r="V1252" s="10" t="s">
        <v>207</v>
      </c>
      <c r="W1252" s="10" t="s">
        <v>207</v>
      </c>
      <c r="X1252" s="10" t="s">
        <v>207</v>
      </c>
      <c r="Y1252" s="10" t="s">
        <v>207</v>
      </c>
      <c r="Z1252" s="10" t="s">
        <v>1935</v>
      </c>
    </row>
    <row r="1253" spans="1:26" s="10" customFormat="1">
      <c r="A1253" s="13" t="s">
        <v>90</v>
      </c>
      <c r="B1253" s="14" t="s">
        <v>160</v>
      </c>
      <c r="C1253" s="10" t="s">
        <v>223</v>
      </c>
      <c r="D1253" s="14" t="s">
        <v>714</v>
      </c>
      <c r="E1253" s="14" t="s">
        <v>207</v>
      </c>
      <c r="F1253" s="12" t="s">
        <v>1920</v>
      </c>
      <c r="G1253" s="12" t="s">
        <v>1921</v>
      </c>
      <c r="H1253" s="10">
        <v>8</v>
      </c>
      <c r="I1253" s="12"/>
      <c r="K1253" s="12"/>
      <c r="L1253" s="12" t="s">
        <v>4892</v>
      </c>
      <c r="M1253" s="10" t="s">
        <v>1923</v>
      </c>
      <c r="N1253" s="10" t="s">
        <v>207</v>
      </c>
      <c r="O1253" s="10" t="s">
        <v>207</v>
      </c>
      <c r="P1253" s="14" t="s">
        <v>207</v>
      </c>
      <c r="Q1253" s="12" t="s">
        <v>1924</v>
      </c>
      <c r="R1253" s="12" t="s">
        <v>207</v>
      </c>
      <c r="S1253" s="12" t="s">
        <v>207</v>
      </c>
      <c r="T1253" s="10" t="s">
        <v>207</v>
      </c>
      <c r="U1253" s="10" t="s">
        <v>207</v>
      </c>
      <c r="V1253" s="10" t="s">
        <v>1925</v>
      </c>
      <c r="W1253" s="10" t="s">
        <v>207</v>
      </c>
      <c r="X1253" s="10" t="s">
        <v>207</v>
      </c>
      <c r="Y1253" s="10" t="s">
        <v>207</v>
      </c>
      <c r="Z1253" s="10" t="s">
        <v>207</v>
      </c>
    </row>
    <row r="1254" spans="1:26" s="10" customFormat="1" ht="30">
      <c r="A1254" s="13" t="s">
        <v>90</v>
      </c>
      <c r="B1254" s="14" t="s">
        <v>160</v>
      </c>
      <c r="C1254" s="10" t="s">
        <v>223</v>
      </c>
      <c r="D1254" s="14" t="s">
        <v>715</v>
      </c>
      <c r="E1254" s="14" t="s">
        <v>2464</v>
      </c>
      <c r="F1254" s="12" t="s">
        <v>1936</v>
      </c>
      <c r="G1254" s="12" t="s">
        <v>1937</v>
      </c>
      <c r="H1254" s="10">
        <v>7</v>
      </c>
      <c r="I1254" s="12"/>
      <c r="K1254" s="12"/>
      <c r="L1254" s="12" t="s">
        <v>4892</v>
      </c>
      <c r="M1254" s="10" t="s">
        <v>1928</v>
      </c>
      <c r="N1254" s="10" t="s">
        <v>1929</v>
      </c>
      <c r="O1254" s="10" t="s">
        <v>1960</v>
      </c>
      <c r="P1254" s="14" t="s">
        <v>1931</v>
      </c>
      <c r="Q1254" s="12" t="s">
        <v>1924</v>
      </c>
      <c r="R1254" s="12" t="s">
        <v>207</v>
      </c>
      <c r="S1254" s="12" t="s">
        <v>207</v>
      </c>
      <c r="T1254" s="10" t="s">
        <v>207</v>
      </c>
      <c r="U1254" s="10" t="s">
        <v>207</v>
      </c>
      <c r="V1254" s="10" t="s">
        <v>207</v>
      </c>
      <c r="W1254" s="10" t="s">
        <v>207</v>
      </c>
      <c r="X1254" s="10" t="s">
        <v>207</v>
      </c>
      <c r="Y1254" s="10" t="s">
        <v>207</v>
      </c>
      <c r="Z1254" s="10" t="s">
        <v>207</v>
      </c>
    </row>
    <row r="1255" spans="1:26" s="10" customFormat="1" ht="30">
      <c r="A1255" s="13" t="s">
        <v>90</v>
      </c>
      <c r="B1255" s="14" t="s">
        <v>160</v>
      </c>
      <c r="C1255" s="10" t="s">
        <v>223</v>
      </c>
      <c r="D1255" s="14" t="s">
        <v>716</v>
      </c>
      <c r="E1255" s="14" t="s">
        <v>207</v>
      </c>
      <c r="F1255" s="12" t="s">
        <v>1936</v>
      </c>
      <c r="G1255" s="12" t="s">
        <v>1937</v>
      </c>
      <c r="H1255" s="10">
        <v>7</v>
      </c>
      <c r="I1255" s="12"/>
      <c r="K1255" s="12"/>
      <c r="L1255" s="12" t="s">
        <v>4892</v>
      </c>
      <c r="M1255" s="10" t="s">
        <v>1928</v>
      </c>
      <c r="N1255" s="10" t="s">
        <v>1929</v>
      </c>
      <c r="O1255" s="10" t="s">
        <v>1960</v>
      </c>
      <c r="P1255" s="14" t="s">
        <v>1931</v>
      </c>
      <c r="Q1255" s="12" t="s">
        <v>1924</v>
      </c>
      <c r="R1255" s="12" t="s">
        <v>207</v>
      </c>
      <c r="S1255" s="12" t="s">
        <v>207</v>
      </c>
      <c r="T1255" s="10" t="s">
        <v>207</v>
      </c>
      <c r="U1255" s="10" t="s">
        <v>207</v>
      </c>
      <c r="V1255" s="10" t="s">
        <v>207</v>
      </c>
      <c r="W1255" s="10" t="s">
        <v>207</v>
      </c>
      <c r="X1255" s="10" t="s">
        <v>207</v>
      </c>
      <c r="Y1255" s="10" t="s">
        <v>207</v>
      </c>
      <c r="Z1255" s="10" t="s">
        <v>207</v>
      </c>
    </row>
    <row r="1256" spans="1:26" s="10" customFormat="1" ht="75">
      <c r="A1256" s="13" t="s">
        <v>90</v>
      </c>
      <c r="B1256" s="14" t="s">
        <v>160</v>
      </c>
      <c r="C1256" s="10" t="s">
        <v>223</v>
      </c>
      <c r="D1256" s="14" t="s">
        <v>717</v>
      </c>
      <c r="E1256" s="14" t="s">
        <v>207</v>
      </c>
      <c r="F1256" s="12" t="s">
        <v>1936</v>
      </c>
      <c r="G1256" s="12" t="s">
        <v>1937</v>
      </c>
      <c r="I1256" s="12"/>
      <c r="K1256" s="12"/>
      <c r="L1256" s="12" t="s">
        <v>1927</v>
      </c>
      <c r="M1256" s="10" t="s">
        <v>1944</v>
      </c>
      <c r="N1256" s="10" t="s">
        <v>1929</v>
      </c>
      <c r="O1256" s="10" t="s">
        <v>1960</v>
      </c>
      <c r="P1256" s="14" t="s">
        <v>2465</v>
      </c>
      <c r="Q1256" s="12" t="s">
        <v>2431</v>
      </c>
      <c r="R1256" s="12" t="s">
        <v>207</v>
      </c>
      <c r="S1256" s="12" t="s">
        <v>1962</v>
      </c>
      <c r="T1256" s="10" t="s">
        <v>2466</v>
      </c>
      <c r="U1256" s="10" t="s">
        <v>2467</v>
      </c>
      <c r="V1256" s="10" t="s">
        <v>207</v>
      </c>
      <c r="W1256" s="10" t="s">
        <v>2050</v>
      </c>
      <c r="X1256" s="10" t="s">
        <v>207</v>
      </c>
      <c r="Y1256" s="10" t="s">
        <v>207</v>
      </c>
      <c r="Z1256" s="10" t="s">
        <v>2121</v>
      </c>
    </row>
    <row r="1257" spans="1:26" s="10" customFormat="1" ht="75">
      <c r="A1257" s="13" t="s">
        <v>90</v>
      </c>
      <c r="B1257" s="14" t="s">
        <v>160</v>
      </c>
      <c r="C1257" s="10" t="s">
        <v>223</v>
      </c>
      <c r="D1257" s="14" t="s">
        <v>718</v>
      </c>
      <c r="E1257" s="14" t="s">
        <v>207</v>
      </c>
      <c r="F1257" s="12" t="s">
        <v>1936</v>
      </c>
      <c r="G1257" s="12" t="s">
        <v>1937</v>
      </c>
      <c r="I1257" s="12"/>
      <c r="K1257" s="12"/>
      <c r="L1257" s="12" t="s">
        <v>1927</v>
      </c>
      <c r="M1257" s="10" t="s">
        <v>1944</v>
      </c>
      <c r="N1257" s="10" t="s">
        <v>1929</v>
      </c>
      <c r="O1257" s="10" t="s">
        <v>1960</v>
      </c>
      <c r="P1257" s="14" t="s">
        <v>2465</v>
      </c>
      <c r="Q1257" s="12" t="s">
        <v>2431</v>
      </c>
      <c r="R1257" s="12" t="s">
        <v>207</v>
      </c>
      <c r="S1257" s="12" t="s">
        <v>1962</v>
      </c>
      <c r="T1257" s="10" t="s">
        <v>2468</v>
      </c>
      <c r="U1257" s="10" t="s">
        <v>2469</v>
      </c>
      <c r="V1257" s="10" t="s">
        <v>207</v>
      </c>
      <c r="W1257" s="10" t="s">
        <v>2050</v>
      </c>
      <c r="X1257" s="10" t="s">
        <v>207</v>
      </c>
      <c r="Y1257" s="10" t="s">
        <v>207</v>
      </c>
      <c r="Z1257" s="10" t="s">
        <v>2121</v>
      </c>
    </row>
    <row r="1258" spans="1:26" s="10" customFormat="1" ht="75">
      <c r="A1258" s="13" t="s">
        <v>90</v>
      </c>
      <c r="B1258" s="14" t="s">
        <v>160</v>
      </c>
      <c r="C1258" s="10" t="s">
        <v>223</v>
      </c>
      <c r="D1258" s="14" t="s">
        <v>719</v>
      </c>
      <c r="E1258" s="14" t="s">
        <v>207</v>
      </c>
      <c r="F1258" s="12" t="s">
        <v>1936</v>
      </c>
      <c r="G1258" s="12" t="s">
        <v>1937</v>
      </c>
      <c r="I1258" s="12"/>
      <c r="K1258" s="12"/>
      <c r="L1258" s="12" t="s">
        <v>1922</v>
      </c>
      <c r="M1258" s="10" t="s">
        <v>1944</v>
      </c>
      <c r="N1258" s="10" t="s">
        <v>1929</v>
      </c>
      <c r="O1258" s="10" t="s">
        <v>1960</v>
      </c>
      <c r="P1258" s="14" t="s">
        <v>2465</v>
      </c>
      <c r="Q1258" s="12" t="s">
        <v>1946</v>
      </c>
      <c r="R1258" s="12" t="s">
        <v>1962</v>
      </c>
      <c r="S1258" s="12" t="s">
        <v>1941</v>
      </c>
      <c r="T1258" s="10" t="s">
        <v>2470</v>
      </c>
      <c r="U1258" s="10" t="s">
        <v>2471</v>
      </c>
      <c r="V1258" s="10" t="s">
        <v>207</v>
      </c>
      <c r="W1258" s="10" t="s">
        <v>2050</v>
      </c>
      <c r="X1258" s="10" t="s">
        <v>207</v>
      </c>
      <c r="Y1258" s="10" t="s">
        <v>207</v>
      </c>
      <c r="Z1258" s="10" t="s">
        <v>2121</v>
      </c>
    </row>
    <row r="1259" spans="1:26" s="10" customFormat="1" ht="75">
      <c r="A1259" s="13" t="s">
        <v>90</v>
      </c>
      <c r="B1259" s="14" t="s">
        <v>160</v>
      </c>
      <c r="C1259" s="10" t="s">
        <v>223</v>
      </c>
      <c r="D1259" s="14" t="s">
        <v>720</v>
      </c>
      <c r="E1259" s="14" t="s">
        <v>207</v>
      </c>
      <c r="F1259" s="12" t="s">
        <v>1936</v>
      </c>
      <c r="G1259" s="12" t="s">
        <v>1937</v>
      </c>
      <c r="I1259" s="12"/>
      <c r="K1259" s="12"/>
      <c r="L1259" s="12" t="s">
        <v>1922</v>
      </c>
      <c r="M1259" s="10" t="s">
        <v>1928</v>
      </c>
      <c r="N1259" s="10" t="s">
        <v>1929</v>
      </c>
      <c r="O1259" s="10" t="s">
        <v>1960</v>
      </c>
      <c r="P1259" s="14" t="s">
        <v>2465</v>
      </c>
      <c r="Q1259" s="12" t="s">
        <v>1946</v>
      </c>
      <c r="R1259" s="12" t="s">
        <v>1962</v>
      </c>
      <c r="S1259" s="12" t="s">
        <v>1941</v>
      </c>
      <c r="T1259" s="10" t="s">
        <v>2472</v>
      </c>
      <c r="U1259" s="10" t="s">
        <v>2473</v>
      </c>
      <c r="V1259" s="10" t="s">
        <v>207</v>
      </c>
      <c r="W1259" s="10" t="s">
        <v>2050</v>
      </c>
      <c r="X1259" s="10" t="s">
        <v>207</v>
      </c>
      <c r="Y1259" s="10" t="s">
        <v>207</v>
      </c>
      <c r="Z1259" s="10" t="s">
        <v>2121</v>
      </c>
    </row>
    <row r="1260" spans="1:26" s="10" customFormat="1">
      <c r="A1260" s="13" t="s">
        <v>90</v>
      </c>
      <c r="B1260" s="14" t="s">
        <v>160</v>
      </c>
      <c r="C1260" s="10" t="s">
        <v>223</v>
      </c>
      <c r="D1260" s="14" t="s">
        <v>721</v>
      </c>
      <c r="E1260" s="14" t="s">
        <v>207</v>
      </c>
      <c r="F1260" s="12" t="s">
        <v>1920</v>
      </c>
      <c r="G1260" s="12" t="s">
        <v>1921</v>
      </c>
      <c r="I1260" s="12"/>
      <c r="K1260" s="12"/>
      <c r="L1260" s="12" t="s">
        <v>1927</v>
      </c>
      <c r="M1260" s="10" t="s">
        <v>1923</v>
      </c>
      <c r="N1260" s="10" t="s">
        <v>207</v>
      </c>
      <c r="O1260" s="10" t="s">
        <v>207</v>
      </c>
      <c r="P1260" s="14" t="s">
        <v>207</v>
      </c>
      <c r="Q1260" s="12" t="s">
        <v>2431</v>
      </c>
      <c r="R1260" s="12" t="s">
        <v>207</v>
      </c>
      <c r="S1260" s="12" t="s">
        <v>1933</v>
      </c>
      <c r="T1260" s="10" t="s">
        <v>2474</v>
      </c>
      <c r="U1260" s="10" t="s">
        <v>2475</v>
      </c>
      <c r="V1260" s="10" t="s">
        <v>207</v>
      </c>
      <c r="W1260" s="10" t="s">
        <v>2050</v>
      </c>
      <c r="X1260" s="10" t="s">
        <v>207</v>
      </c>
      <c r="Y1260" s="10" t="s">
        <v>207</v>
      </c>
      <c r="Z1260" s="10" t="s">
        <v>2121</v>
      </c>
    </row>
    <row r="1261" spans="1:26" s="10" customFormat="1" ht="30">
      <c r="A1261" s="13" t="s">
        <v>90</v>
      </c>
      <c r="B1261" s="14" t="s">
        <v>160</v>
      </c>
      <c r="C1261" s="10" t="s">
        <v>223</v>
      </c>
      <c r="D1261" s="14" t="s">
        <v>722</v>
      </c>
      <c r="E1261" s="14" t="s">
        <v>207</v>
      </c>
      <c r="F1261" s="12" t="s">
        <v>1920</v>
      </c>
      <c r="G1261" s="12" t="s">
        <v>1921</v>
      </c>
      <c r="I1261" s="12">
        <v>30</v>
      </c>
      <c r="K1261" s="12"/>
      <c r="L1261" s="12" t="s">
        <v>1927</v>
      </c>
      <c r="M1261" s="10" t="s">
        <v>1923</v>
      </c>
      <c r="N1261" s="10" t="s">
        <v>207</v>
      </c>
      <c r="O1261" s="10" t="s">
        <v>207</v>
      </c>
      <c r="P1261" s="14" t="s">
        <v>207</v>
      </c>
      <c r="Q1261" s="12" t="s">
        <v>2431</v>
      </c>
      <c r="R1261" s="12" t="s">
        <v>207</v>
      </c>
      <c r="S1261" s="12" t="s">
        <v>1933</v>
      </c>
      <c r="T1261" s="10" t="s">
        <v>2476</v>
      </c>
      <c r="U1261" s="10" t="s">
        <v>2477</v>
      </c>
      <c r="V1261" s="10" t="s">
        <v>207</v>
      </c>
      <c r="W1261" s="10" t="s">
        <v>2050</v>
      </c>
      <c r="X1261" s="10" t="s">
        <v>207</v>
      </c>
      <c r="Y1261" s="10" t="s">
        <v>207</v>
      </c>
      <c r="Z1261" s="10" t="s">
        <v>2121</v>
      </c>
    </row>
    <row r="1262" spans="1:26" s="10" customFormat="1" ht="30">
      <c r="A1262" s="13" t="s">
        <v>90</v>
      </c>
      <c r="B1262" s="14" t="s">
        <v>160</v>
      </c>
      <c r="C1262" s="10" t="s">
        <v>223</v>
      </c>
      <c r="D1262" s="14" t="s">
        <v>723</v>
      </c>
      <c r="E1262" s="14" t="s">
        <v>207</v>
      </c>
      <c r="F1262" s="12" t="s">
        <v>1920</v>
      </c>
      <c r="G1262" s="12" t="s">
        <v>1921</v>
      </c>
      <c r="I1262" s="12">
        <v>30</v>
      </c>
      <c r="K1262" s="12"/>
      <c r="L1262" s="12" t="s">
        <v>1927</v>
      </c>
      <c r="M1262" s="10" t="s">
        <v>1923</v>
      </c>
      <c r="N1262" s="10" t="s">
        <v>207</v>
      </c>
      <c r="O1262" s="10" t="s">
        <v>207</v>
      </c>
      <c r="P1262" s="14" t="s">
        <v>207</v>
      </c>
      <c r="Q1262" s="12" t="s">
        <v>2431</v>
      </c>
      <c r="R1262" s="12" t="s">
        <v>207</v>
      </c>
      <c r="S1262" s="12" t="s">
        <v>1933</v>
      </c>
      <c r="T1262" s="10" t="s">
        <v>2478</v>
      </c>
      <c r="U1262" s="10" t="s">
        <v>2479</v>
      </c>
      <c r="V1262" s="10" t="s">
        <v>207</v>
      </c>
      <c r="W1262" s="10" t="s">
        <v>2050</v>
      </c>
      <c r="X1262" s="10" t="s">
        <v>207</v>
      </c>
      <c r="Y1262" s="10" t="s">
        <v>207</v>
      </c>
      <c r="Z1262" s="10" t="s">
        <v>2121</v>
      </c>
    </row>
    <row r="1263" spans="1:26" s="10" customFormat="1" ht="30">
      <c r="A1263" s="13" t="s">
        <v>90</v>
      </c>
      <c r="B1263" s="14" t="s">
        <v>160</v>
      </c>
      <c r="C1263" s="10" t="s">
        <v>223</v>
      </c>
      <c r="D1263" s="14" t="s">
        <v>724</v>
      </c>
      <c r="E1263" s="14" t="s">
        <v>207</v>
      </c>
      <c r="F1263" s="12" t="s">
        <v>1920</v>
      </c>
      <c r="G1263" s="12" t="s">
        <v>1921</v>
      </c>
      <c r="I1263" s="12">
        <v>30</v>
      </c>
      <c r="K1263" s="12"/>
      <c r="L1263" s="12" t="s">
        <v>1927</v>
      </c>
      <c r="M1263" s="10" t="s">
        <v>1923</v>
      </c>
      <c r="N1263" s="10" t="s">
        <v>207</v>
      </c>
      <c r="O1263" s="10" t="s">
        <v>207</v>
      </c>
      <c r="P1263" s="14" t="s">
        <v>207</v>
      </c>
      <c r="Q1263" s="12" t="s">
        <v>2431</v>
      </c>
      <c r="R1263" s="12" t="s">
        <v>207</v>
      </c>
      <c r="S1263" s="12" t="s">
        <v>1933</v>
      </c>
      <c r="T1263" s="10" t="s">
        <v>2480</v>
      </c>
      <c r="U1263" s="10" t="s">
        <v>2481</v>
      </c>
      <c r="V1263" s="10" t="s">
        <v>207</v>
      </c>
      <c r="W1263" s="10" t="s">
        <v>2050</v>
      </c>
      <c r="X1263" s="10" t="s">
        <v>207</v>
      </c>
      <c r="Y1263" s="10" t="s">
        <v>207</v>
      </c>
      <c r="Z1263" s="10" t="s">
        <v>2121</v>
      </c>
    </row>
    <row r="1264" spans="1:26" s="10" customFormat="1">
      <c r="A1264" s="13" t="s">
        <v>90</v>
      </c>
      <c r="B1264" s="14" t="s">
        <v>160</v>
      </c>
      <c r="C1264" s="10" t="s">
        <v>223</v>
      </c>
      <c r="D1264" s="14" t="s">
        <v>725</v>
      </c>
      <c r="E1264" s="14" t="s">
        <v>207</v>
      </c>
      <c r="F1264" s="12" t="s">
        <v>1920</v>
      </c>
      <c r="G1264" s="12" t="s">
        <v>1921</v>
      </c>
      <c r="I1264" s="12">
        <v>30</v>
      </c>
      <c r="K1264" s="12"/>
      <c r="L1264" s="12" t="s">
        <v>1927</v>
      </c>
      <c r="M1264" s="10" t="s">
        <v>1923</v>
      </c>
      <c r="N1264" s="10" t="s">
        <v>207</v>
      </c>
      <c r="O1264" s="10" t="s">
        <v>207</v>
      </c>
      <c r="P1264" s="14" t="s">
        <v>207</v>
      </c>
      <c r="Q1264" s="12" t="s">
        <v>2431</v>
      </c>
      <c r="R1264" s="12" t="s">
        <v>207</v>
      </c>
      <c r="S1264" s="12" t="s">
        <v>1933</v>
      </c>
      <c r="T1264" s="10" t="s">
        <v>2482</v>
      </c>
      <c r="U1264" s="10" t="s">
        <v>2483</v>
      </c>
      <c r="V1264" s="10" t="s">
        <v>207</v>
      </c>
      <c r="W1264" s="10" t="s">
        <v>2050</v>
      </c>
      <c r="X1264" s="10" t="s">
        <v>207</v>
      </c>
      <c r="Y1264" s="10" t="s">
        <v>207</v>
      </c>
      <c r="Z1264" s="10" t="s">
        <v>2121</v>
      </c>
    </row>
    <row r="1265" spans="1:26" s="10" customFormat="1" ht="30">
      <c r="A1265" s="13" t="s">
        <v>90</v>
      </c>
      <c r="B1265" s="14" t="s">
        <v>160</v>
      </c>
      <c r="C1265" s="10" t="s">
        <v>223</v>
      </c>
      <c r="D1265" s="14" t="s">
        <v>726</v>
      </c>
      <c r="E1265" s="14" t="s">
        <v>207</v>
      </c>
      <c r="F1265" s="12" t="s">
        <v>1936</v>
      </c>
      <c r="G1265" s="12" t="s">
        <v>1937</v>
      </c>
      <c r="H1265" s="10">
        <v>7</v>
      </c>
      <c r="I1265" s="12"/>
      <c r="K1265" s="12"/>
      <c r="L1265" s="12" t="s">
        <v>1927</v>
      </c>
      <c r="M1265" s="10" t="s">
        <v>1928</v>
      </c>
      <c r="N1265" s="10" t="s">
        <v>1929</v>
      </c>
      <c r="O1265" s="10" t="s">
        <v>1960</v>
      </c>
      <c r="P1265" s="14" t="s">
        <v>2484</v>
      </c>
      <c r="Q1265" s="12" t="s">
        <v>1946</v>
      </c>
      <c r="R1265" s="12" t="s">
        <v>2023</v>
      </c>
      <c r="S1265" s="12" t="s">
        <v>1933</v>
      </c>
      <c r="T1265" s="10" t="s">
        <v>2485</v>
      </c>
      <c r="U1265" s="10" t="s">
        <v>2486</v>
      </c>
      <c r="V1265" s="10" t="s">
        <v>207</v>
      </c>
      <c r="W1265" s="10" t="s">
        <v>207</v>
      </c>
      <c r="X1265" s="10" t="s">
        <v>207</v>
      </c>
      <c r="Y1265" s="10" t="s">
        <v>207</v>
      </c>
      <c r="Z1265" s="10" t="s">
        <v>1935</v>
      </c>
    </row>
    <row r="1266" spans="1:26" s="10" customFormat="1" ht="30">
      <c r="A1266" s="13" t="s">
        <v>90</v>
      </c>
      <c r="B1266" s="14" t="s">
        <v>160</v>
      </c>
      <c r="C1266" s="10" t="s">
        <v>223</v>
      </c>
      <c r="D1266" s="14" t="s">
        <v>727</v>
      </c>
      <c r="E1266" s="14" t="s">
        <v>207</v>
      </c>
      <c r="F1266" s="12" t="s">
        <v>1936</v>
      </c>
      <c r="G1266" s="12" t="s">
        <v>1937</v>
      </c>
      <c r="H1266" s="10">
        <v>8</v>
      </c>
      <c r="I1266" s="12"/>
      <c r="K1266" s="12"/>
      <c r="L1266" s="12" t="s">
        <v>1927</v>
      </c>
      <c r="M1266" s="10" t="s">
        <v>1928</v>
      </c>
      <c r="N1266" s="10" t="s">
        <v>1929</v>
      </c>
      <c r="O1266" s="10" t="s">
        <v>1960</v>
      </c>
      <c r="P1266" s="14" t="s">
        <v>2484</v>
      </c>
      <c r="Q1266" s="12" t="s">
        <v>1946</v>
      </c>
      <c r="R1266" s="12" t="s">
        <v>2023</v>
      </c>
      <c r="S1266" s="12" t="s">
        <v>1933</v>
      </c>
      <c r="T1266" s="10" t="s">
        <v>2487</v>
      </c>
      <c r="U1266" s="10" t="s">
        <v>2488</v>
      </c>
      <c r="V1266" s="10" t="s">
        <v>207</v>
      </c>
      <c r="W1266" s="10" t="s">
        <v>207</v>
      </c>
      <c r="X1266" s="10" t="s">
        <v>207</v>
      </c>
      <c r="Y1266" s="10" t="s">
        <v>207</v>
      </c>
      <c r="Z1266" s="10" t="s">
        <v>1935</v>
      </c>
    </row>
    <row r="1267" spans="1:26" s="10" customFormat="1" ht="30">
      <c r="A1267" s="13" t="s">
        <v>90</v>
      </c>
      <c r="B1267" s="14" t="s">
        <v>160</v>
      </c>
      <c r="C1267" s="10" t="s">
        <v>223</v>
      </c>
      <c r="D1267" s="14" t="s">
        <v>728</v>
      </c>
      <c r="E1267" s="14" t="s">
        <v>2489</v>
      </c>
      <c r="F1267" s="12" t="s">
        <v>1936</v>
      </c>
      <c r="G1267" s="12" t="s">
        <v>1937</v>
      </c>
      <c r="H1267" s="10">
        <v>7</v>
      </c>
      <c r="I1267" s="12"/>
      <c r="K1267" s="12"/>
      <c r="L1267" s="12" t="s">
        <v>1927</v>
      </c>
      <c r="M1267" s="10" t="s">
        <v>1928</v>
      </c>
      <c r="N1267" s="10" t="s">
        <v>1929</v>
      </c>
      <c r="O1267" s="10" t="s">
        <v>1960</v>
      </c>
      <c r="P1267" s="14" t="s">
        <v>2484</v>
      </c>
      <c r="Q1267" s="12" t="s">
        <v>1946</v>
      </c>
      <c r="R1267" s="12" t="s">
        <v>2042</v>
      </c>
      <c r="S1267" s="12" t="s">
        <v>1933</v>
      </c>
      <c r="T1267" s="10" t="s">
        <v>2490</v>
      </c>
      <c r="U1267" s="10" t="s">
        <v>2491</v>
      </c>
      <c r="V1267" s="10" t="s">
        <v>207</v>
      </c>
      <c r="W1267" s="10" t="s">
        <v>2050</v>
      </c>
      <c r="X1267" s="10" t="s">
        <v>207</v>
      </c>
      <c r="Y1267" s="10" t="s">
        <v>207</v>
      </c>
      <c r="Z1267" s="10" t="s">
        <v>2121</v>
      </c>
    </row>
    <row r="1268" spans="1:26" s="10" customFormat="1" ht="30">
      <c r="A1268" s="13" t="s">
        <v>90</v>
      </c>
      <c r="B1268" s="14" t="s">
        <v>160</v>
      </c>
      <c r="C1268" s="10" t="s">
        <v>223</v>
      </c>
      <c r="D1268" s="14" t="s">
        <v>729</v>
      </c>
      <c r="E1268" s="14" t="s">
        <v>2489</v>
      </c>
      <c r="F1268" s="12" t="s">
        <v>1936</v>
      </c>
      <c r="G1268" s="12" t="s">
        <v>1937</v>
      </c>
      <c r="H1268" s="10">
        <v>7</v>
      </c>
      <c r="I1268" s="12"/>
      <c r="K1268" s="12"/>
      <c r="L1268" s="12" t="s">
        <v>1927</v>
      </c>
      <c r="M1268" s="10" t="s">
        <v>1928</v>
      </c>
      <c r="N1268" s="10" t="s">
        <v>1929</v>
      </c>
      <c r="O1268" s="10" t="s">
        <v>1960</v>
      </c>
      <c r="P1268" s="14" t="s">
        <v>2484</v>
      </c>
      <c r="Q1268" s="12" t="s">
        <v>1946</v>
      </c>
      <c r="R1268" s="12" t="s">
        <v>2042</v>
      </c>
      <c r="S1268" s="12" t="s">
        <v>1933</v>
      </c>
      <c r="T1268" s="10" t="s">
        <v>2492</v>
      </c>
      <c r="U1268" s="10" t="s">
        <v>2493</v>
      </c>
      <c r="V1268" s="10" t="s">
        <v>207</v>
      </c>
      <c r="W1268" s="10" t="s">
        <v>2050</v>
      </c>
      <c r="X1268" s="10" t="s">
        <v>207</v>
      </c>
      <c r="Y1268" s="10" t="s">
        <v>207</v>
      </c>
      <c r="Z1268" s="10" t="s">
        <v>2121</v>
      </c>
    </row>
    <row r="1269" spans="1:26" s="10" customFormat="1" ht="30">
      <c r="A1269" s="13" t="s">
        <v>90</v>
      </c>
      <c r="B1269" s="14" t="s">
        <v>160</v>
      </c>
      <c r="C1269" s="10" t="s">
        <v>223</v>
      </c>
      <c r="D1269" s="14" t="s">
        <v>730</v>
      </c>
      <c r="E1269" s="14" t="s">
        <v>2489</v>
      </c>
      <c r="F1269" s="12" t="s">
        <v>1936</v>
      </c>
      <c r="G1269" s="12" t="s">
        <v>1937</v>
      </c>
      <c r="H1269" s="10">
        <v>7</v>
      </c>
      <c r="I1269" s="12"/>
      <c r="K1269" s="12"/>
      <c r="L1269" s="12" t="s">
        <v>1927</v>
      </c>
      <c r="M1269" s="10" t="s">
        <v>1928</v>
      </c>
      <c r="N1269" s="10" t="s">
        <v>1929</v>
      </c>
      <c r="O1269" s="10" t="s">
        <v>1960</v>
      </c>
      <c r="P1269" s="14" t="s">
        <v>2484</v>
      </c>
      <c r="Q1269" s="12" t="s">
        <v>1946</v>
      </c>
      <c r="R1269" s="12" t="s">
        <v>2042</v>
      </c>
      <c r="S1269" s="12" t="s">
        <v>1933</v>
      </c>
      <c r="T1269" s="10" t="s">
        <v>2494</v>
      </c>
      <c r="U1269" s="10" t="s">
        <v>2495</v>
      </c>
      <c r="V1269" s="10" t="s">
        <v>207</v>
      </c>
      <c r="W1269" s="10" t="s">
        <v>2050</v>
      </c>
      <c r="X1269" s="10" t="s">
        <v>207</v>
      </c>
      <c r="Y1269" s="10" t="s">
        <v>207</v>
      </c>
      <c r="Z1269" s="10" t="s">
        <v>2121</v>
      </c>
    </row>
    <row r="1270" spans="1:26" s="10" customFormat="1" ht="30">
      <c r="A1270" s="13" t="s">
        <v>90</v>
      </c>
      <c r="B1270" s="14" t="s">
        <v>160</v>
      </c>
      <c r="C1270" s="10" t="s">
        <v>223</v>
      </c>
      <c r="D1270" s="14" t="s">
        <v>731</v>
      </c>
      <c r="E1270" s="14" t="s">
        <v>2489</v>
      </c>
      <c r="F1270" s="12" t="s">
        <v>1936</v>
      </c>
      <c r="G1270" s="12" t="s">
        <v>1937</v>
      </c>
      <c r="H1270" s="10">
        <v>7</v>
      </c>
      <c r="I1270" s="12"/>
      <c r="K1270" s="12"/>
      <c r="L1270" s="12" t="s">
        <v>1927</v>
      </c>
      <c r="M1270" s="10" t="s">
        <v>1928</v>
      </c>
      <c r="N1270" s="10" t="s">
        <v>1929</v>
      </c>
      <c r="O1270" s="10" t="s">
        <v>1960</v>
      </c>
      <c r="P1270" s="14" t="s">
        <v>2484</v>
      </c>
      <c r="Q1270" s="12" t="s">
        <v>1946</v>
      </c>
      <c r="R1270" s="12" t="s">
        <v>2042</v>
      </c>
      <c r="S1270" s="12" t="s">
        <v>1933</v>
      </c>
      <c r="T1270" s="10" t="s">
        <v>2496</v>
      </c>
      <c r="U1270" s="10" t="s">
        <v>2497</v>
      </c>
      <c r="V1270" s="10" t="s">
        <v>207</v>
      </c>
      <c r="W1270" s="10" t="s">
        <v>2050</v>
      </c>
      <c r="X1270" s="10" t="s">
        <v>207</v>
      </c>
      <c r="Y1270" s="10" t="s">
        <v>207</v>
      </c>
      <c r="Z1270" s="10" t="s">
        <v>2121</v>
      </c>
    </row>
    <row r="1271" spans="1:26" s="10" customFormat="1" ht="30">
      <c r="A1271" s="13" t="s">
        <v>90</v>
      </c>
      <c r="B1271" s="14" t="s">
        <v>160</v>
      </c>
      <c r="C1271" s="10" t="s">
        <v>223</v>
      </c>
      <c r="D1271" s="14" t="s">
        <v>732</v>
      </c>
      <c r="E1271" s="14" t="s">
        <v>2489</v>
      </c>
      <c r="F1271" s="12" t="s">
        <v>1936</v>
      </c>
      <c r="G1271" s="12" t="s">
        <v>1937</v>
      </c>
      <c r="H1271" s="10">
        <v>7</v>
      </c>
      <c r="I1271" s="12"/>
      <c r="K1271" s="12"/>
      <c r="L1271" s="12" t="s">
        <v>1927</v>
      </c>
      <c r="M1271" s="10" t="s">
        <v>1928</v>
      </c>
      <c r="N1271" s="10" t="s">
        <v>1929</v>
      </c>
      <c r="O1271" s="10" t="s">
        <v>1960</v>
      </c>
      <c r="P1271" s="14" t="s">
        <v>2484</v>
      </c>
      <c r="Q1271" s="12" t="s">
        <v>1946</v>
      </c>
      <c r="R1271" s="12" t="s">
        <v>2042</v>
      </c>
      <c r="S1271" s="12" t="s">
        <v>1933</v>
      </c>
      <c r="T1271" s="10" t="s">
        <v>2498</v>
      </c>
      <c r="U1271" s="10" t="s">
        <v>2499</v>
      </c>
      <c r="V1271" s="10" t="s">
        <v>207</v>
      </c>
      <c r="W1271" s="10" t="s">
        <v>2050</v>
      </c>
      <c r="X1271" s="10" t="s">
        <v>207</v>
      </c>
      <c r="Y1271" s="10" t="s">
        <v>207</v>
      </c>
      <c r="Z1271" s="10" t="s">
        <v>2121</v>
      </c>
    </row>
    <row r="1272" spans="1:26" s="10" customFormat="1" ht="30">
      <c r="A1272" s="13" t="s">
        <v>90</v>
      </c>
      <c r="B1272" s="14" t="s">
        <v>160</v>
      </c>
      <c r="C1272" s="10" t="s">
        <v>223</v>
      </c>
      <c r="D1272" s="14" t="s">
        <v>733</v>
      </c>
      <c r="E1272" s="14" t="s">
        <v>2489</v>
      </c>
      <c r="F1272" s="12" t="s">
        <v>1936</v>
      </c>
      <c r="G1272" s="12" t="s">
        <v>1937</v>
      </c>
      <c r="H1272" s="10">
        <v>7</v>
      </c>
      <c r="I1272" s="12"/>
      <c r="K1272" s="12"/>
      <c r="L1272" s="12" t="s">
        <v>1922</v>
      </c>
      <c r="M1272" s="10" t="s">
        <v>1928</v>
      </c>
      <c r="N1272" s="10" t="s">
        <v>1929</v>
      </c>
      <c r="O1272" s="10" t="s">
        <v>1960</v>
      </c>
      <c r="P1272" s="14" t="s">
        <v>2484</v>
      </c>
      <c r="Q1272" s="12" t="s">
        <v>1946</v>
      </c>
      <c r="R1272" s="12" t="s">
        <v>2042</v>
      </c>
      <c r="S1272" s="12" t="s">
        <v>1933</v>
      </c>
      <c r="T1272" s="10" t="s">
        <v>2500</v>
      </c>
      <c r="U1272" s="10" t="s">
        <v>2501</v>
      </c>
      <c r="V1272" s="10" t="s">
        <v>207</v>
      </c>
      <c r="W1272" s="10" t="s">
        <v>2050</v>
      </c>
      <c r="X1272" s="10" t="s">
        <v>207</v>
      </c>
      <c r="Y1272" s="10" t="s">
        <v>207</v>
      </c>
      <c r="Z1272" s="10" t="s">
        <v>2121</v>
      </c>
    </row>
    <row r="1273" spans="1:26" s="10" customFormat="1" ht="30">
      <c r="A1273" s="13" t="s">
        <v>90</v>
      </c>
      <c r="B1273" s="14" t="s">
        <v>160</v>
      </c>
      <c r="C1273" s="10" t="s">
        <v>223</v>
      </c>
      <c r="D1273" s="14" t="s">
        <v>734</v>
      </c>
      <c r="E1273" s="14" t="s">
        <v>207</v>
      </c>
      <c r="F1273" s="12" t="s">
        <v>1936</v>
      </c>
      <c r="G1273" s="12" t="s">
        <v>1937</v>
      </c>
      <c r="H1273" s="10">
        <v>8</v>
      </c>
      <c r="I1273" s="12"/>
      <c r="K1273" s="12"/>
      <c r="L1273" s="12" t="s">
        <v>1922</v>
      </c>
      <c r="M1273" s="10" t="s">
        <v>1928</v>
      </c>
      <c r="N1273" s="10" t="s">
        <v>1929</v>
      </c>
      <c r="O1273" s="10" t="s">
        <v>1960</v>
      </c>
      <c r="P1273" s="14" t="s">
        <v>2484</v>
      </c>
      <c r="Q1273" s="12" t="s">
        <v>1946</v>
      </c>
      <c r="R1273" s="12" t="s">
        <v>2023</v>
      </c>
      <c r="S1273" s="12" t="s">
        <v>1933</v>
      </c>
      <c r="T1273" s="10" t="s">
        <v>2502</v>
      </c>
      <c r="U1273" s="10" t="s">
        <v>2503</v>
      </c>
      <c r="V1273" s="10" t="s">
        <v>207</v>
      </c>
      <c r="W1273" s="10" t="s">
        <v>207</v>
      </c>
      <c r="X1273" s="10" t="s">
        <v>207</v>
      </c>
      <c r="Y1273" s="10" t="s">
        <v>207</v>
      </c>
      <c r="Z1273" s="10" t="s">
        <v>1935</v>
      </c>
    </row>
    <row r="1274" spans="1:26" s="10" customFormat="1" ht="30">
      <c r="A1274" s="13" t="s">
        <v>90</v>
      </c>
      <c r="B1274" s="14" t="s">
        <v>160</v>
      </c>
      <c r="C1274" s="10" t="s">
        <v>223</v>
      </c>
      <c r="D1274" s="14" t="s">
        <v>735</v>
      </c>
      <c r="E1274" s="14" t="s">
        <v>207</v>
      </c>
      <c r="F1274" s="12" t="s">
        <v>1936</v>
      </c>
      <c r="G1274" s="12" t="s">
        <v>1937</v>
      </c>
      <c r="H1274" s="10">
        <v>5</v>
      </c>
      <c r="I1274" s="12"/>
      <c r="K1274" s="12"/>
      <c r="L1274" s="12" t="s">
        <v>1922</v>
      </c>
      <c r="M1274" s="10" t="s">
        <v>1928</v>
      </c>
      <c r="N1274" s="10" t="s">
        <v>1929</v>
      </c>
      <c r="O1274" s="10" t="s">
        <v>1960</v>
      </c>
      <c r="P1274" s="14" t="s">
        <v>2484</v>
      </c>
      <c r="Q1274" s="12" t="s">
        <v>1946</v>
      </c>
      <c r="R1274" s="12" t="s">
        <v>1941</v>
      </c>
      <c r="S1274" s="12" t="s">
        <v>1933</v>
      </c>
      <c r="T1274" s="10" t="s">
        <v>2504</v>
      </c>
      <c r="U1274" s="10" t="s">
        <v>2505</v>
      </c>
      <c r="V1274" s="10" t="s">
        <v>207</v>
      </c>
      <c r="W1274" s="10" t="s">
        <v>207</v>
      </c>
      <c r="X1274" s="10" t="s">
        <v>207</v>
      </c>
      <c r="Y1274" s="10" t="s">
        <v>207</v>
      </c>
      <c r="Z1274" s="10" t="s">
        <v>1935</v>
      </c>
    </row>
    <row r="1275" spans="1:26" s="10" customFormat="1" ht="30">
      <c r="A1275" s="13" t="s">
        <v>90</v>
      </c>
      <c r="B1275" s="14" t="s">
        <v>160</v>
      </c>
      <c r="C1275" s="10" t="s">
        <v>223</v>
      </c>
      <c r="D1275" s="14" t="s">
        <v>736</v>
      </c>
      <c r="E1275" s="14" t="s">
        <v>207</v>
      </c>
      <c r="F1275" s="12" t="s">
        <v>1936</v>
      </c>
      <c r="G1275" s="12" t="s">
        <v>1937</v>
      </c>
      <c r="H1275" s="10">
        <v>10</v>
      </c>
      <c r="I1275" s="12"/>
      <c r="K1275" s="12"/>
      <c r="L1275" s="12" t="s">
        <v>1927</v>
      </c>
      <c r="M1275" s="10" t="s">
        <v>1928</v>
      </c>
      <c r="N1275" s="10" t="s">
        <v>1929</v>
      </c>
      <c r="O1275" s="10" t="s">
        <v>1960</v>
      </c>
      <c r="P1275" s="14" t="s">
        <v>2484</v>
      </c>
      <c r="Q1275" s="12" t="s">
        <v>1946</v>
      </c>
      <c r="R1275" s="12" t="s">
        <v>1962</v>
      </c>
      <c r="S1275" s="12" t="s">
        <v>1933</v>
      </c>
      <c r="T1275" s="10" t="s">
        <v>2506</v>
      </c>
      <c r="U1275" s="10" t="s">
        <v>2507</v>
      </c>
      <c r="V1275" s="10" t="s">
        <v>207</v>
      </c>
      <c r="W1275" s="10" t="s">
        <v>207</v>
      </c>
      <c r="X1275" s="10" t="s">
        <v>207</v>
      </c>
      <c r="Y1275" s="10" t="s">
        <v>207</v>
      </c>
      <c r="Z1275" s="10" t="s">
        <v>1935</v>
      </c>
    </row>
    <row r="1276" spans="1:26" s="10" customFormat="1" ht="30">
      <c r="A1276" s="13" t="s">
        <v>90</v>
      </c>
      <c r="B1276" s="14" t="s">
        <v>160</v>
      </c>
      <c r="C1276" s="10" t="s">
        <v>223</v>
      </c>
      <c r="D1276" s="14" t="s">
        <v>737</v>
      </c>
      <c r="E1276" s="14" t="s">
        <v>207</v>
      </c>
      <c r="F1276" s="12" t="s">
        <v>1936</v>
      </c>
      <c r="G1276" s="12" t="s">
        <v>1937</v>
      </c>
      <c r="H1276" s="10">
        <v>8</v>
      </c>
      <c r="I1276" s="12"/>
      <c r="K1276" s="12"/>
      <c r="L1276" s="12" t="s">
        <v>1922</v>
      </c>
      <c r="M1276" s="10" t="s">
        <v>1928</v>
      </c>
      <c r="N1276" s="10" t="s">
        <v>1929</v>
      </c>
      <c r="O1276" s="10" t="s">
        <v>1960</v>
      </c>
      <c r="P1276" s="14" t="s">
        <v>2484</v>
      </c>
      <c r="Q1276" s="12" t="s">
        <v>1946</v>
      </c>
      <c r="R1276" s="12" t="s">
        <v>1962</v>
      </c>
      <c r="S1276" s="12" t="s">
        <v>1933</v>
      </c>
      <c r="T1276" s="10" t="s">
        <v>2508</v>
      </c>
      <c r="U1276" s="10" t="s">
        <v>2509</v>
      </c>
      <c r="V1276" s="10" t="s">
        <v>207</v>
      </c>
      <c r="W1276" s="10" t="s">
        <v>207</v>
      </c>
      <c r="X1276" s="10" t="s">
        <v>207</v>
      </c>
      <c r="Y1276" s="10" t="s">
        <v>207</v>
      </c>
      <c r="Z1276" s="10" t="s">
        <v>1935</v>
      </c>
    </row>
    <row r="1277" spans="1:26" s="10" customFormat="1" ht="30">
      <c r="A1277" s="13" t="s">
        <v>90</v>
      </c>
      <c r="B1277" s="14" t="s">
        <v>160</v>
      </c>
      <c r="C1277" s="10" t="s">
        <v>223</v>
      </c>
      <c r="D1277" s="14" t="s">
        <v>738</v>
      </c>
      <c r="E1277" s="14" t="s">
        <v>207</v>
      </c>
      <c r="F1277" s="12" t="s">
        <v>1936</v>
      </c>
      <c r="G1277" s="12" t="s">
        <v>1937</v>
      </c>
      <c r="H1277" s="10">
        <v>7</v>
      </c>
      <c r="I1277" s="12"/>
      <c r="K1277" s="12"/>
      <c r="L1277" s="12" t="s">
        <v>4892</v>
      </c>
      <c r="M1277" s="10" t="s">
        <v>1928</v>
      </c>
      <c r="N1277" s="10" t="s">
        <v>1929</v>
      </c>
      <c r="O1277" s="10" t="s">
        <v>1960</v>
      </c>
      <c r="P1277" s="14" t="s">
        <v>1931</v>
      </c>
      <c r="Q1277" s="12" t="s">
        <v>1924</v>
      </c>
      <c r="R1277" s="12" t="s">
        <v>207</v>
      </c>
      <c r="S1277" s="12" t="s">
        <v>207</v>
      </c>
      <c r="T1277" s="10" t="s">
        <v>207</v>
      </c>
      <c r="U1277" s="10" t="s">
        <v>207</v>
      </c>
      <c r="V1277" s="10" t="s">
        <v>207</v>
      </c>
      <c r="W1277" s="10" t="s">
        <v>207</v>
      </c>
      <c r="X1277" s="10" t="s">
        <v>207</v>
      </c>
      <c r="Y1277" s="10" t="s">
        <v>207</v>
      </c>
      <c r="Z1277" s="10" t="s">
        <v>207</v>
      </c>
    </row>
    <row r="1278" spans="1:26" s="10" customFormat="1" ht="30">
      <c r="A1278" s="13" t="s">
        <v>90</v>
      </c>
      <c r="B1278" s="14" t="s">
        <v>160</v>
      </c>
      <c r="C1278" s="10" t="s">
        <v>223</v>
      </c>
      <c r="D1278" s="14" t="s">
        <v>739</v>
      </c>
      <c r="E1278" s="14" t="s">
        <v>207</v>
      </c>
      <c r="F1278" s="12" t="s">
        <v>1936</v>
      </c>
      <c r="G1278" s="12" t="s">
        <v>1937</v>
      </c>
      <c r="H1278" s="10">
        <v>7</v>
      </c>
      <c r="I1278" s="12"/>
      <c r="K1278" s="12"/>
      <c r="L1278" s="12" t="s">
        <v>4892</v>
      </c>
      <c r="M1278" s="10" t="s">
        <v>1928</v>
      </c>
      <c r="N1278" s="10" t="s">
        <v>1929</v>
      </c>
      <c r="O1278" s="10" t="s">
        <v>1960</v>
      </c>
      <c r="P1278" s="14" t="s">
        <v>1931</v>
      </c>
      <c r="Q1278" s="12" t="s">
        <v>1924</v>
      </c>
      <c r="R1278" s="12" t="s">
        <v>207</v>
      </c>
      <c r="S1278" s="12" t="s">
        <v>207</v>
      </c>
      <c r="T1278" s="10" t="s">
        <v>207</v>
      </c>
      <c r="U1278" s="10" t="s">
        <v>207</v>
      </c>
      <c r="V1278" s="10" t="s">
        <v>207</v>
      </c>
      <c r="W1278" s="10" t="s">
        <v>207</v>
      </c>
      <c r="X1278" s="10" t="s">
        <v>207</v>
      </c>
      <c r="Y1278" s="10" t="s">
        <v>207</v>
      </c>
      <c r="Z1278" s="10" t="s">
        <v>207</v>
      </c>
    </row>
    <row r="1279" spans="1:26" s="10" customFormat="1" ht="30">
      <c r="A1279" s="13" t="s">
        <v>90</v>
      </c>
      <c r="B1279" s="14" t="s">
        <v>160</v>
      </c>
      <c r="C1279" s="10" t="s">
        <v>223</v>
      </c>
      <c r="D1279" s="14" t="s">
        <v>740</v>
      </c>
      <c r="E1279" s="14" t="s">
        <v>207</v>
      </c>
      <c r="F1279" s="12" t="s">
        <v>1936</v>
      </c>
      <c r="G1279" s="12" t="s">
        <v>1937</v>
      </c>
      <c r="H1279" s="10">
        <v>7</v>
      </c>
      <c r="I1279" s="12"/>
      <c r="K1279" s="12"/>
      <c r="L1279" s="12" t="s">
        <v>4892</v>
      </c>
      <c r="M1279" s="10" t="s">
        <v>1928</v>
      </c>
      <c r="N1279" s="10" t="s">
        <v>1929</v>
      </c>
      <c r="O1279" s="10" t="s">
        <v>1960</v>
      </c>
      <c r="P1279" s="14" t="s">
        <v>1931</v>
      </c>
      <c r="Q1279" s="12" t="s">
        <v>1924</v>
      </c>
      <c r="R1279" s="12" t="s">
        <v>207</v>
      </c>
      <c r="S1279" s="12" t="s">
        <v>207</v>
      </c>
      <c r="T1279" s="10" t="s">
        <v>207</v>
      </c>
      <c r="U1279" s="10" t="s">
        <v>207</v>
      </c>
      <c r="V1279" s="10" t="s">
        <v>207</v>
      </c>
      <c r="W1279" s="10" t="s">
        <v>207</v>
      </c>
      <c r="X1279" s="10" t="s">
        <v>207</v>
      </c>
      <c r="Y1279" s="10" t="s">
        <v>207</v>
      </c>
      <c r="Z1279" s="10" t="s">
        <v>207</v>
      </c>
    </row>
    <row r="1280" spans="1:26" s="10" customFormat="1" ht="30">
      <c r="A1280" s="13" t="s">
        <v>90</v>
      </c>
      <c r="B1280" s="14" t="s">
        <v>160</v>
      </c>
      <c r="C1280" s="10" t="s">
        <v>223</v>
      </c>
      <c r="D1280" s="14" t="s">
        <v>741</v>
      </c>
      <c r="E1280" s="14" t="s">
        <v>207</v>
      </c>
      <c r="F1280" s="12" t="s">
        <v>1936</v>
      </c>
      <c r="G1280" s="12" t="s">
        <v>1937</v>
      </c>
      <c r="H1280" s="10">
        <v>7</v>
      </c>
      <c r="I1280" s="12"/>
      <c r="K1280" s="12"/>
      <c r="L1280" s="12" t="s">
        <v>4892</v>
      </c>
      <c r="M1280" s="10" t="s">
        <v>1928</v>
      </c>
      <c r="N1280" s="10" t="s">
        <v>1929</v>
      </c>
      <c r="O1280" s="10" t="s">
        <v>1960</v>
      </c>
      <c r="P1280" s="14" t="s">
        <v>1931</v>
      </c>
      <c r="Q1280" s="12" t="s">
        <v>1924</v>
      </c>
      <c r="R1280" s="12" t="s">
        <v>207</v>
      </c>
      <c r="S1280" s="12" t="s">
        <v>207</v>
      </c>
      <c r="T1280" s="10" t="s">
        <v>207</v>
      </c>
      <c r="U1280" s="10" t="s">
        <v>207</v>
      </c>
      <c r="V1280" s="10" t="s">
        <v>207</v>
      </c>
      <c r="W1280" s="10" t="s">
        <v>207</v>
      </c>
      <c r="X1280" s="10" t="s">
        <v>207</v>
      </c>
      <c r="Y1280" s="10" t="s">
        <v>207</v>
      </c>
      <c r="Z1280" s="10" t="s">
        <v>207</v>
      </c>
    </row>
    <row r="1281" spans="1:26" s="10" customFormat="1" ht="30">
      <c r="A1281" s="13" t="s">
        <v>90</v>
      </c>
      <c r="B1281" s="14" t="s">
        <v>160</v>
      </c>
      <c r="C1281" s="10" t="s">
        <v>223</v>
      </c>
      <c r="D1281" s="14" t="s">
        <v>742</v>
      </c>
      <c r="E1281" s="14" t="s">
        <v>207</v>
      </c>
      <c r="F1281" s="12" t="s">
        <v>1936</v>
      </c>
      <c r="G1281" s="12" t="s">
        <v>1937</v>
      </c>
      <c r="H1281" s="10">
        <v>8</v>
      </c>
      <c r="I1281" s="12"/>
      <c r="K1281" s="12"/>
      <c r="L1281" s="12" t="s">
        <v>4892</v>
      </c>
      <c r="M1281" s="10" t="s">
        <v>1928</v>
      </c>
      <c r="N1281" s="10" t="s">
        <v>1929</v>
      </c>
      <c r="O1281" s="10" t="s">
        <v>1960</v>
      </c>
      <c r="P1281" s="14" t="s">
        <v>1931</v>
      </c>
      <c r="Q1281" s="12" t="s">
        <v>1924</v>
      </c>
      <c r="R1281" s="12" t="s">
        <v>207</v>
      </c>
      <c r="S1281" s="12" t="s">
        <v>207</v>
      </c>
      <c r="T1281" s="10" t="s">
        <v>207</v>
      </c>
      <c r="U1281" s="10" t="s">
        <v>207</v>
      </c>
      <c r="V1281" s="10" t="s">
        <v>207</v>
      </c>
      <c r="W1281" s="10" t="s">
        <v>207</v>
      </c>
      <c r="X1281" s="10" t="s">
        <v>207</v>
      </c>
      <c r="Y1281" s="10" t="s">
        <v>207</v>
      </c>
      <c r="Z1281" s="10" t="s">
        <v>207</v>
      </c>
    </row>
    <row r="1282" spans="1:26" s="10" customFormat="1" ht="30">
      <c r="A1282" s="13" t="s">
        <v>90</v>
      </c>
      <c r="B1282" s="14" t="s">
        <v>160</v>
      </c>
      <c r="C1282" s="10" t="s">
        <v>223</v>
      </c>
      <c r="D1282" s="14" t="s">
        <v>743</v>
      </c>
      <c r="E1282" s="14" t="s">
        <v>207</v>
      </c>
      <c r="F1282" s="12" t="s">
        <v>1936</v>
      </c>
      <c r="G1282" s="12" t="s">
        <v>1937</v>
      </c>
      <c r="H1282" s="10">
        <v>8</v>
      </c>
      <c r="I1282" s="12"/>
      <c r="K1282" s="12"/>
      <c r="L1282" s="12" t="s">
        <v>1927</v>
      </c>
      <c r="M1282" s="10" t="s">
        <v>1928</v>
      </c>
      <c r="N1282" s="10" t="s">
        <v>1929</v>
      </c>
      <c r="O1282" s="10" t="s">
        <v>1960</v>
      </c>
      <c r="P1282" s="14" t="s">
        <v>2484</v>
      </c>
      <c r="Q1282" s="12" t="s">
        <v>1946</v>
      </c>
      <c r="R1282" s="12" t="s">
        <v>2023</v>
      </c>
      <c r="S1282" s="12" t="s">
        <v>1933</v>
      </c>
      <c r="T1282" s="10" t="s">
        <v>2510</v>
      </c>
      <c r="U1282" s="10" t="s">
        <v>2511</v>
      </c>
      <c r="V1282" s="10" t="s">
        <v>207</v>
      </c>
      <c r="W1282" s="10" t="s">
        <v>207</v>
      </c>
      <c r="X1282" s="10" t="s">
        <v>207</v>
      </c>
      <c r="Y1282" s="10" t="s">
        <v>207</v>
      </c>
      <c r="Z1282" s="10" t="s">
        <v>1935</v>
      </c>
    </row>
    <row r="1283" spans="1:26" s="10" customFormat="1" ht="30">
      <c r="A1283" s="13" t="s">
        <v>90</v>
      </c>
      <c r="B1283" s="14" t="s">
        <v>160</v>
      </c>
      <c r="C1283" s="10" t="s">
        <v>223</v>
      </c>
      <c r="D1283" s="14" t="s">
        <v>744</v>
      </c>
      <c r="E1283" s="14" t="s">
        <v>2512</v>
      </c>
      <c r="F1283" s="12" t="s">
        <v>1936</v>
      </c>
      <c r="G1283" s="12" t="s">
        <v>1937</v>
      </c>
      <c r="H1283" s="10">
        <v>8</v>
      </c>
      <c r="I1283" s="12">
        <v>8</v>
      </c>
      <c r="K1283" s="12"/>
      <c r="L1283" s="12" t="s">
        <v>1927</v>
      </c>
      <c r="M1283" s="10" t="s">
        <v>1944</v>
      </c>
      <c r="N1283" s="10" t="s">
        <v>1929</v>
      </c>
      <c r="O1283" s="10" t="s">
        <v>1960</v>
      </c>
      <c r="P1283" s="14" t="s">
        <v>2484</v>
      </c>
      <c r="Q1283" s="12" t="s">
        <v>1946</v>
      </c>
      <c r="R1283" s="12" t="s">
        <v>2023</v>
      </c>
      <c r="S1283" s="12" t="s">
        <v>1933</v>
      </c>
      <c r="T1283" s="10" t="s">
        <v>2513</v>
      </c>
      <c r="U1283" s="10" t="s">
        <v>2514</v>
      </c>
      <c r="V1283" s="10" t="s">
        <v>207</v>
      </c>
      <c r="W1283" s="10" t="s">
        <v>207</v>
      </c>
      <c r="X1283" s="10" t="s">
        <v>207</v>
      </c>
      <c r="Y1283" s="10" t="s">
        <v>207</v>
      </c>
      <c r="Z1283" s="10" t="s">
        <v>1935</v>
      </c>
    </row>
    <row r="1284" spans="1:26" s="10" customFormat="1" ht="30">
      <c r="A1284" s="13" t="s">
        <v>90</v>
      </c>
      <c r="B1284" s="14" t="s">
        <v>160</v>
      </c>
      <c r="C1284" s="10" t="s">
        <v>223</v>
      </c>
      <c r="D1284" s="14" t="s">
        <v>745</v>
      </c>
      <c r="E1284" s="14" t="s">
        <v>207</v>
      </c>
      <c r="F1284" s="12" t="s">
        <v>1936</v>
      </c>
      <c r="G1284" s="12" t="s">
        <v>1937</v>
      </c>
      <c r="H1284" s="10">
        <v>10</v>
      </c>
      <c r="I1284" s="12"/>
      <c r="K1284" s="12"/>
      <c r="L1284" s="12" t="s">
        <v>4892</v>
      </c>
      <c r="M1284" s="10" t="s">
        <v>1928</v>
      </c>
      <c r="N1284" s="10" t="s">
        <v>1929</v>
      </c>
      <c r="O1284" s="10" t="s">
        <v>1960</v>
      </c>
      <c r="P1284" s="14" t="s">
        <v>1931</v>
      </c>
      <c r="Q1284" s="12" t="s">
        <v>1924</v>
      </c>
      <c r="R1284" s="12" t="s">
        <v>207</v>
      </c>
      <c r="S1284" s="12" t="s">
        <v>207</v>
      </c>
      <c r="T1284" s="10" t="s">
        <v>207</v>
      </c>
      <c r="U1284" s="10" t="s">
        <v>207</v>
      </c>
      <c r="V1284" s="10" t="s">
        <v>207</v>
      </c>
      <c r="W1284" s="10" t="s">
        <v>207</v>
      </c>
      <c r="X1284" s="10" t="s">
        <v>207</v>
      </c>
      <c r="Y1284" s="10" t="s">
        <v>207</v>
      </c>
      <c r="Z1284" s="10" t="s">
        <v>207</v>
      </c>
    </row>
    <row r="1285" spans="1:26" s="10" customFormat="1" ht="30">
      <c r="A1285" s="13" t="s">
        <v>90</v>
      </c>
      <c r="B1285" s="14" t="s">
        <v>160</v>
      </c>
      <c r="C1285" s="10" t="s">
        <v>223</v>
      </c>
      <c r="D1285" s="14" t="s">
        <v>746</v>
      </c>
      <c r="E1285" s="14" t="s">
        <v>207</v>
      </c>
      <c r="F1285" s="12" t="s">
        <v>1936</v>
      </c>
      <c r="G1285" s="12" t="s">
        <v>1937</v>
      </c>
      <c r="H1285" s="10">
        <v>30</v>
      </c>
      <c r="I1285" s="12"/>
      <c r="K1285" s="12"/>
      <c r="L1285" s="12" t="s">
        <v>4892</v>
      </c>
      <c r="M1285" s="10" t="s">
        <v>1928</v>
      </c>
      <c r="N1285" s="10" t="s">
        <v>1929</v>
      </c>
      <c r="O1285" s="10" t="s">
        <v>1960</v>
      </c>
      <c r="P1285" s="14" t="s">
        <v>1931</v>
      </c>
      <c r="Q1285" s="12" t="s">
        <v>1924</v>
      </c>
      <c r="R1285" s="12" t="s">
        <v>207</v>
      </c>
      <c r="S1285" s="12" t="s">
        <v>207</v>
      </c>
      <c r="T1285" s="10" t="s">
        <v>207</v>
      </c>
      <c r="U1285" s="10" t="s">
        <v>207</v>
      </c>
      <c r="V1285" s="10" t="s">
        <v>207</v>
      </c>
      <c r="W1285" s="10" t="s">
        <v>207</v>
      </c>
      <c r="X1285" s="10" t="s">
        <v>207</v>
      </c>
      <c r="Y1285" s="10" t="s">
        <v>207</v>
      </c>
      <c r="Z1285" s="10" t="s">
        <v>207</v>
      </c>
    </row>
    <row r="1286" spans="1:26" s="10" customFormat="1" ht="30">
      <c r="A1286" s="13" t="s">
        <v>90</v>
      </c>
      <c r="B1286" s="14" t="s">
        <v>160</v>
      </c>
      <c r="C1286" s="10" t="s">
        <v>223</v>
      </c>
      <c r="D1286" s="14" t="s">
        <v>747</v>
      </c>
      <c r="E1286" s="14" t="s">
        <v>207</v>
      </c>
      <c r="F1286" s="12" t="s">
        <v>1936</v>
      </c>
      <c r="G1286" s="12" t="s">
        <v>1937</v>
      </c>
      <c r="H1286" s="10">
        <v>8</v>
      </c>
      <c r="I1286" s="12"/>
      <c r="K1286" s="12"/>
      <c r="L1286" s="12" t="s">
        <v>4892</v>
      </c>
      <c r="M1286" s="10" t="s">
        <v>1928</v>
      </c>
      <c r="N1286" s="10" t="s">
        <v>1929</v>
      </c>
      <c r="O1286" s="10" t="s">
        <v>1960</v>
      </c>
      <c r="P1286" s="14" t="s">
        <v>1931</v>
      </c>
      <c r="Q1286" s="12" t="s">
        <v>1924</v>
      </c>
      <c r="R1286" s="12" t="s">
        <v>207</v>
      </c>
      <c r="S1286" s="12" t="s">
        <v>207</v>
      </c>
      <c r="T1286" s="10" t="s">
        <v>207</v>
      </c>
      <c r="U1286" s="10" t="s">
        <v>207</v>
      </c>
      <c r="V1286" s="10" t="s">
        <v>207</v>
      </c>
      <c r="W1286" s="10" t="s">
        <v>207</v>
      </c>
      <c r="X1286" s="10" t="s">
        <v>207</v>
      </c>
      <c r="Y1286" s="10" t="s">
        <v>207</v>
      </c>
      <c r="Z1286" s="10" t="s">
        <v>207</v>
      </c>
    </row>
    <row r="1287" spans="1:26" s="10" customFormat="1">
      <c r="A1287" s="13" t="s">
        <v>90</v>
      </c>
      <c r="B1287" s="14" t="s">
        <v>160</v>
      </c>
      <c r="C1287" s="10" t="s">
        <v>223</v>
      </c>
      <c r="D1287" s="14" t="s">
        <v>748</v>
      </c>
      <c r="E1287" s="14" t="s">
        <v>207</v>
      </c>
      <c r="F1287" s="12" t="s">
        <v>1920</v>
      </c>
      <c r="G1287" s="12" t="s">
        <v>1921</v>
      </c>
      <c r="I1287" s="12">
        <v>30</v>
      </c>
      <c r="K1287" s="12"/>
      <c r="L1287" s="12" t="s">
        <v>1927</v>
      </c>
      <c r="M1287" s="10" t="s">
        <v>1923</v>
      </c>
      <c r="N1287" s="10" t="s">
        <v>207</v>
      </c>
      <c r="O1287" s="10" t="s">
        <v>207</v>
      </c>
      <c r="P1287" s="14" t="s">
        <v>207</v>
      </c>
      <c r="Q1287" s="12" t="s">
        <v>2431</v>
      </c>
      <c r="R1287" s="12" t="s">
        <v>207</v>
      </c>
      <c r="S1287" s="12" t="s">
        <v>1933</v>
      </c>
      <c r="T1287" s="10" t="s">
        <v>2515</v>
      </c>
      <c r="U1287" s="10" t="s">
        <v>2516</v>
      </c>
      <c r="V1287" s="10" t="s">
        <v>207</v>
      </c>
      <c r="W1287" s="10" t="s">
        <v>2050</v>
      </c>
      <c r="X1287" s="10" t="s">
        <v>207</v>
      </c>
      <c r="Y1287" s="10" t="s">
        <v>207</v>
      </c>
      <c r="Z1287" s="10" t="s">
        <v>2121</v>
      </c>
    </row>
    <row r="1288" spans="1:26" s="10" customFormat="1" ht="30">
      <c r="A1288" s="13" t="s">
        <v>90</v>
      </c>
      <c r="B1288" s="14" t="s">
        <v>160</v>
      </c>
      <c r="C1288" s="10" t="s">
        <v>223</v>
      </c>
      <c r="D1288" s="14" t="s">
        <v>749</v>
      </c>
      <c r="E1288" s="14" t="s">
        <v>207</v>
      </c>
      <c r="F1288" s="12" t="s">
        <v>1936</v>
      </c>
      <c r="G1288" s="12" t="s">
        <v>1937</v>
      </c>
      <c r="H1288" s="10">
        <v>5</v>
      </c>
      <c r="I1288" s="12"/>
      <c r="K1288" s="12"/>
      <c r="L1288" s="12" t="s">
        <v>1927</v>
      </c>
      <c r="M1288" s="10" t="s">
        <v>1928</v>
      </c>
      <c r="N1288" s="10" t="s">
        <v>1929</v>
      </c>
      <c r="O1288" s="10" t="s">
        <v>1960</v>
      </c>
      <c r="P1288" s="14" t="s">
        <v>2484</v>
      </c>
      <c r="Q1288" s="12" t="s">
        <v>1946</v>
      </c>
      <c r="R1288" s="12" t="s">
        <v>1941</v>
      </c>
      <c r="S1288" s="12" t="s">
        <v>207</v>
      </c>
      <c r="T1288" s="10" t="s">
        <v>2517</v>
      </c>
      <c r="U1288" s="10" t="s">
        <v>2518</v>
      </c>
      <c r="V1288" s="10" t="s">
        <v>207</v>
      </c>
      <c r="W1288" s="10" t="s">
        <v>207</v>
      </c>
      <c r="X1288" s="10" t="s">
        <v>207</v>
      </c>
      <c r="Y1288" s="10" t="s">
        <v>207</v>
      </c>
      <c r="Z1288" s="10" t="s">
        <v>1935</v>
      </c>
    </row>
    <row r="1289" spans="1:26" s="10" customFormat="1" ht="30">
      <c r="A1289" s="13" t="s">
        <v>90</v>
      </c>
      <c r="B1289" s="14" t="s">
        <v>160</v>
      </c>
      <c r="C1289" s="10" t="s">
        <v>223</v>
      </c>
      <c r="D1289" s="14" t="s">
        <v>750</v>
      </c>
      <c r="E1289" s="14" t="s">
        <v>207</v>
      </c>
      <c r="F1289" s="12" t="s">
        <v>1936</v>
      </c>
      <c r="G1289" s="12" t="s">
        <v>1937</v>
      </c>
      <c r="H1289" s="10">
        <v>8</v>
      </c>
      <c r="I1289" s="12"/>
      <c r="K1289" s="12"/>
      <c r="L1289" s="12" t="s">
        <v>4892</v>
      </c>
      <c r="M1289" s="10" t="s">
        <v>1928</v>
      </c>
      <c r="N1289" s="10" t="s">
        <v>1929</v>
      </c>
      <c r="O1289" s="10" t="s">
        <v>1960</v>
      </c>
      <c r="P1289" s="14" t="s">
        <v>1931</v>
      </c>
      <c r="Q1289" s="12" t="s">
        <v>1924</v>
      </c>
      <c r="R1289" s="12" t="s">
        <v>207</v>
      </c>
      <c r="S1289" s="12" t="s">
        <v>207</v>
      </c>
      <c r="T1289" s="10" t="s">
        <v>207</v>
      </c>
      <c r="U1289" s="10" t="s">
        <v>207</v>
      </c>
      <c r="V1289" s="10" t="s">
        <v>207</v>
      </c>
      <c r="W1289" s="10" t="s">
        <v>207</v>
      </c>
      <c r="X1289" s="10" t="s">
        <v>207</v>
      </c>
      <c r="Y1289" s="10" t="s">
        <v>207</v>
      </c>
      <c r="Z1289" s="10" t="s">
        <v>207</v>
      </c>
    </row>
    <row r="1290" spans="1:26" s="10" customFormat="1" ht="30">
      <c r="A1290" s="13" t="s">
        <v>90</v>
      </c>
      <c r="B1290" s="14" t="s">
        <v>160</v>
      </c>
      <c r="C1290" s="10" t="s">
        <v>223</v>
      </c>
      <c r="D1290" s="14" t="s">
        <v>751</v>
      </c>
      <c r="E1290" s="14" t="s">
        <v>207</v>
      </c>
      <c r="F1290" s="12" t="s">
        <v>1936</v>
      </c>
      <c r="G1290" s="12" t="s">
        <v>1937</v>
      </c>
      <c r="H1290" s="10">
        <v>5</v>
      </c>
      <c r="I1290" s="12"/>
      <c r="K1290" s="12"/>
      <c r="L1290" s="12" t="s">
        <v>4892</v>
      </c>
      <c r="M1290" s="10" t="s">
        <v>1928</v>
      </c>
      <c r="N1290" s="10" t="s">
        <v>1929</v>
      </c>
      <c r="O1290" s="10" t="s">
        <v>1960</v>
      </c>
      <c r="P1290" s="14" t="s">
        <v>1931</v>
      </c>
      <c r="Q1290" s="12" t="s">
        <v>1924</v>
      </c>
      <c r="R1290" s="12" t="s">
        <v>207</v>
      </c>
      <c r="S1290" s="12" t="s">
        <v>207</v>
      </c>
      <c r="T1290" s="10" t="s">
        <v>207</v>
      </c>
      <c r="U1290" s="10" t="s">
        <v>207</v>
      </c>
      <c r="V1290" s="10" t="s">
        <v>207</v>
      </c>
      <c r="W1290" s="10" t="s">
        <v>207</v>
      </c>
      <c r="X1290" s="10" t="s">
        <v>207</v>
      </c>
      <c r="Y1290" s="10" t="s">
        <v>207</v>
      </c>
      <c r="Z1290" s="10" t="s">
        <v>207</v>
      </c>
    </row>
    <row r="1291" spans="1:26" s="10" customFormat="1" ht="30">
      <c r="A1291" s="13" t="s">
        <v>90</v>
      </c>
      <c r="B1291" s="14" t="s">
        <v>160</v>
      </c>
      <c r="C1291" s="10" t="s">
        <v>223</v>
      </c>
      <c r="D1291" s="14" t="s">
        <v>752</v>
      </c>
      <c r="E1291" s="14" t="s">
        <v>207</v>
      </c>
      <c r="F1291" s="12" t="s">
        <v>1936</v>
      </c>
      <c r="G1291" s="12" t="s">
        <v>1937</v>
      </c>
      <c r="H1291" s="10">
        <v>5</v>
      </c>
      <c r="I1291" s="12"/>
      <c r="K1291" s="12"/>
      <c r="L1291" s="12" t="s">
        <v>4892</v>
      </c>
      <c r="M1291" s="10" t="s">
        <v>1928</v>
      </c>
      <c r="N1291" s="10" t="s">
        <v>1929</v>
      </c>
      <c r="O1291" s="10" t="s">
        <v>1960</v>
      </c>
      <c r="P1291" s="14" t="s">
        <v>1931</v>
      </c>
      <c r="Q1291" s="12" t="s">
        <v>1924</v>
      </c>
      <c r="R1291" s="12" t="s">
        <v>207</v>
      </c>
      <c r="S1291" s="12" t="s">
        <v>207</v>
      </c>
      <c r="T1291" s="10" t="s">
        <v>207</v>
      </c>
      <c r="U1291" s="10" t="s">
        <v>207</v>
      </c>
      <c r="V1291" s="10" t="s">
        <v>207</v>
      </c>
      <c r="W1291" s="10" t="s">
        <v>207</v>
      </c>
      <c r="X1291" s="10" t="s">
        <v>207</v>
      </c>
      <c r="Y1291" s="10" t="s">
        <v>207</v>
      </c>
      <c r="Z1291" s="10" t="s">
        <v>207</v>
      </c>
    </row>
    <row r="1292" spans="1:26" s="10" customFormat="1" ht="30">
      <c r="A1292" s="13" t="s">
        <v>89</v>
      </c>
      <c r="B1292" s="14" t="s">
        <v>159</v>
      </c>
      <c r="C1292" s="10" t="s">
        <v>222</v>
      </c>
      <c r="D1292" s="14" t="s">
        <v>692</v>
      </c>
      <c r="E1292" s="14" t="s">
        <v>2444</v>
      </c>
      <c r="F1292" s="12" t="s">
        <v>1936</v>
      </c>
      <c r="G1292" s="12" t="s">
        <v>1937</v>
      </c>
      <c r="I1292" s="12"/>
      <c r="K1292" s="12"/>
      <c r="L1292" s="12" t="s">
        <v>4892</v>
      </c>
      <c r="M1292" s="10" t="s">
        <v>1928</v>
      </c>
      <c r="N1292" s="10" t="s">
        <v>1929</v>
      </c>
      <c r="O1292" s="10" t="s">
        <v>1960</v>
      </c>
      <c r="P1292" s="14" t="s">
        <v>1931</v>
      </c>
      <c r="Q1292" s="12" t="s">
        <v>1924</v>
      </c>
      <c r="R1292" s="12" t="s">
        <v>207</v>
      </c>
      <c r="S1292" s="12" t="s">
        <v>207</v>
      </c>
      <c r="T1292" s="10" t="s">
        <v>207</v>
      </c>
      <c r="U1292" s="10" t="s">
        <v>207</v>
      </c>
      <c r="V1292" s="10" t="s">
        <v>207</v>
      </c>
      <c r="W1292" s="10" t="s">
        <v>207</v>
      </c>
      <c r="X1292" s="10" t="s">
        <v>207</v>
      </c>
      <c r="Y1292" s="10" t="s">
        <v>207</v>
      </c>
      <c r="Z1292" s="10" t="s">
        <v>1935</v>
      </c>
    </row>
    <row r="1293" spans="1:26" s="10" customFormat="1" ht="30">
      <c r="A1293" s="13" t="s">
        <v>89</v>
      </c>
      <c r="B1293" s="14" t="s">
        <v>159</v>
      </c>
      <c r="C1293" s="10" t="s">
        <v>222</v>
      </c>
      <c r="D1293" s="14" t="s">
        <v>693</v>
      </c>
      <c r="E1293" s="14" t="s">
        <v>2445</v>
      </c>
      <c r="F1293" s="12" t="s">
        <v>1936</v>
      </c>
      <c r="G1293" s="12" t="s">
        <v>1937</v>
      </c>
      <c r="I1293" s="12"/>
      <c r="K1293" s="12"/>
      <c r="L1293" s="12" t="s">
        <v>4892</v>
      </c>
      <c r="M1293" s="10" t="s">
        <v>1928</v>
      </c>
      <c r="N1293" s="10" t="s">
        <v>1929</v>
      </c>
      <c r="O1293" s="10" t="s">
        <v>1960</v>
      </c>
      <c r="P1293" s="14" t="s">
        <v>1931</v>
      </c>
      <c r="Q1293" s="12" t="s">
        <v>1924</v>
      </c>
      <c r="R1293" s="12" t="s">
        <v>207</v>
      </c>
      <c r="S1293" s="12" t="s">
        <v>207</v>
      </c>
      <c r="T1293" s="10" t="s">
        <v>207</v>
      </c>
      <c r="U1293" s="10" t="s">
        <v>207</v>
      </c>
      <c r="V1293" s="10" t="s">
        <v>207</v>
      </c>
      <c r="W1293" s="10" t="s">
        <v>207</v>
      </c>
      <c r="X1293" s="10" t="s">
        <v>207</v>
      </c>
      <c r="Y1293" s="10" t="s">
        <v>207</v>
      </c>
      <c r="Z1293" s="10" t="s">
        <v>1935</v>
      </c>
    </row>
    <row r="1294" spans="1:26" s="10" customFormat="1" ht="30">
      <c r="A1294" s="13" t="s">
        <v>89</v>
      </c>
      <c r="B1294" s="14" t="s">
        <v>159</v>
      </c>
      <c r="C1294" s="10" t="s">
        <v>222</v>
      </c>
      <c r="D1294" s="14" t="s">
        <v>694</v>
      </c>
      <c r="E1294" s="14" t="s">
        <v>2446</v>
      </c>
      <c r="F1294" s="12" t="s">
        <v>1936</v>
      </c>
      <c r="G1294" s="12" t="s">
        <v>1937</v>
      </c>
      <c r="I1294" s="12"/>
      <c r="K1294" s="12"/>
      <c r="L1294" s="12" t="s">
        <v>4892</v>
      </c>
      <c r="M1294" s="10" t="s">
        <v>1928</v>
      </c>
      <c r="N1294" s="10" t="s">
        <v>1929</v>
      </c>
      <c r="O1294" s="10" t="s">
        <v>1960</v>
      </c>
      <c r="P1294" s="14" t="s">
        <v>1931</v>
      </c>
      <c r="Q1294" s="12" t="s">
        <v>1924</v>
      </c>
      <c r="R1294" s="12" t="s">
        <v>207</v>
      </c>
      <c r="S1294" s="12" t="s">
        <v>207</v>
      </c>
      <c r="T1294" s="10" t="s">
        <v>207</v>
      </c>
      <c r="U1294" s="10" t="s">
        <v>207</v>
      </c>
      <c r="V1294" s="10" t="s">
        <v>207</v>
      </c>
      <c r="W1294" s="10" t="s">
        <v>207</v>
      </c>
      <c r="X1294" s="10" t="s">
        <v>207</v>
      </c>
      <c r="Y1294" s="10" t="s">
        <v>207</v>
      </c>
      <c r="Z1294" s="10" t="s">
        <v>1935</v>
      </c>
    </row>
    <row r="1295" spans="1:26" s="10" customFormat="1" ht="30">
      <c r="A1295" s="13" t="s">
        <v>89</v>
      </c>
      <c r="B1295" s="14" t="s">
        <v>159</v>
      </c>
      <c r="C1295" s="10" t="s">
        <v>222</v>
      </c>
      <c r="D1295" s="14" t="s">
        <v>695</v>
      </c>
      <c r="E1295" s="14" t="s">
        <v>2447</v>
      </c>
      <c r="F1295" s="12" t="s">
        <v>1936</v>
      </c>
      <c r="G1295" s="12" t="s">
        <v>1937</v>
      </c>
      <c r="I1295" s="12"/>
      <c r="K1295" s="12"/>
      <c r="L1295" s="12" t="s">
        <v>4892</v>
      </c>
      <c r="M1295" s="10" t="s">
        <v>1928</v>
      </c>
      <c r="N1295" s="10" t="s">
        <v>1929</v>
      </c>
      <c r="O1295" s="10" t="s">
        <v>1960</v>
      </c>
      <c r="P1295" s="14" t="s">
        <v>1931</v>
      </c>
      <c r="Q1295" s="12" t="s">
        <v>1924</v>
      </c>
      <c r="R1295" s="12" t="s">
        <v>207</v>
      </c>
      <c r="S1295" s="12" t="s">
        <v>207</v>
      </c>
      <c r="T1295" s="10" t="s">
        <v>207</v>
      </c>
      <c r="U1295" s="10" t="s">
        <v>207</v>
      </c>
      <c r="V1295" s="10" t="s">
        <v>207</v>
      </c>
      <c r="W1295" s="10" t="s">
        <v>207</v>
      </c>
      <c r="X1295" s="10" t="s">
        <v>207</v>
      </c>
      <c r="Y1295" s="10" t="s">
        <v>207</v>
      </c>
      <c r="Z1295" s="10" t="s">
        <v>1935</v>
      </c>
    </row>
    <row r="1296" spans="1:26" s="10" customFormat="1" ht="30">
      <c r="A1296" s="13" t="s">
        <v>89</v>
      </c>
      <c r="B1296" s="14" t="s">
        <v>159</v>
      </c>
      <c r="C1296" s="10" t="s">
        <v>222</v>
      </c>
      <c r="D1296" s="14" t="s">
        <v>696</v>
      </c>
      <c r="E1296" s="14" t="s">
        <v>2448</v>
      </c>
      <c r="F1296" s="12" t="s">
        <v>1936</v>
      </c>
      <c r="G1296" s="12" t="s">
        <v>1937</v>
      </c>
      <c r="I1296" s="12"/>
      <c r="K1296" s="12"/>
      <c r="L1296" s="12" t="s">
        <v>4892</v>
      </c>
      <c r="M1296" s="10" t="s">
        <v>1928</v>
      </c>
      <c r="N1296" s="10" t="s">
        <v>1929</v>
      </c>
      <c r="O1296" s="10" t="s">
        <v>1960</v>
      </c>
      <c r="P1296" s="14" t="s">
        <v>1931</v>
      </c>
      <c r="Q1296" s="12" t="s">
        <v>1924</v>
      </c>
      <c r="R1296" s="12" t="s">
        <v>207</v>
      </c>
      <c r="S1296" s="12" t="s">
        <v>207</v>
      </c>
      <c r="T1296" s="10" t="s">
        <v>207</v>
      </c>
      <c r="U1296" s="10" t="s">
        <v>207</v>
      </c>
      <c r="V1296" s="10" t="s">
        <v>207</v>
      </c>
      <c r="W1296" s="10" t="s">
        <v>207</v>
      </c>
      <c r="X1296" s="10" t="s">
        <v>207</v>
      </c>
      <c r="Y1296" s="10" t="s">
        <v>207</v>
      </c>
      <c r="Z1296" s="10" t="s">
        <v>1935</v>
      </c>
    </row>
    <row r="1297" spans="1:26" s="10" customFormat="1" ht="30">
      <c r="A1297" s="13" t="s">
        <v>89</v>
      </c>
      <c r="B1297" s="14" t="s">
        <v>159</v>
      </c>
      <c r="C1297" s="10" t="s">
        <v>222</v>
      </c>
      <c r="D1297" s="14" t="s">
        <v>697</v>
      </c>
      <c r="E1297" s="14" t="s">
        <v>2449</v>
      </c>
      <c r="F1297" s="12" t="s">
        <v>1936</v>
      </c>
      <c r="G1297" s="12" t="s">
        <v>1937</v>
      </c>
      <c r="I1297" s="12"/>
      <c r="K1297" s="12"/>
      <c r="L1297" s="12" t="s">
        <v>4892</v>
      </c>
      <c r="M1297" s="10" t="s">
        <v>1928</v>
      </c>
      <c r="N1297" s="10" t="s">
        <v>1929</v>
      </c>
      <c r="O1297" s="10" t="s">
        <v>1960</v>
      </c>
      <c r="P1297" s="14" t="s">
        <v>1931</v>
      </c>
      <c r="Q1297" s="12" t="s">
        <v>1924</v>
      </c>
      <c r="R1297" s="12" t="s">
        <v>207</v>
      </c>
      <c r="S1297" s="12" t="s">
        <v>207</v>
      </c>
      <c r="T1297" s="10" t="s">
        <v>207</v>
      </c>
      <c r="U1297" s="10" t="s">
        <v>207</v>
      </c>
      <c r="V1297" s="10" t="s">
        <v>207</v>
      </c>
      <c r="W1297" s="10" t="s">
        <v>207</v>
      </c>
      <c r="X1297" s="10" t="s">
        <v>207</v>
      </c>
      <c r="Y1297" s="10" t="s">
        <v>207</v>
      </c>
      <c r="Z1297" s="10" t="s">
        <v>1935</v>
      </c>
    </row>
    <row r="1298" spans="1:26" s="10" customFormat="1" ht="30">
      <c r="A1298" s="13" t="s">
        <v>89</v>
      </c>
      <c r="B1298" s="14" t="s">
        <v>159</v>
      </c>
      <c r="C1298" s="10" t="s">
        <v>222</v>
      </c>
      <c r="D1298" s="14" t="s">
        <v>698</v>
      </c>
      <c r="E1298" s="14" t="s">
        <v>2450</v>
      </c>
      <c r="F1298" s="12" t="s">
        <v>1936</v>
      </c>
      <c r="G1298" s="12" t="s">
        <v>1937</v>
      </c>
      <c r="I1298" s="12"/>
      <c r="K1298" s="12"/>
      <c r="L1298" s="12" t="s">
        <v>4892</v>
      </c>
      <c r="M1298" s="10" t="s">
        <v>1928</v>
      </c>
      <c r="N1298" s="10" t="s">
        <v>1929</v>
      </c>
      <c r="O1298" s="10" t="s">
        <v>1960</v>
      </c>
      <c r="P1298" s="14" t="s">
        <v>1931</v>
      </c>
      <c r="Q1298" s="12" t="s">
        <v>1924</v>
      </c>
      <c r="R1298" s="12" t="s">
        <v>207</v>
      </c>
      <c r="S1298" s="12" t="s">
        <v>207</v>
      </c>
      <c r="T1298" s="10" t="s">
        <v>207</v>
      </c>
      <c r="U1298" s="10" t="s">
        <v>207</v>
      </c>
      <c r="V1298" s="10" t="s">
        <v>207</v>
      </c>
      <c r="W1298" s="10" t="s">
        <v>207</v>
      </c>
      <c r="X1298" s="10" t="s">
        <v>207</v>
      </c>
      <c r="Y1298" s="10" t="s">
        <v>207</v>
      </c>
      <c r="Z1298" s="10" t="s">
        <v>1935</v>
      </c>
    </row>
    <row r="1299" spans="1:26" s="10" customFormat="1" ht="30">
      <c r="A1299" s="13" t="s">
        <v>89</v>
      </c>
      <c r="B1299" s="14" t="s">
        <v>159</v>
      </c>
      <c r="C1299" s="10" t="s">
        <v>222</v>
      </c>
      <c r="D1299" s="14" t="s">
        <v>699</v>
      </c>
      <c r="E1299" s="14" t="s">
        <v>2451</v>
      </c>
      <c r="F1299" s="12" t="s">
        <v>1936</v>
      </c>
      <c r="G1299" s="12" t="s">
        <v>1937</v>
      </c>
      <c r="I1299" s="12"/>
      <c r="K1299" s="12"/>
      <c r="L1299" s="12" t="s">
        <v>4892</v>
      </c>
      <c r="M1299" s="10" t="s">
        <v>1928</v>
      </c>
      <c r="N1299" s="10" t="s">
        <v>1929</v>
      </c>
      <c r="O1299" s="10" t="s">
        <v>1960</v>
      </c>
      <c r="P1299" s="14" t="s">
        <v>1931</v>
      </c>
      <c r="Q1299" s="12" t="s">
        <v>1924</v>
      </c>
      <c r="R1299" s="12" t="s">
        <v>207</v>
      </c>
      <c r="S1299" s="12" t="s">
        <v>207</v>
      </c>
      <c r="T1299" s="10" t="s">
        <v>207</v>
      </c>
      <c r="U1299" s="10" t="s">
        <v>207</v>
      </c>
      <c r="V1299" s="10" t="s">
        <v>207</v>
      </c>
      <c r="W1299" s="10" t="s">
        <v>207</v>
      </c>
      <c r="X1299" s="10" t="s">
        <v>207</v>
      </c>
      <c r="Y1299" s="10" t="s">
        <v>207</v>
      </c>
      <c r="Z1299" s="10" t="s">
        <v>1935</v>
      </c>
    </row>
    <row r="1300" spans="1:26" s="10" customFormat="1" ht="30">
      <c r="A1300" s="13" t="s">
        <v>89</v>
      </c>
      <c r="B1300" s="14" t="s">
        <v>159</v>
      </c>
      <c r="C1300" s="10" t="s">
        <v>222</v>
      </c>
      <c r="D1300" s="14" t="s">
        <v>700</v>
      </c>
      <c r="E1300" s="14" t="s">
        <v>2452</v>
      </c>
      <c r="F1300" s="12" t="s">
        <v>1936</v>
      </c>
      <c r="G1300" s="12" t="s">
        <v>1937</v>
      </c>
      <c r="H1300" s="10">
        <v>3</v>
      </c>
      <c r="I1300" s="12">
        <v>3</v>
      </c>
      <c r="K1300" s="12"/>
      <c r="L1300" s="12" t="s">
        <v>4892</v>
      </c>
      <c r="M1300" s="10" t="s">
        <v>1928</v>
      </c>
      <c r="N1300" s="10" t="s">
        <v>1929</v>
      </c>
      <c r="O1300" s="10" t="s">
        <v>1960</v>
      </c>
      <c r="P1300" s="14" t="s">
        <v>1931</v>
      </c>
      <c r="Q1300" s="12" t="s">
        <v>1924</v>
      </c>
      <c r="R1300" s="12" t="s">
        <v>207</v>
      </c>
      <c r="S1300" s="12" t="s">
        <v>207</v>
      </c>
      <c r="T1300" s="10" t="s">
        <v>207</v>
      </c>
      <c r="U1300" s="10" t="s">
        <v>207</v>
      </c>
      <c r="V1300" s="10" t="s">
        <v>207</v>
      </c>
      <c r="W1300" s="10" t="s">
        <v>207</v>
      </c>
      <c r="X1300" s="10" t="s">
        <v>207</v>
      </c>
      <c r="Y1300" s="10" t="s">
        <v>207</v>
      </c>
      <c r="Z1300" s="10" t="s">
        <v>1935</v>
      </c>
    </row>
    <row r="1301" spans="1:26" s="10" customFormat="1" ht="30">
      <c r="A1301" s="13" t="s">
        <v>89</v>
      </c>
      <c r="B1301" s="14" t="s">
        <v>159</v>
      </c>
      <c r="C1301" s="10" t="s">
        <v>222</v>
      </c>
      <c r="D1301" s="14" t="s">
        <v>701</v>
      </c>
      <c r="E1301" s="14" t="s">
        <v>2453</v>
      </c>
      <c r="F1301" s="12" t="s">
        <v>1936</v>
      </c>
      <c r="G1301" s="12" t="s">
        <v>1937</v>
      </c>
      <c r="H1301" s="10">
        <v>1</v>
      </c>
      <c r="I1301" s="12"/>
      <c r="K1301" s="12"/>
      <c r="L1301" s="12" t="s">
        <v>1922</v>
      </c>
      <c r="M1301" s="10" t="s">
        <v>1944</v>
      </c>
      <c r="N1301" s="10" t="s">
        <v>1929</v>
      </c>
      <c r="O1301" s="10" t="s">
        <v>1960</v>
      </c>
      <c r="P1301" s="14" t="s">
        <v>1931</v>
      </c>
      <c r="Q1301" s="12" t="s">
        <v>1976</v>
      </c>
      <c r="R1301" s="12" t="s">
        <v>1941</v>
      </c>
      <c r="S1301" s="12" t="s">
        <v>1941</v>
      </c>
      <c r="T1301" s="10" t="s">
        <v>2429</v>
      </c>
      <c r="U1301" s="10" t="s">
        <v>2430</v>
      </c>
      <c r="V1301" s="10" t="s">
        <v>207</v>
      </c>
      <c r="W1301" s="10" t="s">
        <v>207</v>
      </c>
      <c r="X1301" s="10" t="s">
        <v>207</v>
      </c>
      <c r="Y1301" s="10" t="s">
        <v>207</v>
      </c>
      <c r="Z1301" s="10" t="s">
        <v>1935</v>
      </c>
    </row>
    <row r="1302" spans="1:26" s="10" customFormat="1" ht="45">
      <c r="A1302" s="13" t="s">
        <v>89</v>
      </c>
      <c r="B1302" s="14" t="s">
        <v>159</v>
      </c>
      <c r="C1302" s="10" t="s">
        <v>222</v>
      </c>
      <c r="D1302" s="14" t="s">
        <v>702</v>
      </c>
      <c r="E1302" s="14" t="s">
        <v>207</v>
      </c>
      <c r="F1302" s="12" t="s">
        <v>1936</v>
      </c>
      <c r="G1302" s="12" t="s">
        <v>1937</v>
      </c>
      <c r="H1302" s="10">
        <v>3</v>
      </c>
      <c r="I1302" s="12">
        <v>3</v>
      </c>
      <c r="K1302" s="12"/>
      <c r="L1302" s="12" t="s">
        <v>1927</v>
      </c>
      <c r="M1302" s="10" t="s">
        <v>1944</v>
      </c>
      <c r="N1302" s="10" t="s">
        <v>1929</v>
      </c>
      <c r="O1302" s="10" t="s">
        <v>1960</v>
      </c>
      <c r="P1302" s="14" t="s">
        <v>1931</v>
      </c>
      <c r="Q1302" s="12" t="s">
        <v>1976</v>
      </c>
      <c r="R1302" s="12" t="s">
        <v>1941</v>
      </c>
      <c r="S1302" s="12" t="s">
        <v>1941</v>
      </c>
      <c r="T1302" s="10" t="s">
        <v>2007</v>
      </c>
      <c r="U1302" s="10" t="s">
        <v>2454</v>
      </c>
      <c r="V1302" s="10" t="s">
        <v>207</v>
      </c>
      <c r="W1302" s="10" t="s">
        <v>207</v>
      </c>
      <c r="X1302" s="10" t="s">
        <v>207</v>
      </c>
      <c r="Y1302" s="10" t="s">
        <v>207</v>
      </c>
      <c r="Z1302" s="10" t="s">
        <v>1935</v>
      </c>
    </row>
    <row r="1303" spans="1:26" s="10" customFormat="1" ht="30">
      <c r="A1303" s="13" t="s">
        <v>89</v>
      </c>
      <c r="B1303" s="14" t="s">
        <v>159</v>
      </c>
      <c r="C1303" s="10" t="s">
        <v>222</v>
      </c>
      <c r="D1303" s="14" t="s">
        <v>703</v>
      </c>
      <c r="E1303" s="14" t="s">
        <v>2455</v>
      </c>
      <c r="F1303" s="12" t="s">
        <v>1936</v>
      </c>
      <c r="G1303" s="12" t="s">
        <v>1937</v>
      </c>
      <c r="H1303" s="10">
        <v>3</v>
      </c>
      <c r="I1303" s="12">
        <v>3</v>
      </c>
      <c r="K1303" s="12"/>
      <c r="L1303" s="12" t="s">
        <v>4892</v>
      </c>
      <c r="M1303" s="10" t="s">
        <v>1928</v>
      </c>
      <c r="N1303" s="10" t="s">
        <v>1929</v>
      </c>
      <c r="O1303" s="10" t="s">
        <v>1960</v>
      </c>
      <c r="P1303" s="14" t="s">
        <v>1931</v>
      </c>
      <c r="Q1303" s="12" t="s">
        <v>1924</v>
      </c>
      <c r="R1303" s="12" t="s">
        <v>207</v>
      </c>
      <c r="S1303" s="12" t="s">
        <v>207</v>
      </c>
      <c r="T1303" s="10" t="s">
        <v>207</v>
      </c>
      <c r="U1303" s="10" t="s">
        <v>207</v>
      </c>
      <c r="V1303" s="10" t="s">
        <v>207</v>
      </c>
      <c r="W1303" s="10" t="s">
        <v>207</v>
      </c>
      <c r="X1303" s="10" t="s">
        <v>207</v>
      </c>
      <c r="Y1303" s="10" t="s">
        <v>207</v>
      </c>
      <c r="Z1303" s="10" t="s">
        <v>1935</v>
      </c>
    </row>
    <row r="1304" spans="1:26" s="10" customFormat="1" ht="30">
      <c r="A1304" s="13" t="s">
        <v>89</v>
      </c>
      <c r="B1304" s="14" t="s">
        <v>159</v>
      </c>
      <c r="C1304" s="10" t="s">
        <v>222</v>
      </c>
      <c r="D1304" s="14" t="s">
        <v>704</v>
      </c>
      <c r="E1304" s="14" t="s">
        <v>2456</v>
      </c>
      <c r="F1304" s="12" t="s">
        <v>1936</v>
      </c>
      <c r="G1304" s="12" t="s">
        <v>1937</v>
      </c>
      <c r="H1304" s="10">
        <v>3</v>
      </c>
      <c r="I1304" s="12">
        <v>3</v>
      </c>
      <c r="K1304" s="12"/>
      <c r="L1304" s="12" t="s">
        <v>4892</v>
      </c>
      <c r="M1304" s="10" t="s">
        <v>1928</v>
      </c>
      <c r="N1304" s="10" t="s">
        <v>1929</v>
      </c>
      <c r="O1304" s="10" t="s">
        <v>1960</v>
      </c>
      <c r="P1304" s="14" t="s">
        <v>1931</v>
      </c>
      <c r="Q1304" s="12" t="s">
        <v>1924</v>
      </c>
      <c r="R1304" s="12" t="s">
        <v>207</v>
      </c>
      <c r="S1304" s="12" t="s">
        <v>207</v>
      </c>
      <c r="T1304" s="10" t="s">
        <v>207</v>
      </c>
      <c r="U1304" s="10" t="s">
        <v>207</v>
      </c>
      <c r="V1304" s="10" t="s">
        <v>207</v>
      </c>
      <c r="W1304" s="10" t="s">
        <v>207</v>
      </c>
      <c r="X1304" s="10" t="s">
        <v>207</v>
      </c>
      <c r="Y1304" s="10" t="s">
        <v>207</v>
      </c>
      <c r="Z1304" s="10" t="s">
        <v>1935</v>
      </c>
    </row>
    <row r="1305" spans="1:26" s="10" customFormat="1" ht="30">
      <c r="A1305" s="13" t="s">
        <v>89</v>
      </c>
      <c r="B1305" s="14" t="s">
        <v>159</v>
      </c>
      <c r="C1305" s="10" t="s">
        <v>222</v>
      </c>
      <c r="D1305" s="14" t="s">
        <v>705</v>
      </c>
      <c r="E1305" s="14" t="s">
        <v>2457</v>
      </c>
      <c r="F1305" s="12" t="s">
        <v>1936</v>
      </c>
      <c r="G1305" s="12" t="s">
        <v>1937</v>
      </c>
      <c r="H1305" s="10">
        <v>3</v>
      </c>
      <c r="I1305" s="12">
        <v>3</v>
      </c>
      <c r="K1305" s="12"/>
      <c r="L1305" s="12" t="s">
        <v>4892</v>
      </c>
      <c r="M1305" s="10" t="s">
        <v>1928</v>
      </c>
      <c r="N1305" s="10" t="s">
        <v>1929</v>
      </c>
      <c r="O1305" s="10" t="s">
        <v>1960</v>
      </c>
      <c r="P1305" s="14" t="s">
        <v>1931</v>
      </c>
      <c r="Q1305" s="12" t="s">
        <v>1924</v>
      </c>
      <c r="R1305" s="12" t="s">
        <v>207</v>
      </c>
      <c r="S1305" s="12" t="s">
        <v>207</v>
      </c>
      <c r="T1305" s="10" t="s">
        <v>207</v>
      </c>
      <c r="U1305" s="10" t="s">
        <v>207</v>
      </c>
      <c r="V1305" s="10" t="s">
        <v>207</v>
      </c>
      <c r="W1305" s="10" t="s">
        <v>207</v>
      </c>
      <c r="X1305" s="10" t="s">
        <v>207</v>
      </c>
      <c r="Y1305" s="10" t="s">
        <v>207</v>
      </c>
      <c r="Z1305" s="10" t="s">
        <v>1935</v>
      </c>
    </row>
    <row r="1306" spans="1:26" s="10" customFormat="1" ht="30">
      <c r="A1306" s="13" t="s">
        <v>89</v>
      </c>
      <c r="B1306" s="14" t="s">
        <v>159</v>
      </c>
      <c r="C1306" s="10" t="s">
        <v>222</v>
      </c>
      <c r="D1306" s="14" t="s">
        <v>706</v>
      </c>
      <c r="E1306" s="14" t="s">
        <v>2458</v>
      </c>
      <c r="F1306" s="12" t="s">
        <v>1936</v>
      </c>
      <c r="G1306" s="12" t="s">
        <v>1937</v>
      </c>
      <c r="H1306" s="10">
        <v>3</v>
      </c>
      <c r="I1306" s="12">
        <v>3</v>
      </c>
      <c r="K1306" s="12"/>
      <c r="L1306" s="12" t="s">
        <v>4892</v>
      </c>
      <c r="M1306" s="10" t="s">
        <v>1928</v>
      </c>
      <c r="N1306" s="10" t="s">
        <v>1929</v>
      </c>
      <c r="O1306" s="10" t="s">
        <v>1960</v>
      </c>
      <c r="P1306" s="14" t="s">
        <v>1931</v>
      </c>
      <c r="Q1306" s="12" t="s">
        <v>1924</v>
      </c>
      <c r="R1306" s="12" t="s">
        <v>207</v>
      </c>
      <c r="S1306" s="12" t="s">
        <v>207</v>
      </c>
      <c r="T1306" s="10" t="s">
        <v>207</v>
      </c>
      <c r="U1306" s="10" t="s">
        <v>207</v>
      </c>
      <c r="V1306" s="10" t="s">
        <v>207</v>
      </c>
      <c r="W1306" s="10" t="s">
        <v>207</v>
      </c>
      <c r="X1306" s="10" t="s">
        <v>207</v>
      </c>
      <c r="Y1306" s="10" t="s">
        <v>207</v>
      </c>
      <c r="Z1306" s="10" t="s">
        <v>1935</v>
      </c>
    </row>
    <row r="1307" spans="1:26" s="10" customFormat="1" ht="30">
      <c r="A1307" s="13" t="s">
        <v>89</v>
      </c>
      <c r="B1307" s="14" t="s">
        <v>159</v>
      </c>
      <c r="C1307" s="10" t="s">
        <v>222</v>
      </c>
      <c r="D1307" s="14" t="s">
        <v>707</v>
      </c>
      <c r="E1307" s="14" t="s">
        <v>207</v>
      </c>
      <c r="F1307" s="12" t="s">
        <v>1936</v>
      </c>
      <c r="G1307" s="12" t="s">
        <v>1937</v>
      </c>
      <c r="H1307" s="10">
        <v>3</v>
      </c>
      <c r="I1307" s="12">
        <v>3</v>
      </c>
      <c r="K1307" s="12"/>
      <c r="L1307" s="12" t="s">
        <v>4892</v>
      </c>
      <c r="M1307" s="10" t="s">
        <v>1928</v>
      </c>
      <c r="N1307" s="10" t="s">
        <v>1929</v>
      </c>
      <c r="O1307" s="10" t="s">
        <v>1960</v>
      </c>
      <c r="P1307" s="14" t="s">
        <v>1931</v>
      </c>
      <c r="Q1307" s="12" t="s">
        <v>1924</v>
      </c>
      <c r="R1307" s="12" t="s">
        <v>207</v>
      </c>
      <c r="S1307" s="12" t="s">
        <v>207</v>
      </c>
      <c r="T1307" s="10" t="s">
        <v>207</v>
      </c>
      <c r="U1307" s="10" t="s">
        <v>207</v>
      </c>
      <c r="V1307" s="10" t="s">
        <v>207</v>
      </c>
      <c r="W1307" s="10" t="s">
        <v>207</v>
      </c>
      <c r="X1307" s="10" t="s">
        <v>207</v>
      </c>
      <c r="Y1307" s="10" t="s">
        <v>207</v>
      </c>
      <c r="Z1307" s="10" t="s">
        <v>1935</v>
      </c>
    </row>
    <row r="1308" spans="1:26" s="10" customFormat="1" ht="30">
      <c r="A1308" s="13" t="s">
        <v>89</v>
      </c>
      <c r="B1308" s="14" t="s">
        <v>159</v>
      </c>
      <c r="C1308" s="10" t="s">
        <v>222</v>
      </c>
      <c r="D1308" s="14" t="s">
        <v>708</v>
      </c>
      <c r="E1308" s="14" t="s">
        <v>207</v>
      </c>
      <c r="F1308" s="12" t="s">
        <v>1936</v>
      </c>
      <c r="G1308" s="12" t="s">
        <v>1937</v>
      </c>
      <c r="H1308" s="10">
        <v>3</v>
      </c>
      <c r="I1308" s="12">
        <v>3</v>
      </c>
      <c r="K1308" s="12"/>
      <c r="L1308" s="12" t="s">
        <v>4892</v>
      </c>
      <c r="M1308" s="10" t="s">
        <v>1928</v>
      </c>
      <c r="N1308" s="10" t="s">
        <v>1929</v>
      </c>
      <c r="O1308" s="10" t="s">
        <v>1960</v>
      </c>
      <c r="P1308" s="14" t="s">
        <v>1931</v>
      </c>
      <c r="Q1308" s="12" t="s">
        <v>1924</v>
      </c>
      <c r="R1308" s="12" t="s">
        <v>207</v>
      </c>
      <c r="S1308" s="12" t="s">
        <v>207</v>
      </c>
      <c r="T1308" s="10" t="s">
        <v>207</v>
      </c>
      <c r="U1308" s="10" t="s">
        <v>207</v>
      </c>
      <c r="V1308" s="10" t="s">
        <v>207</v>
      </c>
      <c r="W1308" s="10" t="s">
        <v>207</v>
      </c>
      <c r="X1308" s="10" t="s">
        <v>207</v>
      </c>
      <c r="Y1308" s="10" t="s">
        <v>207</v>
      </c>
      <c r="Z1308" s="10" t="s">
        <v>1935</v>
      </c>
    </row>
    <row r="1309" spans="1:26" s="10" customFormat="1" ht="30">
      <c r="A1309" s="13" t="s">
        <v>89</v>
      </c>
      <c r="B1309" s="14" t="s">
        <v>159</v>
      </c>
      <c r="C1309" s="10" t="s">
        <v>222</v>
      </c>
      <c r="D1309" s="14" t="s">
        <v>709</v>
      </c>
      <c r="E1309" s="14" t="s">
        <v>2459</v>
      </c>
      <c r="F1309" s="12" t="s">
        <v>1936</v>
      </c>
      <c r="G1309" s="12" t="s">
        <v>1937</v>
      </c>
      <c r="H1309" s="10">
        <v>3</v>
      </c>
      <c r="I1309" s="12">
        <v>3</v>
      </c>
      <c r="K1309" s="12"/>
      <c r="L1309" s="12" t="s">
        <v>4892</v>
      </c>
      <c r="M1309" s="10" t="s">
        <v>1928</v>
      </c>
      <c r="N1309" s="10" t="s">
        <v>1929</v>
      </c>
      <c r="O1309" s="10" t="s">
        <v>1960</v>
      </c>
      <c r="P1309" s="14" t="s">
        <v>1931</v>
      </c>
      <c r="Q1309" s="12" t="s">
        <v>1924</v>
      </c>
      <c r="R1309" s="12" t="s">
        <v>207</v>
      </c>
      <c r="S1309" s="12" t="s">
        <v>207</v>
      </c>
      <c r="T1309" s="10" t="s">
        <v>207</v>
      </c>
      <c r="U1309" s="10" t="s">
        <v>207</v>
      </c>
      <c r="V1309" s="10" t="s">
        <v>207</v>
      </c>
      <c r="W1309" s="10" t="s">
        <v>207</v>
      </c>
      <c r="X1309" s="10" t="s">
        <v>207</v>
      </c>
      <c r="Y1309" s="10" t="s">
        <v>207</v>
      </c>
      <c r="Z1309" s="10" t="s">
        <v>1935</v>
      </c>
    </row>
    <row r="1310" spans="1:26" s="10" customFormat="1" ht="30">
      <c r="A1310" s="13" t="s">
        <v>89</v>
      </c>
      <c r="B1310" s="14" t="s">
        <v>159</v>
      </c>
      <c r="C1310" s="10" t="s">
        <v>222</v>
      </c>
      <c r="D1310" s="14" t="s">
        <v>710</v>
      </c>
      <c r="E1310" s="14" t="s">
        <v>2460</v>
      </c>
      <c r="F1310" s="12" t="s">
        <v>1936</v>
      </c>
      <c r="G1310" s="12" t="s">
        <v>1937</v>
      </c>
      <c r="H1310" s="10">
        <v>3</v>
      </c>
      <c r="I1310" s="12">
        <v>3</v>
      </c>
      <c r="K1310" s="12"/>
      <c r="L1310" s="12" t="s">
        <v>4892</v>
      </c>
      <c r="M1310" s="10" t="s">
        <v>1928</v>
      </c>
      <c r="N1310" s="10" t="s">
        <v>1929</v>
      </c>
      <c r="O1310" s="10" t="s">
        <v>1960</v>
      </c>
      <c r="P1310" s="14" t="s">
        <v>1931</v>
      </c>
      <c r="Q1310" s="12" t="s">
        <v>1924</v>
      </c>
      <c r="R1310" s="12" t="s">
        <v>207</v>
      </c>
      <c r="S1310" s="12" t="s">
        <v>207</v>
      </c>
      <c r="T1310" s="10" t="s">
        <v>207</v>
      </c>
      <c r="U1310" s="10" t="s">
        <v>207</v>
      </c>
      <c r="V1310" s="10" t="s">
        <v>207</v>
      </c>
      <c r="W1310" s="10" t="s">
        <v>207</v>
      </c>
      <c r="X1310" s="10" t="s">
        <v>207</v>
      </c>
      <c r="Y1310" s="10" t="s">
        <v>207</v>
      </c>
      <c r="Z1310" s="10" t="s">
        <v>1935</v>
      </c>
    </row>
    <row r="1311" spans="1:26" s="10" customFormat="1" ht="30">
      <c r="A1311" s="13" t="s">
        <v>89</v>
      </c>
      <c r="B1311" s="14" t="s">
        <v>159</v>
      </c>
      <c r="C1311" s="10" t="s">
        <v>222</v>
      </c>
      <c r="D1311" s="14" t="s">
        <v>711</v>
      </c>
      <c r="E1311" s="14" t="s">
        <v>2461</v>
      </c>
      <c r="F1311" s="12" t="s">
        <v>1936</v>
      </c>
      <c r="G1311" s="12" t="s">
        <v>1937</v>
      </c>
      <c r="H1311" s="10">
        <v>3</v>
      </c>
      <c r="I1311" s="12">
        <v>3</v>
      </c>
      <c r="K1311" s="12"/>
      <c r="L1311" s="12" t="s">
        <v>4892</v>
      </c>
      <c r="M1311" s="10" t="s">
        <v>1928</v>
      </c>
      <c r="N1311" s="10" t="s">
        <v>1929</v>
      </c>
      <c r="O1311" s="10" t="s">
        <v>1960</v>
      </c>
      <c r="P1311" s="14" t="s">
        <v>1931</v>
      </c>
      <c r="Q1311" s="12" t="s">
        <v>1924</v>
      </c>
      <c r="R1311" s="12" t="s">
        <v>207</v>
      </c>
      <c r="S1311" s="12" t="s">
        <v>207</v>
      </c>
      <c r="T1311" s="10" t="s">
        <v>207</v>
      </c>
      <c r="U1311" s="10" t="s">
        <v>207</v>
      </c>
      <c r="V1311" s="10" t="s">
        <v>207</v>
      </c>
      <c r="W1311" s="10" t="s">
        <v>207</v>
      </c>
      <c r="X1311" s="10" t="s">
        <v>207</v>
      </c>
      <c r="Y1311" s="10" t="s">
        <v>207</v>
      </c>
      <c r="Z1311" s="10" t="s">
        <v>1935</v>
      </c>
    </row>
    <row r="1312" spans="1:26" s="10" customFormat="1" ht="30">
      <c r="A1312" s="13" t="s">
        <v>89</v>
      </c>
      <c r="B1312" s="14" t="s">
        <v>159</v>
      </c>
      <c r="C1312" s="10" t="s">
        <v>222</v>
      </c>
      <c r="D1312" s="14" t="s">
        <v>712</v>
      </c>
      <c r="E1312" s="14" t="s">
        <v>2462</v>
      </c>
      <c r="F1312" s="12" t="s">
        <v>1936</v>
      </c>
      <c r="G1312" s="12" t="s">
        <v>1937</v>
      </c>
      <c r="H1312" s="10">
        <v>3</v>
      </c>
      <c r="I1312" s="12">
        <v>3</v>
      </c>
      <c r="K1312" s="12"/>
      <c r="L1312" s="12" t="s">
        <v>4892</v>
      </c>
      <c r="M1312" s="10" t="s">
        <v>1928</v>
      </c>
      <c r="N1312" s="10" t="s">
        <v>1929</v>
      </c>
      <c r="O1312" s="10" t="s">
        <v>1960</v>
      </c>
      <c r="P1312" s="14" t="s">
        <v>1931</v>
      </c>
      <c r="Q1312" s="12" t="s">
        <v>1924</v>
      </c>
      <c r="R1312" s="12" t="s">
        <v>207</v>
      </c>
      <c r="S1312" s="12" t="s">
        <v>207</v>
      </c>
      <c r="T1312" s="10" t="s">
        <v>207</v>
      </c>
      <c r="U1312" s="10" t="s">
        <v>207</v>
      </c>
      <c r="V1312" s="10" t="s">
        <v>207</v>
      </c>
      <c r="W1312" s="10" t="s">
        <v>207</v>
      </c>
      <c r="X1312" s="10" t="s">
        <v>207</v>
      </c>
      <c r="Y1312" s="10" t="s">
        <v>207</v>
      </c>
      <c r="Z1312" s="10" t="s">
        <v>1935</v>
      </c>
    </row>
    <row r="1313" spans="1:26" s="10" customFormat="1" ht="30">
      <c r="A1313" s="13" t="s">
        <v>89</v>
      </c>
      <c r="B1313" s="14" t="s">
        <v>159</v>
      </c>
      <c r="C1313" s="10" t="s">
        <v>222</v>
      </c>
      <c r="D1313" s="14" t="s">
        <v>713</v>
      </c>
      <c r="E1313" s="14" t="s">
        <v>2463</v>
      </c>
      <c r="F1313" s="12" t="s">
        <v>1936</v>
      </c>
      <c r="G1313" s="12" t="s">
        <v>1937</v>
      </c>
      <c r="H1313" s="10">
        <v>3</v>
      </c>
      <c r="I1313" s="12">
        <v>3</v>
      </c>
      <c r="K1313" s="12"/>
      <c r="L1313" s="12" t="s">
        <v>4892</v>
      </c>
      <c r="M1313" s="10" t="s">
        <v>1928</v>
      </c>
      <c r="N1313" s="10" t="s">
        <v>1929</v>
      </c>
      <c r="O1313" s="10" t="s">
        <v>1960</v>
      </c>
      <c r="P1313" s="14" t="s">
        <v>1931</v>
      </c>
      <c r="Q1313" s="12" t="s">
        <v>1924</v>
      </c>
      <c r="R1313" s="12" t="s">
        <v>207</v>
      </c>
      <c r="S1313" s="12" t="s">
        <v>207</v>
      </c>
      <c r="T1313" s="10" t="s">
        <v>207</v>
      </c>
      <c r="U1313" s="10" t="s">
        <v>207</v>
      </c>
      <c r="V1313" s="10" t="s">
        <v>207</v>
      </c>
      <c r="W1313" s="10" t="s">
        <v>207</v>
      </c>
      <c r="X1313" s="10" t="s">
        <v>207</v>
      </c>
      <c r="Y1313" s="10" t="s">
        <v>207</v>
      </c>
      <c r="Z1313" s="10" t="s">
        <v>1935</v>
      </c>
    </row>
    <row r="1314" spans="1:26" s="10" customFormat="1" ht="30">
      <c r="A1314" s="13" t="s">
        <v>92</v>
      </c>
      <c r="B1314" s="14" t="s">
        <v>163</v>
      </c>
      <c r="C1314" s="10" t="s">
        <v>225</v>
      </c>
      <c r="D1314" s="14" t="s">
        <v>1890</v>
      </c>
      <c r="E1314" s="14" t="s">
        <v>4727</v>
      </c>
      <c r="F1314" s="12" t="s">
        <v>1936</v>
      </c>
      <c r="G1314" s="12" t="s">
        <v>1937</v>
      </c>
      <c r="H1314" s="10">
        <v>1</v>
      </c>
      <c r="I1314" s="12"/>
      <c r="K1314" s="12"/>
      <c r="L1314" s="12" t="s">
        <v>4892</v>
      </c>
      <c r="M1314" s="10" t="s">
        <v>1928</v>
      </c>
      <c r="N1314" s="10" t="s">
        <v>1929</v>
      </c>
      <c r="O1314" s="10" t="s">
        <v>1960</v>
      </c>
      <c r="P1314" s="14" t="s">
        <v>1931</v>
      </c>
      <c r="Q1314" s="12" t="s">
        <v>1924</v>
      </c>
      <c r="R1314" s="12" t="s">
        <v>207</v>
      </c>
      <c r="S1314" s="12" t="s">
        <v>207</v>
      </c>
      <c r="T1314" s="10" t="s">
        <v>207</v>
      </c>
      <c r="U1314" s="10" t="s">
        <v>207</v>
      </c>
      <c r="V1314" s="10" t="s">
        <v>1925</v>
      </c>
      <c r="W1314" s="10" t="s">
        <v>207</v>
      </c>
      <c r="X1314" s="10" t="s">
        <v>207</v>
      </c>
      <c r="Y1314" s="10" t="s">
        <v>207</v>
      </c>
      <c r="Z1314" s="10" t="s">
        <v>1935</v>
      </c>
    </row>
    <row r="1315" spans="1:26" s="10" customFormat="1" ht="30">
      <c r="A1315" s="13" t="s">
        <v>92</v>
      </c>
      <c r="B1315" s="14" t="s">
        <v>163</v>
      </c>
      <c r="C1315" s="10" t="s">
        <v>225</v>
      </c>
      <c r="D1315" s="14" t="s">
        <v>1805</v>
      </c>
      <c r="E1315" s="14" t="s">
        <v>207</v>
      </c>
      <c r="F1315" s="12" t="s">
        <v>1936</v>
      </c>
      <c r="G1315" s="12" t="s">
        <v>1937</v>
      </c>
      <c r="H1315" s="10">
        <v>50</v>
      </c>
      <c r="I1315" s="12">
        <v>50</v>
      </c>
      <c r="K1315" s="12"/>
      <c r="L1315" s="12" t="s">
        <v>4892</v>
      </c>
      <c r="M1315" s="10" t="s">
        <v>1928</v>
      </c>
      <c r="N1315" s="10" t="s">
        <v>1929</v>
      </c>
      <c r="O1315" s="10" t="s">
        <v>1960</v>
      </c>
      <c r="P1315" s="14" t="s">
        <v>1931</v>
      </c>
      <c r="Q1315" s="12" t="s">
        <v>1924</v>
      </c>
      <c r="R1315" s="12" t="s">
        <v>207</v>
      </c>
      <c r="S1315" s="12" t="s">
        <v>207</v>
      </c>
      <c r="T1315" s="10" t="s">
        <v>207</v>
      </c>
      <c r="U1315" s="10" t="s">
        <v>207</v>
      </c>
      <c r="V1315" s="10" t="s">
        <v>207</v>
      </c>
      <c r="W1315" s="10" t="s">
        <v>207</v>
      </c>
      <c r="X1315" s="10" t="s">
        <v>207</v>
      </c>
      <c r="Y1315" s="10" t="s">
        <v>207</v>
      </c>
      <c r="Z1315" s="10" t="s">
        <v>1935</v>
      </c>
    </row>
    <row r="1316" spans="1:26" s="10" customFormat="1" ht="30">
      <c r="A1316" s="13" t="s">
        <v>92</v>
      </c>
      <c r="B1316" s="14" t="s">
        <v>163</v>
      </c>
      <c r="C1316" s="10" t="s">
        <v>225</v>
      </c>
      <c r="D1316" s="14" t="s">
        <v>1806</v>
      </c>
      <c r="E1316" s="14" t="s">
        <v>4688</v>
      </c>
      <c r="F1316" s="12" t="s">
        <v>1936</v>
      </c>
      <c r="G1316" s="12" t="s">
        <v>1937</v>
      </c>
      <c r="H1316" s="10">
        <v>1</v>
      </c>
      <c r="I1316" s="12">
        <v>4</v>
      </c>
      <c r="K1316" s="12"/>
      <c r="L1316" s="12" t="s">
        <v>4892</v>
      </c>
      <c r="M1316" s="10" t="s">
        <v>1928</v>
      </c>
      <c r="N1316" s="10" t="s">
        <v>1929</v>
      </c>
      <c r="O1316" s="10" t="s">
        <v>1960</v>
      </c>
      <c r="P1316" s="14" t="s">
        <v>1931</v>
      </c>
      <c r="Q1316" s="12" t="s">
        <v>1924</v>
      </c>
      <c r="R1316" s="12" t="s">
        <v>207</v>
      </c>
      <c r="S1316" s="12" t="s">
        <v>207</v>
      </c>
      <c r="T1316" s="10" t="s">
        <v>207</v>
      </c>
      <c r="U1316" s="10" t="s">
        <v>207</v>
      </c>
      <c r="V1316" s="10" t="s">
        <v>207</v>
      </c>
      <c r="W1316" s="10" t="s">
        <v>207</v>
      </c>
      <c r="X1316" s="10" t="s">
        <v>207</v>
      </c>
      <c r="Y1316" s="10" t="s">
        <v>207</v>
      </c>
      <c r="Z1316" s="10" t="s">
        <v>1935</v>
      </c>
    </row>
    <row r="1317" spans="1:26" s="10" customFormat="1" ht="30">
      <c r="A1317" s="13" t="s">
        <v>92</v>
      </c>
      <c r="B1317" s="14" t="s">
        <v>163</v>
      </c>
      <c r="C1317" s="10" t="s">
        <v>225</v>
      </c>
      <c r="D1317" s="14" t="s">
        <v>1855</v>
      </c>
      <c r="E1317" s="14" t="s">
        <v>4715</v>
      </c>
      <c r="F1317" s="12" t="s">
        <v>1936</v>
      </c>
      <c r="G1317" s="12" t="s">
        <v>1937</v>
      </c>
      <c r="H1317" s="10">
        <v>30</v>
      </c>
      <c r="I1317" s="12">
        <v>4</v>
      </c>
      <c r="J1317" s="10">
        <v>5</v>
      </c>
      <c r="K1317" s="12"/>
      <c r="L1317" s="12" t="s">
        <v>4892</v>
      </c>
      <c r="M1317" s="10" t="s">
        <v>1928</v>
      </c>
      <c r="N1317" s="10" t="s">
        <v>1929</v>
      </c>
      <c r="O1317" s="10" t="s">
        <v>1960</v>
      </c>
      <c r="P1317" s="14" t="s">
        <v>1931</v>
      </c>
      <c r="Q1317" s="12" t="s">
        <v>1924</v>
      </c>
      <c r="R1317" s="12" t="s">
        <v>207</v>
      </c>
      <c r="S1317" s="12" t="s">
        <v>207</v>
      </c>
      <c r="T1317" s="10" t="s">
        <v>207</v>
      </c>
      <c r="U1317" s="10" t="s">
        <v>207</v>
      </c>
      <c r="V1317" s="10" t="s">
        <v>207</v>
      </c>
      <c r="W1317" s="10" t="s">
        <v>207</v>
      </c>
      <c r="X1317" s="10" t="s">
        <v>207</v>
      </c>
      <c r="Y1317" s="10" t="s">
        <v>207</v>
      </c>
      <c r="Z1317" s="10" t="s">
        <v>1935</v>
      </c>
    </row>
    <row r="1318" spans="1:26" s="10" customFormat="1" ht="30">
      <c r="A1318" s="13" t="s">
        <v>92</v>
      </c>
      <c r="B1318" s="14" t="s">
        <v>163</v>
      </c>
      <c r="C1318" s="10" t="s">
        <v>225</v>
      </c>
      <c r="D1318" s="14" t="s">
        <v>1807</v>
      </c>
      <c r="E1318" s="14" t="s">
        <v>207</v>
      </c>
      <c r="F1318" s="12" t="s">
        <v>1936</v>
      </c>
      <c r="G1318" s="12" t="s">
        <v>1921</v>
      </c>
      <c r="H1318" s="10">
        <v>1</v>
      </c>
      <c r="I1318" s="12">
        <v>1</v>
      </c>
      <c r="K1318" s="12"/>
      <c r="L1318" s="12" t="s">
        <v>4892</v>
      </c>
      <c r="M1318" s="10" t="s">
        <v>1928</v>
      </c>
      <c r="N1318" s="10" t="s">
        <v>1929</v>
      </c>
      <c r="O1318" s="10" t="s">
        <v>2111</v>
      </c>
      <c r="P1318" s="14" t="s">
        <v>1931</v>
      </c>
      <c r="Q1318" s="12" t="s">
        <v>1924</v>
      </c>
      <c r="R1318" s="12" t="s">
        <v>207</v>
      </c>
      <c r="S1318" s="12" t="s">
        <v>207</v>
      </c>
      <c r="T1318" s="10" t="s">
        <v>207</v>
      </c>
      <c r="U1318" s="10" t="s">
        <v>207</v>
      </c>
      <c r="V1318" s="10" t="s">
        <v>207</v>
      </c>
      <c r="W1318" s="10" t="s">
        <v>207</v>
      </c>
      <c r="X1318" s="10" t="s">
        <v>207</v>
      </c>
      <c r="Y1318" s="10" t="s">
        <v>207</v>
      </c>
      <c r="Z1318" s="10" t="s">
        <v>1935</v>
      </c>
    </row>
    <row r="1319" spans="1:26" s="10" customFormat="1" ht="30">
      <c r="A1319" s="13" t="s">
        <v>92</v>
      </c>
      <c r="B1319" s="14" t="s">
        <v>163</v>
      </c>
      <c r="C1319" s="10" t="s">
        <v>225</v>
      </c>
      <c r="D1319" s="14" t="s">
        <v>1808</v>
      </c>
      <c r="E1319" s="14" t="s">
        <v>207</v>
      </c>
      <c r="F1319" s="12" t="s">
        <v>1936</v>
      </c>
      <c r="G1319" s="12" t="s">
        <v>1937</v>
      </c>
      <c r="H1319" s="10">
        <v>2</v>
      </c>
      <c r="I1319" s="12">
        <v>10</v>
      </c>
      <c r="K1319" s="12">
        <v>7</v>
      </c>
      <c r="L1319" s="12" t="s">
        <v>1927</v>
      </c>
      <c r="M1319" s="10" t="s">
        <v>1944</v>
      </c>
      <c r="N1319" s="10" t="s">
        <v>1929</v>
      </c>
      <c r="O1319" s="10" t="s">
        <v>1960</v>
      </c>
      <c r="P1319" s="14" t="s">
        <v>1931</v>
      </c>
      <c r="Q1319" s="12" t="s">
        <v>1946</v>
      </c>
      <c r="R1319" s="12" t="s">
        <v>1962</v>
      </c>
      <c r="S1319" s="12" t="s">
        <v>1962</v>
      </c>
      <c r="T1319" s="10" t="s">
        <v>4689</v>
      </c>
      <c r="U1319" s="10" t="s">
        <v>2160</v>
      </c>
      <c r="V1319" s="10" t="s">
        <v>207</v>
      </c>
      <c r="W1319" s="10" t="s">
        <v>207</v>
      </c>
      <c r="X1319" s="10" t="s">
        <v>207</v>
      </c>
      <c r="Y1319" s="10" t="s">
        <v>207</v>
      </c>
      <c r="Z1319" s="10" t="s">
        <v>1935</v>
      </c>
    </row>
    <row r="1320" spans="1:26" s="10" customFormat="1" ht="30">
      <c r="A1320" s="13" t="s">
        <v>92</v>
      </c>
      <c r="B1320" s="14" t="s">
        <v>163</v>
      </c>
      <c r="C1320" s="10" t="s">
        <v>225</v>
      </c>
      <c r="D1320" s="14" t="s">
        <v>1809</v>
      </c>
      <c r="E1320" s="14" t="s">
        <v>4690</v>
      </c>
      <c r="F1320" s="12" t="s">
        <v>1936</v>
      </c>
      <c r="G1320" s="12" t="s">
        <v>1937</v>
      </c>
      <c r="H1320" s="10">
        <v>30</v>
      </c>
      <c r="I1320" s="12">
        <v>2</v>
      </c>
      <c r="K1320" s="12"/>
      <c r="L1320" s="12" t="s">
        <v>4892</v>
      </c>
      <c r="M1320" s="10" t="s">
        <v>1928</v>
      </c>
      <c r="N1320" s="10" t="s">
        <v>1929</v>
      </c>
      <c r="O1320" s="10" t="s">
        <v>1960</v>
      </c>
      <c r="P1320" s="14" t="s">
        <v>1931</v>
      </c>
      <c r="Q1320" s="12" t="s">
        <v>1924</v>
      </c>
      <c r="R1320" s="12" t="s">
        <v>207</v>
      </c>
      <c r="S1320" s="12" t="s">
        <v>207</v>
      </c>
      <c r="T1320" s="10" t="s">
        <v>207</v>
      </c>
      <c r="U1320" s="10" t="s">
        <v>207</v>
      </c>
      <c r="V1320" s="10" t="s">
        <v>207</v>
      </c>
      <c r="W1320" s="10" t="s">
        <v>207</v>
      </c>
      <c r="X1320" s="10" t="s">
        <v>207</v>
      </c>
      <c r="Y1320" s="10" t="s">
        <v>207</v>
      </c>
      <c r="Z1320" s="10" t="s">
        <v>1935</v>
      </c>
    </row>
    <row r="1321" spans="1:26" s="10" customFormat="1" ht="30">
      <c r="A1321" s="13" t="s">
        <v>92</v>
      </c>
      <c r="B1321" s="14" t="s">
        <v>163</v>
      </c>
      <c r="C1321" s="10" t="s">
        <v>225</v>
      </c>
      <c r="D1321" s="14" t="s">
        <v>1810</v>
      </c>
      <c r="E1321" s="14" t="s">
        <v>207</v>
      </c>
      <c r="F1321" s="12" t="s">
        <v>1936</v>
      </c>
      <c r="G1321" s="12" t="s">
        <v>1937</v>
      </c>
      <c r="H1321" s="10">
        <v>50</v>
      </c>
      <c r="I1321" s="12">
        <v>50</v>
      </c>
      <c r="J1321" s="10">
        <v>30</v>
      </c>
      <c r="K1321" s="12">
        <v>30</v>
      </c>
      <c r="L1321" s="12" t="s">
        <v>4892</v>
      </c>
      <c r="M1321" s="10" t="s">
        <v>1928</v>
      </c>
      <c r="N1321" s="10" t="s">
        <v>1929</v>
      </c>
      <c r="O1321" s="10" t="s">
        <v>1960</v>
      </c>
      <c r="P1321" s="14" t="s">
        <v>1931</v>
      </c>
      <c r="Q1321" s="12" t="s">
        <v>1924</v>
      </c>
      <c r="R1321" s="12" t="s">
        <v>207</v>
      </c>
      <c r="S1321" s="12" t="s">
        <v>207</v>
      </c>
      <c r="T1321" s="10" t="s">
        <v>207</v>
      </c>
      <c r="U1321" s="10" t="s">
        <v>207</v>
      </c>
      <c r="V1321" s="10" t="s">
        <v>207</v>
      </c>
      <c r="W1321" s="10" t="s">
        <v>207</v>
      </c>
      <c r="X1321" s="10" t="s">
        <v>207</v>
      </c>
      <c r="Y1321" s="10" t="s">
        <v>207</v>
      </c>
      <c r="Z1321" s="10" t="s">
        <v>1935</v>
      </c>
    </row>
    <row r="1322" spans="1:26" s="10" customFormat="1">
      <c r="A1322" s="13" t="s">
        <v>92</v>
      </c>
      <c r="B1322" s="14" t="s">
        <v>163</v>
      </c>
      <c r="C1322" s="10" t="s">
        <v>225</v>
      </c>
      <c r="D1322" s="14" t="s">
        <v>1812</v>
      </c>
      <c r="E1322" s="14" t="s">
        <v>207</v>
      </c>
      <c r="F1322" s="12" t="s">
        <v>1920</v>
      </c>
      <c r="G1322" s="12" t="s">
        <v>1921</v>
      </c>
      <c r="I1322" s="12">
        <v>50</v>
      </c>
      <c r="K1322" s="12"/>
      <c r="L1322" s="12" t="s">
        <v>1927</v>
      </c>
      <c r="M1322" s="10" t="s">
        <v>1923</v>
      </c>
      <c r="N1322" s="10" t="s">
        <v>207</v>
      </c>
      <c r="O1322" s="10" t="s">
        <v>207</v>
      </c>
      <c r="P1322" s="14" t="s">
        <v>207</v>
      </c>
      <c r="Q1322" s="12" t="s">
        <v>1976</v>
      </c>
      <c r="R1322" s="12" t="s">
        <v>1941</v>
      </c>
      <c r="S1322" s="12" t="s">
        <v>1962</v>
      </c>
      <c r="T1322" s="10" t="s">
        <v>1977</v>
      </c>
      <c r="U1322" s="10" t="s">
        <v>1978</v>
      </c>
      <c r="V1322" s="10" t="s">
        <v>1925</v>
      </c>
      <c r="W1322" s="10" t="s">
        <v>207</v>
      </c>
      <c r="X1322" s="10" t="s">
        <v>207</v>
      </c>
      <c r="Y1322" s="10" t="s">
        <v>207</v>
      </c>
      <c r="Z1322" s="10" t="s">
        <v>1935</v>
      </c>
    </row>
    <row r="1323" spans="1:26" s="10" customFormat="1">
      <c r="A1323" s="13" t="s">
        <v>92</v>
      </c>
      <c r="B1323" s="14" t="s">
        <v>163</v>
      </c>
      <c r="C1323" s="10" t="s">
        <v>225</v>
      </c>
      <c r="D1323" s="14" t="s">
        <v>274</v>
      </c>
      <c r="E1323" s="14" t="s">
        <v>207</v>
      </c>
      <c r="F1323" s="12" t="s">
        <v>1936</v>
      </c>
      <c r="G1323" s="12" t="s">
        <v>1921</v>
      </c>
      <c r="H1323" s="10">
        <v>5</v>
      </c>
      <c r="I1323" s="12">
        <v>5</v>
      </c>
      <c r="K1323" s="12"/>
      <c r="L1323" s="12" t="s">
        <v>1927</v>
      </c>
      <c r="M1323" s="10" t="s">
        <v>1923</v>
      </c>
      <c r="N1323" s="10" t="s">
        <v>207</v>
      </c>
      <c r="O1323" s="10" t="s">
        <v>207</v>
      </c>
      <c r="P1323" s="14" t="s">
        <v>207</v>
      </c>
      <c r="Q1323" s="12" t="s">
        <v>1976</v>
      </c>
      <c r="R1323" s="12" t="s">
        <v>1941</v>
      </c>
      <c r="S1323" s="12" t="s">
        <v>1941</v>
      </c>
      <c r="T1323" s="10" t="s">
        <v>1999</v>
      </c>
      <c r="U1323" s="10" t="s">
        <v>2000</v>
      </c>
      <c r="V1323" s="10" t="s">
        <v>1925</v>
      </c>
      <c r="W1323" s="10" t="s">
        <v>207</v>
      </c>
      <c r="X1323" s="10" t="s">
        <v>207</v>
      </c>
      <c r="Y1323" s="10" t="s">
        <v>207</v>
      </c>
      <c r="Z1323" s="10" t="s">
        <v>1935</v>
      </c>
    </row>
    <row r="1324" spans="1:26" s="10" customFormat="1">
      <c r="A1324" s="13" t="s">
        <v>92</v>
      </c>
      <c r="B1324" s="14" t="s">
        <v>163</v>
      </c>
      <c r="C1324" s="10" t="s">
        <v>225</v>
      </c>
      <c r="D1324" s="14" t="s">
        <v>585</v>
      </c>
      <c r="E1324" s="14" t="s">
        <v>207</v>
      </c>
      <c r="F1324" s="12" t="s">
        <v>1920</v>
      </c>
      <c r="G1324" s="12" t="s">
        <v>1921</v>
      </c>
      <c r="H1324" s="10">
        <v>3</v>
      </c>
      <c r="I1324" s="12">
        <v>30</v>
      </c>
      <c r="K1324" s="12"/>
      <c r="L1324" s="12" t="s">
        <v>1927</v>
      </c>
      <c r="M1324" s="10" t="s">
        <v>1928</v>
      </c>
      <c r="N1324" s="10" t="s">
        <v>1929</v>
      </c>
      <c r="O1324" s="10" t="s">
        <v>4691</v>
      </c>
      <c r="P1324" s="14" t="s">
        <v>2049</v>
      </c>
      <c r="Q1324" s="12" t="s">
        <v>1976</v>
      </c>
      <c r="R1324" s="12" t="s">
        <v>2041</v>
      </c>
      <c r="S1324" s="12" t="s">
        <v>1941</v>
      </c>
      <c r="T1324" s="10" t="s">
        <v>2344</v>
      </c>
      <c r="U1324" s="10" t="s">
        <v>2345</v>
      </c>
      <c r="V1324" s="10" t="s">
        <v>207</v>
      </c>
      <c r="W1324" s="10" t="s">
        <v>207</v>
      </c>
      <c r="X1324" s="10" t="s">
        <v>207</v>
      </c>
      <c r="Y1324" s="10" t="s">
        <v>207</v>
      </c>
      <c r="Z1324" s="10" t="s">
        <v>1935</v>
      </c>
    </row>
    <row r="1325" spans="1:26" s="10" customFormat="1">
      <c r="A1325" s="13" t="s">
        <v>92</v>
      </c>
      <c r="B1325" s="14" t="s">
        <v>163</v>
      </c>
      <c r="C1325" s="10" t="s">
        <v>225</v>
      </c>
      <c r="D1325" s="14" t="s">
        <v>1813</v>
      </c>
      <c r="E1325" s="14" t="s">
        <v>207</v>
      </c>
      <c r="F1325" s="12" t="s">
        <v>1920</v>
      </c>
      <c r="G1325" s="12" t="s">
        <v>1921</v>
      </c>
      <c r="H1325" s="10">
        <v>4</v>
      </c>
      <c r="I1325" s="12">
        <v>4</v>
      </c>
      <c r="K1325" s="12"/>
      <c r="L1325" s="12" t="s">
        <v>1927</v>
      </c>
      <c r="M1325" s="10" t="s">
        <v>1923</v>
      </c>
      <c r="N1325" s="10" t="s">
        <v>207</v>
      </c>
      <c r="O1325" s="10" t="s">
        <v>207</v>
      </c>
      <c r="P1325" s="14" t="s">
        <v>207</v>
      </c>
      <c r="Q1325" s="12" t="s">
        <v>1976</v>
      </c>
      <c r="R1325" s="12" t="s">
        <v>1941</v>
      </c>
      <c r="S1325" s="12" t="s">
        <v>1941</v>
      </c>
      <c r="T1325" s="10" t="s">
        <v>2131</v>
      </c>
      <c r="U1325" s="10" t="s">
        <v>2132</v>
      </c>
      <c r="V1325" s="10" t="s">
        <v>207</v>
      </c>
      <c r="W1325" s="10" t="s">
        <v>207</v>
      </c>
      <c r="X1325" s="10" t="s">
        <v>207</v>
      </c>
      <c r="Y1325" s="10" t="s">
        <v>207</v>
      </c>
      <c r="Z1325" s="10" t="s">
        <v>1935</v>
      </c>
    </row>
    <row r="1326" spans="1:26" s="10" customFormat="1" ht="30">
      <c r="A1326" s="13" t="s">
        <v>92</v>
      </c>
      <c r="B1326" s="14" t="s">
        <v>163</v>
      </c>
      <c r="C1326" s="10" t="s">
        <v>225</v>
      </c>
      <c r="D1326" s="14" t="s">
        <v>1814</v>
      </c>
      <c r="E1326" s="14" t="s">
        <v>207</v>
      </c>
      <c r="F1326" s="12" t="s">
        <v>1936</v>
      </c>
      <c r="G1326" s="12" t="s">
        <v>1937</v>
      </c>
      <c r="H1326" s="10">
        <v>1</v>
      </c>
      <c r="I1326" s="12">
        <v>5</v>
      </c>
      <c r="J1326" s="10">
        <v>4</v>
      </c>
      <c r="K1326" s="12"/>
      <c r="L1326" s="12" t="s">
        <v>1927</v>
      </c>
      <c r="M1326" s="10" t="s">
        <v>1944</v>
      </c>
      <c r="N1326" s="10" t="s">
        <v>1929</v>
      </c>
      <c r="O1326" s="10" t="s">
        <v>5077</v>
      </c>
      <c r="P1326" s="14" t="s">
        <v>1931</v>
      </c>
      <c r="Q1326" s="12" t="s">
        <v>1976</v>
      </c>
      <c r="R1326" s="12" t="s">
        <v>1941</v>
      </c>
      <c r="S1326" s="12" t="s">
        <v>1941</v>
      </c>
      <c r="T1326" s="10" t="s">
        <v>2113</v>
      </c>
      <c r="U1326" s="10" t="s">
        <v>2114</v>
      </c>
      <c r="V1326" s="10" t="s">
        <v>1925</v>
      </c>
      <c r="W1326" s="10" t="s">
        <v>207</v>
      </c>
      <c r="X1326" s="10" t="s">
        <v>207</v>
      </c>
      <c r="Y1326" s="10" t="s">
        <v>207</v>
      </c>
      <c r="Z1326" s="10" t="s">
        <v>1935</v>
      </c>
    </row>
    <row r="1327" spans="1:26" s="10" customFormat="1" ht="30">
      <c r="A1327" s="13" t="s">
        <v>92</v>
      </c>
      <c r="B1327" s="14" t="s">
        <v>163</v>
      </c>
      <c r="C1327" s="10" t="s">
        <v>225</v>
      </c>
      <c r="D1327" s="14" t="s">
        <v>1815</v>
      </c>
      <c r="E1327" s="14" t="s">
        <v>207</v>
      </c>
      <c r="F1327" s="12" t="s">
        <v>1936</v>
      </c>
      <c r="G1327" s="12" t="s">
        <v>1937</v>
      </c>
      <c r="H1327" s="10">
        <v>5</v>
      </c>
      <c r="I1327" s="12">
        <v>5</v>
      </c>
      <c r="J1327" s="10">
        <v>4</v>
      </c>
      <c r="K1327" s="12"/>
      <c r="L1327" s="12" t="s">
        <v>1927</v>
      </c>
      <c r="M1327" s="10" t="s">
        <v>1944</v>
      </c>
      <c r="N1327" s="10" t="s">
        <v>1929</v>
      </c>
      <c r="O1327" s="10" t="s">
        <v>1960</v>
      </c>
      <c r="P1327" s="14" t="s">
        <v>2002</v>
      </c>
      <c r="Q1327" s="12" t="s">
        <v>1976</v>
      </c>
      <c r="R1327" s="12" t="s">
        <v>1941</v>
      </c>
      <c r="S1327" s="12" t="s">
        <v>1941</v>
      </c>
      <c r="T1327" s="10" t="s">
        <v>2003</v>
      </c>
      <c r="U1327" s="10" t="s">
        <v>2004</v>
      </c>
      <c r="V1327" s="10" t="s">
        <v>207</v>
      </c>
      <c r="W1327" s="10" t="s">
        <v>207</v>
      </c>
      <c r="X1327" s="10" t="s">
        <v>207</v>
      </c>
      <c r="Y1327" s="10" t="s">
        <v>207</v>
      </c>
      <c r="Z1327" s="10" t="s">
        <v>1935</v>
      </c>
    </row>
    <row r="1328" spans="1:26" s="10" customFormat="1" ht="60">
      <c r="A1328" s="13" t="s">
        <v>92</v>
      </c>
      <c r="B1328" s="14" t="s">
        <v>163</v>
      </c>
      <c r="C1328" s="10" t="s">
        <v>225</v>
      </c>
      <c r="D1328" s="14" t="s">
        <v>280</v>
      </c>
      <c r="E1328" s="14" t="s">
        <v>207</v>
      </c>
      <c r="F1328" s="12" t="s">
        <v>1936</v>
      </c>
      <c r="G1328" s="12" t="s">
        <v>1937</v>
      </c>
      <c r="H1328" s="10">
        <v>5</v>
      </c>
      <c r="I1328" s="12">
        <v>5</v>
      </c>
      <c r="K1328" s="12"/>
      <c r="L1328" s="12" t="s">
        <v>1922</v>
      </c>
      <c r="M1328" s="10" t="s">
        <v>1944</v>
      </c>
      <c r="N1328" s="10" t="s">
        <v>1929</v>
      </c>
      <c r="O1328" s="10" t="s">
        <v>1960</v>
      </c>
      <c r="P1328" s="14" t="s">
        <v>2015</v>
      </c>
      <c r="Q1328" s="12" t="s">
        <v>1946</v>
      </c>
      <c r="R1328" s="12" t="s">
        <v>1941</v>
      </c>
      <c r="S1328" s="12" t="s">
        <v>1941</v>
      </c>
      <c r="T1328" s="10" t="s">
        <v>2016</v>
      </c>
      <c r="U1328" s="10" t="s">
        <v>2017</v>
      </c>
      <c r="V1328" s="10" t="s">
        <v>207</v>
      </c>
      <c r="W1328" s="10" t="s">
        <v>207</v>
      </c>
      <c r="X1328" s="10" t="s">
        <v>207</v>
      </c>
      <c r="Y1328" s="10" t="s">
        <v>207</v>
      </c>
      <c r="Z1328" s="10" t="s">
        <v>1935</v>
      </c>
    </row>
    <row r="1329" spans="1:26" s="10" customFormat="1" ht="60">
      <c r="A1329" s="13" t="s">
        <v>92</v>
      </c>
      <c r="B1329" s="14" t="s">
        <v>163</v>
      </c>
      <c r="C1329" s="10" t="s">
        <v>225</v>
      </c>
      <c r="D1329" s="14" t="s">
        <v>281</v>
      </c>
      <c r="E1329" s="14" t="s">
        <v>207</v>
      </c>
      <c r="F1329" s="12" t="s">
        <v>1936</v>
      </c>
      <c r="G1329" s="12" t="s">
        <v>1921</v>
      </c>
      <c r="H1329" s="10">
        <v>5</v>
      </c>
      <c r="I1329" s="12">
        <v>5</v>
      </c>
      <c r="K1329" s="12"/>
      <c r="L1329" s="12" t="s">
        <v>1922</v>
      </c>
      <c r="M1329" s="10" t="s">
        <v>1944</v>
      </c>
      <c r="N1329" s="10" t="s">
        <v>1929</v>
      </c>
      <c r="O1329" s="10" t="s">
        <v>1960</v>
      </c>
      <c r="P1329" s="14" t="s">
        <v>2015</v>
      </c>
      <c r="Q1329" s="12" t="s">
        <v>1976</v>
      </c>
      <c r="R1329" s="12" t="s">
        <v>1941</v>
      </c>
      <c r="S1329" s="12" t="s">
        <v>1941</v>
      </c>
      <c r="T1329" s="10" t="s">
        <v>2020</v>
      </c>
      <c r="U1329" s="10" t="s">
        <v>2021</v>
      </c>
      <c r="V1329" s="10" t="s">
        <v>207</v>
      </c>
      <c r="W1329" s="10" t="s">
        <v>207</v>
      </c>
      <c r="X1329" s="10" t="s">
        <v>207</v>
      </c>
      <c r="Y1329" s="10" t="s">
        <v>207</v>
      </c>
      <c r="Z1329" s="10" t="s">
        <v>1935</v>
      </c>
    </row>
    <row r="1330" spans="1:26" s="10" customFormat="1" ht="60">
      <c r="A1330" s="13" t="s">
        <v>92</v>
      </c>
      <c r="B1330" s="14" t="s">
        <v>163</v>
      </c>
      <c r="C1330" s="10" t="s">
        <v>225</v>
      </c>
      <c r="D1330" s="14" t="s">
        <v>282</v>
      </c>
      <c r="E1330" s="14" t="s">
        <v>207</v>
      </c>
      <c r="F1330" s="12" t="s">
        <v>1936</v>
      </c>
      <c r="G1330" s="12" t="s">
        <v>1937</v>
      </c>
      <c r="H1330" s="10">
        <v>5</v>
      </c>
      <c r="I1330" s="12">
        <v>5</v>
      </c>
      <c r="K1330" s="12"/>
      <c r="L1330" s="12" t="s">
        <v>1927</v>
      </c>
      <c r="M1330" s="10" t="s">
        <v>1944</v>
      </c>
      <c r="N1330" s="10" t="s">
        <v>1929</v>
      </c>
      <c r="O1330" s="10" t="s">
        <v>1960</v>
      </c>
      <c r="P1330" s="14" t="s">
        <v>2015</v>
      </c>
      <c r="Q1330" s="12" t="s">
        <v>1976</v>
      </c>
      <c r="R1330" s="12" t="s">
        <v>1941</v>
      </c>
      <c r="S1330" s="12" t="s">
        <v>1941</v>
      </c>
      <c r="T1330" s="10" t="s">
        <v>2024</v>
      </c>
      <c r="U1330" s="10" t="s">
        <v>2025</v>
      </c>
      <c r="V1330" s="10" t="s">
        <v>207</v>
      </c>
      <c r="W1330" s="10" t="s">
        <v>207</v>
      </c>
      <c r="X1330" s="10" t="s">
        <v>207</v>
      </c>
      <c r="Y1330" s="10" t="s">
        <v>207</v>
      </c>
      <c r="Z1330" s="10" t="s">
        <v>1935</v>
      </c>
    </row>
    <row r="1331" spans="1:26" s="10" customFormat="1">
      <c r="A1331" s="13" t="s">
        <v>92</v>
      </c>
      <c r="B1331" s="14" t="s">
        <v>163</v>
      </c>
      <c r="C1331" s="10" t="s">
        <v>225</v>
      </c>
      <c r="D1331" s="14" t="s">
        <v>604</v>
      </c>
      <c r="E1331" s="14" t="s">
        <v>207</v>
      </c>
      <c r="F1331" s="12" t="s">
        <v>1936</v>
      </c>
      <c r="G1331" s="12" t="s">
        <v>1937</v>
      </c>
      <c r="H1331" s="10">
        <v>5</v>
      </c>
      <c r="I1331" s="12">
        <v>30</v>
      </c>
      <c r="J1331" s="10">
        <v>6</v>
      </c>
      <c r="K1331" s="12"/>
      <c r="L1331" s="12" t="s">
        <v>1927</v>
      </c>
      <c r="M1331" s="10" t="s">
        <v>1944</v>
      </c>
      <c r="N1331" s="10" t="s">
        <v>1929</v>
      </c>
      <c r="O1331" s="10" t="s">
        <v>1960</v>
      </c>
      <c r="P1331" s="14" t="s">
        <v>2064</v>
      </c>
      <c r="Q1331" s="12" t="s">
        <v>1976</v>
      </c>
      <c r="R1331" s="12" t="s">
        <v>1968</v>
      </c>
      <c r="S1331" s="12" t="s">
        <v>1941</v>
      </c>
      <c r="T1331" s="10" t="s">
        <v>2360</v>
      </c>
      <c r="U1331" s="10" t="s">
        <v>2361</v>
      </c>
      <c r="V1331" s="10" t="s">
        <v>207</v>
      </c>
      <c r="W1331" s="10" t="s">
        <v>207</v>
      </c>
      <c r="X1331" s="10" t="s">
        <v>207</v>
      </c>
      <c r="Y1331" s="10" t="s">
        <v>207</v>
      </c>
      <c r="Z1331" s="10" t="s">
        <v>1935</v>
      </c>
    </row>
    <row r="1332" spans="1:26" s="10" customFormat="1">
      <c r="A1332" s="13" t="s">
        <v>92</v>
      </c>
      <c r="B1332" s="14" t="s">
        <v>163</v>
      </c>
      <c r="C1332" s="10" t="s">
        <v>225</v>
      </c>
      <c r="D1332" s="14" t="s">
        <v>1915</v>
      </c>
      <c r="E1332" s="14" t="s">
        <v>207</v>
      </c>
      <c r="F1332" s="12" t="s">
        <v>1920</v>
      </c>
      <c r="G1332" s="12" t="s">
        <v>1937</v>
      </c>
      <c r="H1332" s="10">
        <v>5</v>
      </c>
      <c r="I1332" s="12"/>
      <c r="K1332" s="12"/>
      <c r="L1332" s="12" t="s">
        <v>1927</v>
      </c>
      <c r="M1332" s="10" t="s">
        <v>1944</v>
      </c>
      <c r="N1332" s="10" t="s">
        <v>1929</v>
      </c>
      <c r="O1332" s="10" t="s">
        <v>1930</v>
      </c>
      <c r="P1332" s="14" t="s">
        <v>1945</v>
      </c>
      <c r="Q1332" s="12" t="s">
        <v>1946</v>
      </c>
      <c r="R1332" s="12" t="s">
        <v>2018</v>
      </c>
      <c r="S1332" s="12" t="s">
        <v>1941</v>
      </c>
      <c r="T1332" s="10" t="s">
        <v>4749</v>
      </c>
      <c r="U1332" s="10" t="s">
        <v>4750</v>
      </c>
      <c r="V1332" s="10" t="s">
        <v>207</v>
      </c>
      <c r="W1332" s="10" t="s">
        <v>207</v>
      </c>
      <c r="X1332" s="10" t="s">
        <v>207</v>
      </c>
      <c r="Y1332" s="10" t="s">
        <v>207</v>
      </c>
      <c r="Z1332" s="10" t="s">
        <v>1935</v>
      </c>
    </row>
    <row r="1333" spans="1:26" s="10" customFormat="1" ht="30">
      <c r="A1333" s="13" t="s">
        <v>92</v>
      </c>
      <c r="B1333" s="14" t="s">
        <v>163</v>
      </c>
      <c r="C1333" s="10" t="s">
        <v>225</v>
      </c>
      <c r="D1333" s="14" t="s">
        <v>363</v>
      </c>
      <c r="E1333" s="14" t="s">
        <v>207</v>
      </c>
      <c r="F1333" s="12" t="s">
        <v>1920</v>
      </c>
      <c r="G1333" s="12" t="s">
        <v>1921</v>
      </c>
      <c r="H1333" s="10">
        <v>2</v>
      </c>
      <c r="I1333" s="12">
        <v>10</v>
      </c>
      <c r="J1333" s="10">
        <v>7</v>
      </c>
      <c r="K1333" s="12">
        <v>7</v>
      </c>
      <c r="L1333" s="12" t="s">
        <v>1927</v>
      </c>
      <c r="M1333" s="10" t="s">
        <v>1923</v>
      </c>
      <c r="N1333" s="10" t="s">
        <v>207</v>
      </c>
      <c r="O1333" s="10" t="s">
        <v>207</v>
      </c>
      <c r="P1333" s="14" t="s">
        <v>207</v>
      </c>
      <c r="Q1333" s="12" t="s">
        <v>1946</v>
      </c>
      <c r="R1333" s="12" t="s">
        <v>1941</v>
      </c>
      <c r="S1333" s="12" t="s">
        <v>1941</v>
      </c>
      <c r="T1333" s="10" t="s">
        <v>2147</v>
      </c>
      <c r="U1333" s="10" t="s">
        <v>2148</v>
      </c>
      <c r="V1333" s="10" t="s">
        <v>1925</v>
      </c>
      <c r="W1333" s="10" t="s">
        <v>207</v>
      </c>
      <c r="X1333" s="10" t="s">
        <v>207</v>
      </c>
      <c r="Y1333" s="10" t="s">
        <v>207</v>
      </c>
      <c r="Z1333" s="10" t="s">
        <v>1935</v>
      </c>
    </row>
    <row r="1334" spans="1:26" s="10" customFormat="1" ht="30">
      <c r="A1334" s="13" t="s">
        <v>92</v>
      </c>
      <c r="B1334" s="14" t="s">
        <v>163</v>
      </c>
      <c r="C1334" s="10" t="s">
        <v>225</v>
      </c>
      <c r="D1334" s="14" t="s">
        <v>1818</v>
      </c>
      <c r="E1334" s="14" t="s">
        <v>207</v>
      </c>
      <c r="F1334" s="12" t="s">
        <v>1936</v>
      </c>
      <c r="G1334" s="12" t="s">
        <v>1937</v>
      </c>
      <c r="H1334" s="10">
        <v>2</v>
      </c>
      <c r="I1334" s="12">
        <v>15</v>
      </c>
      <c r="K1334" s="12">
        <v>6</v>
      </c>
      <c r="L1334" s="12" t="s">
        <v>1927</v>
      </c>
      <c r="M1334" s="10" t="s">
        <v>1944</v>
      </c>
      <c r="N1334" s="10" t="s">
        <v>1929</v>
      </c>
      <c r="O1334" s="10" t="s">
        <v>1960</v>
      </c>
      <c r="P1334" s="14" t="s">
        <v>2174</v>
      </c>
      <c r="Q1334" s="12" t="s">
        <v>1946</v>
      </c>
      <c r="R1334" s="12" t="s">
        <v>1967</v>
      </c>
      <c r="S1334" s="12" t="s">
        <v>1967</v>
      </c>
      <c r="T1334" s="10" t="s">
        <v>2175</v>
      </c>
      <c r="U1334" s="10" t="s">
        <v>2176</v>
      </c>
      <c r="V1334" s="10" t="s">
        <v>207</v>
      </c>
      <c r="W1334" s="10" t="s">
        <v>207</v>
      </c>
      <c r="X1334" s="10" t="s">
        <v>207</v>
      </c>
      <c r="Y1334" s="10" t="s">
        <v>207</v>
      </c>
      <c r="Z1334" s="10" t="s">
        <v>1935</v>
      </c>
    </row>
    <row r="1335" spans="1:26" s="10" customFormat="1" ht="30">
      <c r="A1335" s="13" t="s">
        <v>92</v>
      </c>
      <c r="B1335" s="14" t="s">
        <v>163</v>
      </c>
      <c r="C1335" s="10" t="s">
        <v>225</v>
      </c>
      <c r="D1335" s="14" t="s">
        <v>1819</v>
      </c>
      <c r="E1335" s="14" t="s">
        <v>207</v>
      </c>
      <c r="F1335" s="12" t="s">
        <v>1936</v>
      </c>
      <c r="G1335" s="12" t="s">
        <v>1921</v>
      </c>
      <c r="H1335" s="10">
        <v>5</v>
      </c>
      <c r="I1335" s="12">
        <v>15</v>
      </c>
      <c r="K1335" s="12">
        <v>7</v>
      </c>
      <c r="L1335" s="12" t="s">
        <v>1927</v>
      </c>
      <c r="M1335" s="10" t="s">
        <v>1944</v>
      </c>
      <c r="N1335" s="10" t="s">
        <v>1929</v>
      </c>
      <c r="O1335" s="10" t="s">
        <v>2111</v>
      </c>
      <c r="P1335" s="14" t="s">
        <v>2002</v>
      </c>
      <c r="Q1335" s="12" t="s">
        <v>1946</v>
      </c>
      <c r="R1335" s="12" t="s">
        <v>1967</v>
      </c>
      <c r="S1335" s="12" t="s">
        <v>2042</v>
      </c>
      <c r="T1335" s="10" t="s">
        <v>2178</v>
      </c>
      <c r="U1335" s="10" t="s">
        <v>2179</v>
      </c>
      <c r="V1335" s="10" t="s">
        <v>207</v>
      </c>
      <c r="W1335" s="10" t="s">
        <v>207</v>
      </c>
      <c r="X1335" s="10" t="s">
        <v>207</v>
      </c>
      <c r="Y1335" s="10" t="s">
        <v>207</v>
      </c>
      <c r="Z1335" s="10" t="s">
        <v>1935</v>
      </c>
    </row>
    <row r="1336" spans="1:26" s="10" customFormat="1" ht="30">
      <c r="A1336" s="13" t="s">
        <v>92</v>
      </c>
      <c r="B1336" s="14" t="s">
        <v>163</v>
      </c>
      <c r="C1336" s="10" t="s">
        <v>225</v>
      </c>
      <c r="D1336" s="14" t="s">
        <v>389</v>
      </c>
      <c r="E1336" s="14" t="s">
        <v>207</v>
      </c>
      <c r="F1336" s="12" t="s">
        <v>1936</v>
      </c>
      <c r="G1336" s="12" t="s">
        <v>1921</v>
      </c>
      <c r="H1336" s="10">
        <v>2</v>
      </c>
      <c r="I1336" s="12">
        <v>10</v>
      </c>
      <c r="J1336" s="10">
        <v>7</v>
      </c>
      <c r="K1336" s="12"/>
      <c r="L1336" s="12" t="s">
        <v>1922</v>
      </c>
      <c r="M1336" s="10" t="s">
        <v>1944</v>
      </c>
      <c r="N1336" s="10" t="s">
        <v>1929</v>
      </c>
      <c r="O1336" s="10" t="s">
        <v>1960</v>
      </c>
      <c r="P1336" s="14" t="s">
        <v>2180</v>
      </c>
      <c r="Q1336" s="12" t="s">
        <v>1946</v>
      </c>
      <c r="R1336" s="12" t="s">
        <v>1962</v>
      </c>
      <c r="S1336" s="12" t="s">
        <v>1941</v>
      </c>
      <c r="T1336" s="10" t="s">
        <v>2187</v>
      </c>
      <c r="U1336" s="10" t="s">
        <v>2188</v>
      </c>
      <c r="V1336" s="10" t="s">
        <v>207</v>
      </c>
      <c r="W1336" s="10" t="s">
        <v>207</v>
      </c>
      <c r="X1336" s="10" t="s">
        <v>207</v>
      </c>
      <c r="Y1336" s="10" t="s">
        <v>207</v>
      </c>
      <c r="Z1336" s="10" t="s">
        <v>1935</v>
      </c>
    </row>
    <row r="1337" spans="1:26" s="10" customFormat="1" ht="60">
      <c r="A1337" s="13" t="s">
        <v>92</v>
      </c>
      <c r="B1337" s="14" t="s">
        <v>163</v>
      </c>
      <c r="C1337" s="10" t="s">
        <v>225</v>
      </c>
      <c r="D1337" s="14" t="s">
        <v>390</v>
      </c>
      <c r="E1337" s="14" t="s">
        <v>207</v>
      </c>
      <c r="F1337" s="12" t="s">
        <v>1920</v>
      </c>
      <c r="G1337" s="12" t="s">
        <v>1921</v>
      </c>
      <c r="H1337" s="10">
        <v>10</v>
      </c>
      <c r="I1337" s="12">
        <v>15</v>
      </c>
      <c r="K1337" s="12">
        <v>7</v>
      </c>
      <c r="L1337" s="12" t="s">
        <v>1922</v>
      </c>
      <c r="M1337" s="10" t="s">
        <v>1944</v>
      </c>
      <c r="N1337" s="10" t="s">
        <v>1929</v>
      </c>
      <c r="O1337" s="10" t="s">
        <v>2189</v>
      </c>
      <c r="P1337" s="14" t="s">
        <v>2015</v>
      </c>
      <c r="Q1337" s="12" t="s">
        <v>1946</v>
      </c>
      <c r="R1337" s="12" t="s">
        <v>1967</v>
      </c>
      <c r="S1337" s="12" t="s">
        <v>1941</v>
      </c>
      <c r="T1337" s="10" t="s">
        <v>2190</v>
      </c>
      <c r="U1337" s="10" t="s">
        <v>2191</v>
      </c>
      <c r="V1337" s="10" t="s">
        <v>207</v>
      </c>
      <c r="W1337" s="10" t="s">
        <v>207</v>
      </c>
      <c r="X1337" s="10" t="s">
        <v>207</v>
      </c>
      <c r="Y1337" s="10" t="s">
        <v>207</v>
      </c>
      <c r="Z1337" s="10" t="s">
        <v>1935</v>
      </c>
    </row>
    <row r="1338" spans="1:26" s="10" customFormat="1" ht="60">
      <c r="A1338" s="13" t="s">
        <v>92</v>
      </c>
      <c r="B1338" s="14" t="s">
        <v>163</v>
      </c>
      <c r="C1338" s="10" t="s">
        <v>225</v>
      </c>
      <c r="D1338" s="14" t="s">
        <v>391</v>
      </c>
      <c r="E1338" s="14" t="s">
        <v>207</v>
      </c>
      <c r="F1338" s="12" t="s">
        <v>1936</v>
      </c>
      <c r="G1338" s="12" t="s">
        <v>1921</v>
      </c>
      <c r="H1338" s="10">
        <v>2</v>
      </c>
      <c r="I1338" s="12">
        <v>10</v>
      </c>
      <c r="J1338" s="10">
        <v>7</v>
      </c>
      <c r="K1338" s="12">
        <v>7</v>
      </c>
      <c r="L1338" s="12" t="s">
        <v>1927</v>
      </c>
      <c r="M1338" s="10" t="s">
        <v>1944</v>
      </c>
      <c r="N1338" s="10" t="s">
        <v>1929</v>
      </c>
      <c r="O1338" s="10" t="s">
        <v>2210</v>
      </c>
      <c r="P1338" s="14" t="s">
        <v>2015</v>
      </c>
      <c r="Q1338" s="12" t="s">
        <v>1946</v>
      </c>
      <c r="R1338" s="12" t="s">
        <v>1941</v>
      </c>
      <c r="S1338" s="12" t="s">
        <v>1962</v>
      </c>
      <c r="T1338" s="10" t="s">
        <v>2150</v>
      </c>
      <c r="U1338" s="10" t="s">
        <v>2151</v>
      </c>
      <c r="V1338" s="10" t="s">
        <v>207</v>
      </c>
      <c r="W1338" s="10" t="s">
        <v>207</v>
      </c>
      <c r="X1338" s="10" t="s">
        <v>207</v>
      </c>
      <c r="Y1338" s="10" t="s">
        <v>207</v>
      </c>
      <c r="Z1338" s="10" t="s">
        <v>1935</v>
      </c>
    </row>
    <row r="1339" spans="1:26" s="10" customFormat="1" ht="75">
      <c r="A1339" s="13" t="s">
        <v>92</v>
      </c>
      <c r="B1339" s="14" t="s">
        <v>163</v>
      </c>
      <c r="C1339" s="10" t="s">
        <v>225</v>
      </c>
      <c r="D1339" s="14" t="s">
        <v>365</v>
      </c>
      <c r="E1339" s="14" t="s">
        <v>207</v>
      </c>
      <c r="F1339" s="12" t="s">
        <v>1936</v>
      </c>
      <c r="G1339" s="12" t="s">
        <v>1921</v>
      </c>
      <c r="H1339" s="10">
        <v>2</v>
      </c>
      <c r="I1339" s="12">
        <v>15</v>
      </c>
      <c r="J1339" s="10">
        <v>4</v>
      </c>
      <c r="K1339" s="12">
        <v>6</v>
      </c>
      <c r="L1339" s="12" t="s">
        <v>1922</v>
      </c>
      <c r="M1339" s="10" t="s">
        <v>1944</v>
      </c>
      <c r="N1339" s="10" t="s">
        <v>1929</v>
      </c>
      <c r="O1339" s="10" t="s">
        <v>2152</v>
      </c>
      <c r="P1339" s="14" t="s">
        <v>2153</v>
      </c>
      <c r="Q1339" s="12" t="s">
        <v>1946</v>
      </c>
      <c r="R1339" s="12" t="s">
        <v>1967</v>
      </c>
      <c r="S1339" s="12" t="s">
        <v>1941</v>
      </c>
      <c r="T1339" s="10" t="s">
        <v>2154</v>
      </c>
      <c r="U1339" s="10" t="s">
        <v>2155</v>
      </c>
      <c r="V1339" s="10" t="s">
        <v>207</v>
      </c>
      <c r="W1339" s="10" t="s">
        <v>207</v>
      </c>
      <c r="X1339" s="10" t="s">
        <v>207</v>
      </c>
      <c r="Y1339" s="10" t="s">
        <v>207</v>
      </c>
      <c r="Z1339" s="10" t="s">
        <v>1935</v>
      </c>
    </row>
    <row r="1340" spans="1:26" s="10" customFormat="1" ht="30">
      <c r="A1340" s="13" t="s">
        <v>92</v>
      </c>
      <c r="B1340" s="14" t="s">
        <v>163</v>
      </c>
      <c r="C1340" s="10" t="s">
        <v>225</v>
      </c>
      <c r="D1340" s="14" t="s">
        <v>380</v>
      </c>
      <c r="E1340" s="14" t="s">
        <v>207</v>
      </c>
      <c r="F1340" s="12" t="s">
        <v>1920</v>
      </c>
      <c r="G1340" s="12" t="s">
        <v>1921</v>
      </c>
      <c r="H1340" s="10">
        <v>2</v>
      </c>
      <c r="I1340" s="12">
        <v>15</v>
      </c>
      <c r="J1340" s="10">
        <v>7</v>
      </c>
      <c r="K1340" s="12">
        <v>7</v>
      </c>
      <c r="L1340" s="12" t="s">
        <v>1927</v>
      </c>
      <c r="M1340" s="10" t="s">
        <v>1923</v>
      </c>
      <c r="N1340" s="10" t="s">
        <v>207</v>
      </c>
      <c r="O1340" s="10" t="s">
        <v>207</v>
      </c>
      <c r="P1340" s="14" t="s">
        <v>207</v>
      </c>
      <c r="Q1340" s="12" t="s">
        <v>1976</v>
      </c>
      <c r="R1340" s="12" t="s">
        <v>1967</v>
      </c>
      <c r="S1340" s="12" t="s">
        <v>1941</v>
      </c>
      <c r="T1340" s="10" t="s">
        <v>2194</v>
      </c>
      <c r="U1340" s="10" t="s">
        <v>2195</v>
      </c>
      <c r="V1340" s="10" t="s">
        <v>2196</v>
      </c>
      <c r="W1340" s="10" t="s">
        <v>207</v>
      </c>
      <c r="X1340" s="10" t="s">
        <v>207</v>
      </c>
      <c r="Y1340" s="10" t="s">
        <v>207</v>
      </c>
      <c r="Z1340" s="10" t="s">
        <v>1935</v>
      </c>
    </row>
    <row r="1341" spans="1:26" s="10" customFormat="1" ht="30">
      <c r="A1341" s="13" t="s">
        <v>92</v>
      </c>
      <c r="B1341" s="14" t="s">
        <v>163</v>
      </c>
      <c r="C1341" s="10" t="s">
        <v>225</v>
      </c>
      <c r="D1341" s="14" t="s">
        <v>366</v>
      </c>
      <c r="E1341" s="14" t="s">
        <v>207</v>
      </c>
      <c r="F1341" s="12" t="s">
        <v>1936</v>
      </c>
      <c r="G1341" s="12" t="s">
        <v>1937</v>
      </c>
      <c r="H1341" s="10">
        <v>4</v>
      </c>
      <c r="I1341" s="12">
        <v>10</v>
      </c>
      <c r="J1341" s="10">
        <v>4</v>
      </c>
      <c r="K1341" s="12">
        <v>7</v>
      </c>
      <c r="L1341" s="12" t="s">
        <v>1927</v>
      </c>
      <c r="M1341" s="10" t="s">
        <v>1944</v>
      </c>
      <c r="N1341" s="10" t="s">
        <v>1929</v>
      </c>
      <c r="O1341" s="10" t="s">
        <v>1960</v>
      </c>
      <c r="P1341" s="14" t="s">
        <v>2156</v>
      </c>
      <c r="Q1341" s="12" t="s">
        <v>1946</v>
      </c>
      <c r="R1341" s="12" t="s">
        <v>1962</v>
      </c>
      <c r="S1341" s="12" t="s">
        <v>207</v>
      </c>
      <c r="T1341" s="10" t="s">
        <v>2157</v>
      </c>
      <c r="U1341" s="10" t="s">
        <v>2158</v>
      </c>
      <c r="V1341" s="10" t="s">
        <v>207</v>
      </c>
      <c r="W1341" s="10" t="s">
        <v>207</v>
      </c>
      <c r="X1341" s="10" t="s">
        <v>207</v>
      </c>
      <c r="Y1341" s="10" t="s">
        <v>207</v>
      </c>
      <c r="Z1341" s="10" t="s">
        <v>1935</v>
      </c>
    </row>
    <row r="1342" spans="1:26" s="10" customFormat="1" ht="30">
      <c r="A1342" s="13" t="s">
        <v>92</v>
      </c>
      <c r="B1342" s="14" t="s">
        <v>163</v>
      </c>
      <c r="C1342" s="10" t="s">
        <v>225</v>
      </c>
      <c r="D1342" s="14" t="s">
        <v>1889</v>
      </c>
      <c r="E1342" s="14" t="s">
        <v>207</v>
      </c>
      <c r="F1342" s="12" t="s">
        <v>1936</v>
      </c>
      <c r="G1342" s="12" t="s">
        <v>1937</v>
      </c>
      <c r="H1342" s="10">
        <v>1</v>
      </c>
      <c r="I1342" s="12">
        <v>10</v>
      </c>
      <c r="J1342" s="10">
        <v>4</v>
      </c>
      <c r="K1342" s="12">
        <v>6</v>
      </c>
      <c r="L1342" s="12" t="s">
        <v>1927</v>
      </c>
      <c r="M1342" s="10" t="s">
        <v>1944</v>
      </c>
      <c r="N1342" s="10" t="s">
        <v>1929</v>
      </c>
      <c r="O1342" s="10" t="s">
        <v>1960</v>
      </c>
      <c r="P1342" s="14" t="s">
        <v>1931</v>
      </c>
      <c r="Q1342" s="12" t="s">
        <v>1946</v>
      </c>
      <c r="R1342" s="12" t="s">
        <v>1962</v>
      </c>
      <c r="S1342" s="12" t="s">
        <v>207</v>
      </c>
      <c r="T1342" s="10" t="s">
        <v>2197</v>
      </c>
      <c r="U1342" s="10" t="s">
        <v>2198</v>
      </c>
      <c r="V1342" s="10" t="s">
        <v>207</v>
      </c>
      <c r="W1342" s="10" t="s">
        <v>207</v>
      </c>
      <c r="X1342" s="10" t="s">
        <v>207</v>
      </c>
      <c r="Y1342" s="10" t="s">
        <v>207</v>
      </c>
      <c r="Z1342" s="10" t="s">
        <v>1935</v>
      </c>
    </row>
    <row r="1343" spans="1:26" s="10" customFormat="1" ht="60">
      <c r="A1343" s="13" t="s">
        <v>92</v>
      </c>
      <c r="B1343" s="14" t="s">
        <v>163</v>
      </c>
      <c r="C1343" s="10" t="s">
        <v>225</v>
      </c>
      <c r="D1343" s="14" t="s">
        <v>392</v>
      </c>
      <c r="E1343" s="14" t="s">
        <v>207</v>
      </c>
      <c r="F1343" s="12" t="s">
        <v>1936</v>
      </c>
      <c r="G1343" s="12" t="s">
        <v>1937</v>
      </c>
      <c r="H1343" s="10">
        <v>2</v>
      </c>
      <c r="I1343" s="12">
        <v>10</v>
      </c>
      <c r="K1343" s="12">
        <v>7</v>
      </c>
      <c r="L1343" s="12" t="s">
        <v>1922</v>
      </c>
      <c r="M1343" s="10" t="s">
        <v>1944</v>
      </c>
      <c r="N1343" s="10" t="s">
        <v>1929</v>
      </c>
      <c r="O1343" s="10" t="s">
        <v>1960</v>
      </c>
      <c r="P1343" s="14" t="s">
        <v>2015</v>
      </c>
      <c r="Q1343" s="12" t="s">
        <v>1946</v>
      </c>
      <c r="R1343" s="12" t="s">
        <v>1962</v>
      </c>
      <c r="S1343" s="12" t="s">
        <v>1962</v>
      </c>
      <c r="T1343" s="10" t="s">
        <v>2200</v>
      </c>
      <c r="U1343" s="10" t="s">
        <v>2201</v>
      </c>
      <c r="V1343" s="10" t="s">
        <v>207</v>
      </c>
      <c r="W1343" s="10" t="s">
        <v>207</v>
      </c>
      <c r="X1343" s="10" t="s">
        <v>207</v>
      </c>
      <c r="Y1343" s="10" t="s">
        <v>207</v>
      </c>
      <c r="Z1343" s="10" t="s">
        <v>1935</v>
      </c>
    </row>
    <row r="1344" spans="1:26" s="10" customFormat="1" ht="60">
      <c r="A1344" s="13" t="s">
        <v>92</v>
      </c>
      <c r="B1344" s="14" t="s">
        <v>163</v>
      </c>
      <c r="C1344" s="10" t="s">
        <v>225</v>
      </c>
      <c r="D1344" s="14" t="s">
        <v>393</v>
      </c>
      <c r="E1344" s="14" t="s">
        <v>207</v>
      </c>
      <c r="F1344" s="12" t="s">
        <v>1936</v>
      </c>
      <c r="G1344" s="12" t="s">
        <v>1937</v>
      </c>
      <c r="H1344" s="10">
        <v>2</v>
      </c>
      <c r="I1344" s="12">
        <v>15</v>
      </c>
      <c r="J1344" s="10">
        <v>7</v>
      </c>
      <c r="K1344" s="12">
        <v>7</v>
      </c>
      <c r="L1344" s="12" t="s">
        <v>1927</v>
      </c>
      <c r="M1344" s="10" t="s">
        <v>1944</v>
      </c>
      <c r="N1344" s="10" t="s">
        <v>1929</v>
      </c>
      <c r="O1344" s="10" t="s">
        <v>1960</v>
      </c>
      <c r="P1344" s="14" t="s">
        <v>2015</v>
      </c>
      <c r="Q1344" s="12" t="s">
        <v>1946</v>
      </c>
      <c r="R1344" s="12" t="s">
        <v>1967</v>
      </c>
      <c r="S1344" s="12" t="s">
        <v>1967</v>
      </c>
      <c r="T1344" s="10" t="s">
        <v>2203</v>
      </c>
      <c r="U1344" s="10" t="s">
        <v>2204</v>
      </c>
      <c r="V1344" s="10" t="s">
        <v>207</v>
      </c>
      <c r="W1344" s="10" t="s">
        <v>207</v>
      </c>
      <c r="X1344" s="10" t="s">
        <v>207</v>
      </c>
      <c r="Y1344" s="10" t="s">
        <v>207</v>
      </c>
      <c r="Z1344" s="10" t="s">
        <v>1935</v>
      </c>
    </row>
    <row r="1345" spans="1:26" s="10" customFormat="1" ht="30">
      <c r="A1345" s="13" t="s">
        <v>92</v>
      </c>
      <c r="B1345" s="14" t="s">
        <v>163</v>
      </c>
      <c r="C1345" s="10" t="s">
        <v>225</v>
      </c>
      <c r="D1345" s="14" t="s">
        <v>394</v>
      </c>
      <c r="E1345" s="14" t="s">
        <v>207</v>
      </c>
      <c r="F1345" s="12" t="s">
        <v>1936</v>
      </c>
      <c r="G1345" s="12" t="s">
        <v>1921</v>
      </c>
      <c r="H1345" s="10">
        <v>2</v>
      </c>
      <c r="I1345" s="12"/>
      <c r="J1345" s="10">
        <v>7</v>
      </c>
      <c r="K1345" s="12">
        <v>7</v>
      </c>
      <c r="L1345" s="12" t="s">
        <v>1927</v>
      </c>
      <c r="M1345" s="10" t="s">
        <v>1928</v>
      </c>
      <c r="N1345" s="10" t="s">
        <v>1929</v>
      </c>
      <c r="O1345" s="10" t="s">
        <v>2111</v>
      </c>
      <c r="P1345" s="14" t="s">
        <v>2221</v>
      </c>
      <c r="Q1345" s="12" t="s">
        <v>1946</v>
      </c>
      <c r="R1345" s="12" t="s">
        <v>2042</v>
      </c>
      <c r="S1345" s="12" t="s">
        <v>2042</v>
      </c>
      <c r="T1345" s="10" t="s">
        <v>2214</v>
      </c>
      <c r="U1345" s="10" t="s">
        <v>2215</v>
      </c>
      <c r="V1345" s="10" t="s">
        <v>207</v>
      </c>
      <c r="W1345" s="10" t="s">
        <v>207</v>
      </c>
      <c r="X1345" s="10" t="s">
        <v>207</v>
      </c>
      <c r="Y1345" s="10" t="s">
        <v>207</v>
      </c>
      <c r="Z1345" s="10" t="s">
        <v>1935</v>
      </c>
    </row>
    <row r="1346" spans="1:26" s="10" customFormat="1" ht="30">
      <c r="A1346" s="13" t="s">
        <v>92</v>
      </c>
      <c r="B1346" s="14" t="s">
        <v>163</v>
      </c>
      <c r="C1346" s="10" t="s">
        <v>225</v>
      </c>
      <c r="D1346" s="14" t="s">
        <v>1820</v>
      </c>
      <c r="E1346" s="14" t="s">
        <v>4693</v>
      </c>
      <c r="F1346" s="12" t="s">
        <v>1920</v>
      </c>
      <c r="G1346" s="12" t="s">
        <v>1921</v>
      </c>
      <c r="H1346" s="10">
        <v>10</v>
      </c>
      <c r="I1346" s="12">
        <v>20</v>
      </c>
      <c r="K1346" s="12"/>
      <c r="L1346" s="12" t="s">
        <v>4892</v>
      </c>
      <c r="M1346" s="10" t="s">
        <v>1928</v>
      </c>
      <c r="N1346" s="10" t="s">
        <v>1929</v>
      </c>
      <c r="O1346" s="10" t="s">
        <v>2136</v>
      </c>
      <c r="P1346" s="14" t="s">
        <v>1931</v>
      </c>
      <c r="Q1346" s="12" t="s">
        <v>1924</v>
      </c>
      <c r="R1346" s="12" t="s">
        <v>207</v>
      </c>
      <c r="S1346" s="12" t="s">
        <v>207</v>
      </c>
      <c r="T1346" s="10" t="s">
        <v>207</v>
      </c>
      <c r="U1346" s="10" t="s">
        <v>207</v>
      </c>
      <c r="V1346" s="10" t="s">
        <v>207</v>
      </c>
      <c r="W1346" s="10" t="s">
        <v>207</v>
      </c>
      <c r="X1346" s="10" t="s">
        <v>207</v>
      </c>
      <c r="Y1346" s="10" t="s">
        <v>207</v>
      </c>
      <c r="Z1346" s="10" t="s">
        <v>1935</v>
      </c>
    </row>
    <row r="1347" spans="1:26" s="10" customFormat="1">
      <c r="A1347" s="13" t="s">
        <v>92</v>
      </c>
      <c r="B1347" s="14" t="s">
        <v>163</v>
      </c>
      <c r="C1347" s="10" t="s">
        <v>225</v>
      </c>
      <c r="D1347" s="14" t="s">
        <v>1821</v>
      </c>
      <c r="E1347" s="14" t="s">
        <v>207</v>
      </c>
      <c r="F1347" s="12" t="s">
        <v>1936</v>
      </c>
      <c r="G1347" s="12" t="s">
        <v>1937</v>
      </c>
      <c r="H1347" s="10">
        <v>5</v>
      </c>
      <c r="I1347" s="12">
        <v>15</v>
      </c>
      <c r="J1347" s="10">
        <v>1</v>
      </c>
      <c r="K1347" s="12">
        <v>1</v>
      </c>
      <c r="L1347" s="12" t="s">
        <v>1922</v>
      </c>
      <c r="M1347" s="10" t="s">
        <v>1944</v>
      </c>
      <c r="N1347" s="10" t="s">
        <v>1929</v>
      </c>
      <c r="O1347" s="10" t="s">
        <v>1960</v>
      </c>
      <c r="P1347" s="14" t="s">
        <v>1987</v>
      </c>
      <c r="Q1347" s="12" t="s">
        <v>1976</v>
      </c>
      <c r="R1347" s="12" t="s">
        <v>1941</v>
      </c>
      <c r="S1347" s="12" t="s">
        <v>1941</v>
      </c>
      <c r="T1347" s="10" t="s">
        <v>2089</v>
      </c>
      <c r="U1347" s="10" t="s">
        <v>2084</v>
      </c>
      <c r="V1347" s="10" t="s">
        <v>1925</v>
      </c>
      <c r="W1347" s="10" t="s">
        <v>207</v>
      </c>
      <c r="X1347" s="10" t="s">
        <v>207</v>
      </c>
      <c r="Y1347" s="10" t="s">
        <v>207</v>
      </c>
      <c r="Z1347" s="10" t="s">
        <v>2029</v>
      </c>
    </row>
    <row r="1348" spans="1:26" s="10" customFormat="1">
      <c r="A1348" s="13" t="s">
        <v>92</v>
      </c>
      <c r="B1348" s="14" t="s">
        <v>163</v>
      </c>
      <c r="C1348" s="10" t="s">
        <v>225</v>
      </c>
      <c r="D1348" s="14" t="s">
        <v>1822</v>
      </c>
      <c r="E1348" s="14" t="s">
        <v>207</v>
      </c>
      <c r="F1348" s="12" t="s">
        <v>1936</v>
      </c>
      <c r="G1348" s="12" t="s">
        <v>1937</v>
      </c>
      <c r="H1348" s="10">
        <v>5</v>
      </c>
      <c r="I1348" s="12">
        <v>15</v>
      </c>
      <c r="J1348" s="10">
        <v>1</v>
      </c>
      <c r="K1348" s="12">
        <v>1</v>
      </c>
      <c r="L1348" s="12" t="s">
        <v>1927</v>
      </c>
      <c r="M1348" s="10" t="s">
        <v>1944</v>
      </c>
      <c r="N1348" s="10" t="s">
        <v>1929</v>
      </c>
      <c r="O1348" s="10" t="s">
        <v>1960</v>
      </c>
      <c r="P1348" s="14" t="s">
        <v>1987</v>
      </c>
      <c r="Q1348" s="12" t="s">
        <v>1976</v>
      </c>
      <c r="R1348" s="12" t="s">
        <v>1941</v>
      </c>
      <c r="S1348" s="12" t="s">
        <v>1941</v>
      </c>
      <c r="T1348" s="10" t="s">
        <v>2089</v>
      </c>
      <c r="U1348" s="10" t="s">
        <v>2084</v>
      </c>
      <c r="V1348" s="10" t="s">
        <v>1925</v>
      </c>
      <c r="W1348" s="10" t="s">
        <v>207</v>
      </c>
      <c r="X1348" s="10" t="s">
        <v>207</v>
      </c>
      <c r="Y1348" s="10" t="s">
        <v>207</v>
      </c>
      <c r="Z1348" s="10" t="s">
        <v>2029</v>
      </c>
    </row>
    <row r="1349" spans="1:26" s="10" customFormat="1" ht="30">
      <c r="A1349" s="13" t="s">
        <v>92</v>
      </c>
      <c r="B1349" s="14" t="s">
        <v>163</v>
      </c>
      <c r="C1349" s="10" t="s">
        <v>225</v>
      </c>
      <c r="D1349" s="14" t="s">
        <v>1823</v>
      </c>
      <c r="E1349" s="14" t="s">
        <v>4694</v>
      </c>
      <c r="F1349" s="12" t="s">
        <v>1936</v>
      </c>
      <c r="G1349" s="12" t="s">
        <v>1937</v>
      </c>
      <c r="H1349" s="10">
        <v>3</v>
      </c>
      <c r="I1349" s="12"/>
      <c r="K1349" s="12"/>
      <c r="L1349" s="12" t="s">
        <v>4892</v>
      </c>
      <c r="M1349" s="10" t="s">
        <v>1928</v>
      </c>
      <c r="N1349" s="10" t="s">
        <v>1929</v>
      </c>
      <c r="O1349" s="10" t="s">
        <v>1960</v>
      </c>
      <c r="P1349" s="14" t="s">
        <v>1931</v>
      </c>
      <c r="Q1349" s="12" t="s">
        <v>1924</v>
      </c>
      <c r="R1349" s="12" t="s">
        <v>207</v>
      </c>
      <c r="S1349" s="12" t="s">
        <v>207</v>
      </c>
      <c r="T1349" s="10" t="s">
        <v>207</v>
      </c>
      <c r="U1349" s="10" t="s">
        <v>207</v>
      </c>
      <c r="V1349" s="10" t="s">
        <v>207</v>
      </c>
      <c r="W1349" s="10" t="s">
        <v>207</v>
      </c>
      <c r="X1349" s="10" t="s">
        <v>207</v>
      </c>
      <c r="Y1349" s="10" t="s">
        <v>207</v>
      </c>
      <c r="Z1349" s="10" t="s">
        <v>1935</v>
      </c>
    </row>
    <row r="1350" spans="1:26" s="10" customFormat="1" ht="30">
      <c r="A1350" s="13" t="s">
        <v>92</v>
      </c>
      <c r="B1350" s="14" t="s">
        <v>163</v>
      </c>
      <c r="C1350" s="10" t="s">
        <v>225</v>
      </c>
      <c r="D1350" s="14" t="s">
        <v>1824</v>
      </c>
      <c r="E1350" s="14" t="s">
        <v>207</v>
      </c>
      <c r="F1350" s="12" t="s">
        <v>1936</v>
      </c>
      <c r="G1350" s="12" t="s">
        <v>1937</v>
      </c>
      <c r="H1350" s="10">
        <v>1</v>
      </c>
      <c r="I1350" s="12">
        <v>20</v>
      </c>
      <c r="K1350" s="12">
        <v>1</v>
      </c>
      <c r="L1350" s="12" t="s">
        <v>4892</v>
      </c>
      <c r="M1350" s="10" t="s">
        <v>1928</v>
      </c>
      <c r="N1350" s="10" t="s">
        <v>1929</v>
      </c>
      <c r="O1350" s="10" t="s">
        <v>1960</v>
      </c>
      <c r="P1350" s="14" t="s">
        <v>1931</v>
      </c>
      <c r="Q1350" s="12" t="s">
        <v>1924</v>
      </c>
      <c r="R1350" s="12" t="s">
        <v>207</v>
      </c>
      <c r="S1350" s="12" t="s">
        <v>207</v>
      </c>
      <c r="T1350" s="10" t="s">
        <v>207</v>
      </c>
      <c r="U1350" s="10" t="s">
        <v>207</v>
      </c>
      <c r="V1350" s="10" t="s">
        <v>207</v>
      </c>
      <c r="W1350" s="10" t="s">
        <v>207</v>
      </c>
      <c r="X1350" s="10" t="s">
        <v>207</v>
      </c>
      <c r="Y1350" s="10" t="s">
        <v>207</v>
      </c>
      <c r="Z1350" s="10" t="s">
        <v>1935</v>
      </c>
    </row>
    <row r="1351" spans="1:26" s="10" customFormat="1" ht="30">
      <c r="A1351" s="13" t="s">
        <v>92</v>
      </c>
      <c r="B1351" s="14" t="s">
        <v>163</v>
      </c>
      <c r="C1351" s="10" t="s">
        <v>225</v>
      </c>
      <c r="D1351" s="14" t="s">
        <v>1825</v>
      </c>
      <c r="E1351" s="14" t="s">
        <v>4695</v>
      </c>
      <c r="F1351" s="12" t="s">
        <v>1936</v>
      </c>
      <c r="G1351" s="12" t="s">
        <v>1937</v>
      </c>
      <c r="H1351" s="10">
        <v>1</v>
      </c>
      <c r="I1351" s="12">
        <v>20</v>
      </c>
      <c r="K1351" s="12">
        <v>1</v>
      </c>
      <c r="L1351" s="12" t="s">
        <v>4892</v>
      </c>
      <c r="M1351" s="10" t="s">
        <v>1928</v>
      </c>
      <c r="N1351" s="10" t="s">
        <v>1929</v>
      </c>
      <c r="O1351" s="10" t="s">
        <v>1960</v>
      </c>
      <c r="P1351" s="14" t="s">
        <v>1931</v>
      </c>
      <c r="Q1351" s="12" t="s">
        <v>1924</v>
      </c>
      <c r="R1351" s="12" t="s">
        <v>207</v>
      </c>
      <c r="S1351" s="12" t="s">
        <v>207</v>
      </c>
      <c r="T1351" s="10" t="s">
        <v>207</v>
      </c>
      <c r="U1351" s="10" t="s">
        <v>207</v>
      </c>
      <c r="V1351" s="10" t="s">
        <v>207</v>
      </c>
      <c r="W1351" s="10" t="s">
        <v>207</v>
      </c>
      <c r="X1351" s="10" t="s">
        <v>207</v>
      </c>
      <c r="Y1351" s="10" t="s">
        <v>207</v>
      </c>
      <c r="Z1351" s="10" t="s">
        <v>1935</v>
      </c>
    </row>
    <row r="1352" spans="1:26" s="10" customFormat="1" ht="30">
      <c r="A1352" s="13" t="s">
        <v>92</v>
      </c>
      <c r="B1352" s="14" t="s">
        <v>163</v>
      </c>
      <c r="C1352" s="10" t="s">
        <v>225</v>
      </c>
      <c r="D1352" s="14" t="s">
        <v>1826</v>
      </c>
      <c r="E1352" s="14" t="s">
        <v>4696</v>
      </c>
      <c r="F1352" s="12" t="s">
        <v>1936</v>
      </c>
      <c r="G1352" s="12" t="s">
        <v>1937</v>
      </c>
      <c r="H1352" s="10">
        <v>25</v>
      </c>
      <c r="I1352" s="12">
        <v>20</v>
      </c>
      <c r="J1352" s="10">
        <v>25</v>
      </c>
      <c r="K1352" s="12">
        <v>25</v>
      </c>
      <c r="L1352" s="12" t="s">
        <v>4892</v>
      </c>
      <c r="M1352" s="10" t="s">
        <v>1928</v>
      </c>
      <c r="N1352" s="10" t="s">
        <v>1929</v>
      </c>
      <c r="O1352" s="10" t="s">
        <v>1960</v>
      </c>
      <c r="P1352" s="14" t="s">
        <v>1931</v>
      </c>
      <c r="Q1352" s="12" t="s">
        <v>1924</v>
      </c>
      <c r="R1352" s="12" t="s">
        <v>207</v>
      </c>
      <c r="S1352" s="12" t="s">
        <v>207</v>
      </c>
      <c r="T1352" s="10" t="s">
        <v>207</v>
      </c>
      <c r="U1352" s="10" t="s">
        <v>207</v>
      </c>
      <c r="V1352" s="10" t="s">
        <v>207</v>
      </c>
      <c r="W1352" s="10" t="s">
        <v>207</v>
      </c>
      <c r="X1352" s="10" t="s">
        <v>207</v>
      </c>
      <c r="Y1352" s="10" t="s">
        <v>207</v>
      </c>
      <c r="Z1352" s="10" t="s">
        <v>1935</v>
      </c>
    </row>
    <row r="1353" spans="1:26" s="10" customFormat="1">
      <c r="A1353" s="13" t="s">
        <v>92</v>
      </c>
      <c r="B1353" s="14" t="s">
        <v>163</v>
      </c>
      <c r="C1353" s="10" t="s">
        <v>225</v>
      </c>
      <c r="D1353" s="14" t="s">
        <v>1827</v>
      </c>
      <c r="E1353" s="14" t="s">
        <v>207</v>
      </c>
      <c r="F1353" s="12" t="s">
        <v>1936</v>
      </c>
      <c r="G1353" s="12" t="s">
        <v>1937</v>
      </c>
      <c r="H1353" s="10">
        <v>5</v>
      </c>
      <c r="I1353" s="12"/>
      <c r="K1353" s="12"/>
      <c r="L1353" s="12" t="s">
        <v>1927</v>
      </c>
      <c r="M1353" s="10" t="s">
        <v>1944</v>
      </c>
      <c r="N1353" s="10" t="s">
        <v>1929</v>
      </c>
      <c r="O1353" s="10" t="s">
        <v>1938</v>
      </c>
      <c r="P1353" s="14" t="s">
        <v>1945</v>
      </c>
      <c r="Q1353" s="12" t="s">
        <v>1946</v>
      </c>
      <c r="R1353" s="12" t="s">
        <v>1941</v>
      </c>
      <c r="S1353" s="12" t="s">
        <v>207</v>
      </c>
      <c r="T1353" s="10" t="s">
        <v>1947</v>
      </c>
      <c r="U1353" s="10" t="s">
        <v>4697</v>
      </c>
      <c r="V1353" s="10" t="s">
        <v>207</v>
      </c>
      <c r="W1353" s="10" t="s">
        <v>207</v>
      </c>
      <c r="X1353" s="10" t="s">
        <v>207</v>
      </c>
      <c r="Y1353" s="10" t="s">
        <v>207</v>
      </c>
      <c r="Z1353" s="10" t="s">
        <v>1935</v>
      </c>
    </row>
    <row r="1354" spans="1:26" s="10" customFormat="1" ht="60">
      <c r="A1354" s="13" t="s">
        <v>92</v>
      </c>
      <c r="B1354" s="14" t="s">
        <v>163</v>
      </c>
      <c r="C1354" s="10" t="s">
        <v>225</v>
      </c>
      <c r="D1354" s="14" t="s">
        <v>323</v>
      </c>
      <c r="E1354" s="14" t="s">
        <v>207</v>
      </c>
      <c r="F1354" s="12" t="s">
        <v>1936</v>
      </c>
      <c r="G1354" s="12" t="s">
        <v>1937</v>
      </c>
      <c r="H1354" s="10">
        <v>1</v>
      </c>
      <c r="I1354" s="12"/>
      <c r="K1354" s="12"/>
      <c r="L1354" s="12" t="s">
        <v>1922</v>
      </c>
      <c r="M1354" s="10" t="s">
        <v>1944</v>
      </c>
      <c r="N1354" s="10" t="s">
        <v>1929</v>
      </c>
      <c r="O1354" s="10" t="s">
        <v>1960</v>
      </c>
      <c r="P1354" s="14" t="s">
        <v>2015</v>
      </c>
      <c r="Q1354" s="12" t="s">
        <v>1946</v>
      </c>
      <c r="R1354" s="12" t="s">
        <v>1941</v>
      </c>
      <c r="S1354" s="12" t="s">
        <v>1941</v>
      </c>
      <c r="T1354" s="10" t="s">
        <v>2077</v>
      </c>
      <c r="U1354" s="10" t="s">
        <v>2078</v>
      </c>
      <c r="V1354" s="10" t="s">
        <v>207</v>
      </c>
      <c r="W1354" s="10" t="s">
        <v>207</v>
      </c>
      <c r="X1354" s="10" t="s">
        <v>207</v>
      </c>
      <c r="Y1354" s="10" t="s">
        <v>207</v>
      </c>
      <c r="Z1354" s="10" t="s">
        <v>1935</v>
      </c>
    </row>
    <row r="1355" spans="1:26" s="10" customFormat="1" ht="30">
      <c r="A1355" s="13" t="s">
        <v>92</v>
      </c>
      <c r="B1355" s="14" t="s">
        <v>163</v>
      </c>
      <c r="C1355" s="10" t="s">
        <v>225</v>
      </c>
      <c r="D1355" s="14" t="s">
        <v>1828</v>
      </c>
      <c r="E1355" s="14" t="s">
        <v>207</v>
      </c>
      <c r="F1355" s="12" t="s">
        <v>1936</v>
      </c>
      <c r="G1355" s="12" t="s">
        <v>1921</v>
      </c>
      <c r="H1355" s="10">
        <v>4</v>
      </c>
      <c r="I1355" s="12">
        <v>4</v>
      </c>
      <c r="K1355" s="12"/>
      <c r="L1355" s="12" t="s">
        <v>4892</v>
      </c>
      <c r="M1355" s="10" t="s">
        <v>1928</v>
      </c>
      <c r="N1355" s="10" t="s">
        <v>1929</v>
      </c>
      <c r="O1355" s="10" t="s">
        <v>1960</v>
      </c>
      <c r="P1355" s="14" t="s">
        <v>1931</v>
      </c>
      <c r="Q1355" s="12" t="s">
        <v>1924</v>
      </c>
      <c r="R1355" s="12" t="s">
        <v>207</v>
      </c>
      <c r="S1355" s="12" t="s">
        <v>207</v>
      </c>
      <c r="T1355" s="10" t="s">
        <v>207</v>
      </c>
      <c r="U1355" s="10" t="s">
        <v>207</v>
      </c>
      <c r="V1355" s="10" t="s">
        <v>207</v>
      </c>
      <c r="W1355" s="10" t="s">
        <v>207</v>
      </c>
      <c r="X1355" s="10" t="s">
        <v>207</v>
      </c>
      <c r="Y1355" s="10" t="s">
        <v>207</v>
      </c>
      <c r="Z1355" s="10" t="s">
        <v>1935</v>
      </c>
    </row>
    <row r="1356" spans="1:26" s="10" customFormat="1" ht="30">
      <c r="A1356" s="13" t="s">
        <v>92</v>
      </c>
      <c r="B1356" s="14" t="s">
        <v>163</v>
      </c>
      <c r="C1356" s="10" t="s">
        <v>225</v>
      </c>
      <c r="D1356" s="14" t="s">
        <v>1829</v>
      </c>
      <c r="E1356" s="14" t="s">
        <v>207</v>
      </c>
      <c r="F1356" s="12" t="s">
        <v>1920</v>
      </c>
      <c r="G1356" s="12" t="s">
        <v>1921</v>
      </c>
      <c r="H1356" s="10">
        <v>4</v>
      </c>
      <c r="I1356" s="12">
        <v>4</v>
      </c>
      <c r="J1356" s="10">
        <v>1</v>
      </c>
      <c r="K1356" s="12">
        <v>4</v>
      </c>
      <c r="L1356" s="12" t="s">
        <v>4892</v>
      </c>
      <c r="M1356" s="10" t="s">
        <v>1928</v>
      </c>
      <c r="N1356" s="10" t="s">
        <v>1929</v>
      </c>
      <c r="O1356" s="10" t="s">
        <v>2136</v>
      </c>
      <c r="P1356" s="14" t="s">
        <v>1931</v>
      </c>
      <c r="Q1356" s="12" t="s">
        <v>1924</v>
      </c>
      <c r="R1356" s="12" t="s">
        <v>207</v>
      </c>
      <c r="S1356" s="12" t="s">
        <v>207</v>
      </c>
      <c r="T1356" s="10" t="s">
        <v>207</v>
      </c>
      <c r="U1356" s="10" t="s">
        <v>207</v>
      </c>
      <c r="V1356" s="10" t="s">
        <v>207</v>
      </c>
      <c r="W1356" s="10" t="s">
        <v>207</v>
      </c>
      <c r="X1356" s="10" t="s">
        <v>207</v>
      </c>
      <c r="Y1356" s="10" t="s">
        <v>207</v>
      </c>
      <c r="Z1356" s="10" t="s">
        <v>1935</v>
      </c>
    </row>
    <row r="1357" spans="1:26" s="10" customFormat="1" ht="75">
      <c r="A1357" s="13" t="s">
        <v>92</v>
      </c>
      <c r="B1357" s="14" t="s">
        <v>163</v>
      </c>
      <c r="C1357" s="10" t="s">
        <v>225</v>
      </c>
      <c r="D1357" s="14" t="s">
        <v>687</v>
      </c>
      <c r="E1357" s="14" t="s">
        <v>207</v>
      </c>
      <c r="F1357" s="12" t="s">
        <v>1936</v>
      </c>
      <c r="G1357" s="12" t="s">
        <v>1937</v>
      </c>
      <c r="H1357" s="10">
        <v>5</v>
      </c>
      <c r="I1357" s="12"/>
      <c r="K1357" s="12"/>
      <c r="L1357" s="12" t="s">
        <v>1922</v>
      </c>
      <c r="M1357" s="10" t="s">
        <v>1944</v>
      </c>
      <c r="N1357" s="10" t="s">
        <v>1929</v>
      </c>
      <c r="O1357" s="10" t="s">
        <v>2111</v>
      </c>
      <c r="P1357" s="14" t="s">
        <v>2443</v>
      </c>
      <c r="Q1357" s="12" t="s">
        <v>1976</v>
      </c>
      <c r="R1357" s="12" t="s">
        <v>1962</v>
      </c>
      <c r="S1357" s="12" t="s">
        <v>1962</v>
      </c>
      <c r="T1357" s="10" t="s">
        <v>2441</v>
      </c>
      <c r="U1357" s="10" t="s">
        <v>2442</v>
      </c>
      <c r="V1357" s="10" t="s">
        <v>207</v>
      </c>
      <c r="W1357" s="10" t="s">
        <v>207</v>
      </c>
      <c r="X1357" s="10" t="s">
        <v>207</v>
      </c>
      <c r="Y1357" s="10" t="s">
        <v>207</v>
      </c>
      <c r="Z1357" s="10" t="s">
        <v>1935</v>
      </c>
    </row>
    <row r="1358" spans="1:26" s="10" customFormat="1" ht="30">
      <c r="A1358" s="13" t="s">
        <v>92</v>
      </c>
      <c r="B1358" s="14" t="s">
        <v>163</v>
      </c>
      <c r="C1358" s="10" t="s">
        <v>225</v>
      </c>
      <c r="D1358" s="14" t="s">
        <v>1830</v>
      </c>
      <c r="E1358" s="14" t="s">
        <v>4698</v>
      </c>
      <c r="F1358" s="12" t="s">
        <v>1936</v>
      </c>
      <c r="G1358" s="12" t="s">
        <v>1937</v>
      </c>
      <c r="H1358" s="10">
        <v>30</v>
      </c>
      <c r="I1358" s="12">
        <v>20</v>
      </c>
      <c r="J1358" s="10">
        <v>30</v>
      </c>
      <c r="K1358" s="12">
        <v>30</v>
      </c>
      <c r="L1358" s="12" t="s">
        <v>4892</v>
      </c>
      <c r="M1358" s="10" t="s">
        <v>1928</v>
      </c>
      <c r="N1358" s="10" t="s">
        <v>1929</v>
      </c>
      <c r="O1358" s="10" t="s">
        <v>1960</v>
      </c>
      <c r="P1358" s="14" t="s">
        <v>1931</v>
      </c>
      <c r="Q1358" s="12" t="s">
        <v>1924</v>
      </c>
      <c r="R1358" s="12" t="s">
        <v>207</v>
      </c>
      <c r="S1358" s="12" t="s">
        <v>207</v>
      </c>
      <c r="T1358" s="10" t="s">
        <v>207</v>
      </c>
      <c r="U1358" s="10" t="s">
        <v>207</v>
      </c>
      <c r="V1358" s="10" t="s">
        <v>207</v>
      </c>
      <c r="W1358" s="10" t="s">
        <v>207</v>
      </c>
      <c r="X1358" s="10" t="s">
        <v>207</v>
      </c>
      <c r="Y1358" s="10" t="s">
        <v>207</v>
      </c>
      <c r="Z1358" s="10" t="s">
        <v>1935</v>
      </c>
    </row>
    <row r="1359" spans="1:26" s="10" customFormat="1" ht="30">
      <c r="A1359" s="13" t="s">
        <v>92</v>
      </c>
      <c r="B1359" s="14" t="s">
        <v>163</v>
      </c>
      <c r="C1359" s="10" t="s">
        <v>225</v>
      </c>
      <c r="D1359" s="14" t="s">
        <v>1831</v>
      </c>
      <c r="E1359" s="14" t="s">
        <v>4699</v>
      </c>
      <c r="F1359" s="12" t="s">
        <v>1936</v>
      </c>
      <c r="G1359" s="12" t="s">
        <v>1937</v>
      </c>
      <c r="H1359" s="10">
        <v>30</v>
      </c>
      <c r="I1359" s="12">
        <v>20</v>
      </c>
      <c r="J1359" s="10">
        <v>30</v>
      </c>
      <c r="K1359" s="12">
        <v>30</v>
      </c>
      <c r="L1359" s="12" t="s">
        <v>4892</v>
      </c>
      <c r="M1359" s="10" t="s">
        <v>1928</v>
      </c>
      <c r="N1359" s="10" t="s">
        <v>1929</v>
      </c>
      <c r="O1359" s="10" t="s">
        <v>1960</v>
      </c>
      <c r="P1359" s="14" t="s">
        <v>1931</v>
      </c>
      <c r="Q1359" s="12" t="s">
        <v>1924</v>
      </c>
      <c r="R1359" s="12" t="s">
        <v>207</v>
      </c>
      <c r="S1359" s="12" t="s">
        <v>207</v>
      </c>
      <c r="T1359" s="10" t="s">
        <v>207</v>
      </c>
      <c r="U1359" s="10" t="s">
        <v>207</v>
      </c>
      <c r="V1359" s="10" t="s">
        <v>207</v>
      </c>
      <c r="W1359" s="10" t="s">
        <v>207</v>
      </c>
      <c r="X1359" s="10" t="s">
        <v>207</v>
      </c>
      <c r="Y1359" s="10" t="s">
        <v>207</v>
      </c>
      <c r="Z1359" s="10" t="s">
        <v>1935</v>
      </c>
    </row>
    <row r="1360" spans="1:26" s="10" customFormat="1" ht="30">
      <c r="A1360" s="13" t="s">
        <v>54</v>
      </c>
      <c r="B1360" s="14" t="s">
        <v>121</v>
      </c>
      <c r="C1360" s="10" t="s">
        <v>191</v>
      </c>
      <c r="D1360" s="14" t="s">
        <v>362</v>
      </c>
      <c r="E1360" s="14" t="s">
        <v>207</v>
      </c>
      <c r="F1360" s="12" t="s">
        <v>1936</v>
      </c>
      <c r="G1360" s="12" t="s">
        <v>1921</v>
      </c>
      <c r="H1360" s="10">
        <v>1</v>
      </c>
      <c r="I1360" s="12"/>
      <c r="J1360" s="10">
        <v>6</v>
      </c>
      <c r="K1360" s="12">
        <v>1</v>
      </c>
      <c r="L1360" s="12" t="s">
        <v>4892</v>
      </c>
      <c r="M1360" s="10" t="s">
        <v>1928</v>
      </c>
      <c r="N1360" s="10" t="s">
        <v>1929</v>
      </c>
      <c r="O1360" s="10" t="s">
        <v>1960</v>
      </c>
      <c r="P1360" s="14" t="s">
        <v>1931</v>
      </c>
      <c r="Q1360" s="12" t="s">
        <v>1924</v>
      </c>
      <c r="R1360" s="12" t="s">
        <v>207</v>
      </c>
      <c r="S1360" s="12" t="s">
        <v>207</v>
      </c>
      <c r="T1360" s="10" t="s">
        <v>207</v>
      </c>
      <c r="U1360" s="10" t="s">
        <v>207</v>
      </c>
      <c r="V1360" s="10" t="s">
        <v>207</v>
      </c>
      <c r="W1360" s="10" t="s">
        <v>2146</v>
      </c>
      <c r="X1360" s="10" t="s">
        <v>2023</v>
      </c>
      <c r="Y1360" s="10" t="s">
        <v>207</v>
      </c>
      <c r="Z1360" s="10" t="s">
        <v>207</v>
      </c>
    </row>
    <row r="1361" spans="1:26" s="10" customFormat="1" ht="30">
      <c r="A1361" s="13" t="s">
        <v>54</v>
      </c>
      <c r="B1361" s="14" t="s">
        <v>114</v>
      </c>
      <c r="C1361" s="10" t="s">
        <v>184</v>
      </c>
      <c r="D1361" s="14" t="s">
        <v>368</v>
      </c>
      <c r="E1361" s="14" t="s">
        <v>207</v>
      </c>
      <c r="F1361" s="12" t="s">
        <v>1936</v>
      </c>
      <c r="G1361" s="12" t="s">
        <v>1937</v>
      </c>
      <c r="H1361" s="10">
        <v>2</v>
      </c>
      <c r="I1361" s="12">
        <v>10</v>
      </c>
      <c r="K1361" s="12">
        <v>7</v>
      </c>
      <c r="L1361" s="12" t="s">
        <v>1927</v>
      </c>
      <c r="M1361" s="10" t="s">
        <v>1944</v>
      </c>
      <c r="N1361" s="10" t="s">
        <v>1929</v>
      </c>
      <c r="O1361" s="10" t="s">
        <v>1960</v>
      </c>
      <c r="P1361" s="14" t="s">
        <v>1931</v>
      </c>
      <c r="Q1361" s="12" t="s">
        <v>1946</v>
      </c>
      <c r="R1361" s="12" t="s">
        <v>1962</v>
      </c>
      <c r="S1361" s="12" t="s">
        <v>1962</v>
      </c>
      <c r="T1361" s="10" t="s">
        <v>2159</v>
      </c>
      <c r="U1361" s="10" t="s">
        <v>2160</v>
      </c>
      <c r="V1361" s="10" t="s">
        <v>207</v>
      </c>
      <c r="W1361" s="10" t="s">
        <v>207</v>
      </c>
      <c r="X1361" s="10" t="s">
        <v>207</v>
      </c>
      <c r="Y1361" s="10" t="s">
        <v>207</v>
      </c>
      <c r="Z1361" s="10" t="s">
        <v>1935</v>
      </c>
    </row>
    <row r="1362" spans="1:26" s="10" customFormat="1" ht="30">
      <c r="A1362" s="13" t="s">
        <v>54</v>
      </c>
      <c r="B1362" s="14" t="s">
        <v>119</v>
      </c>
      <c r="C1362" s="10" t="s">
        <v>189</v>
      </c>
      <c r="D1362" s="14" t="s">
        <v>368</v>
      </c>
      <c r="E1362" s="14" t="s">
        <v>207</v>
      </c>
      <c r="F1362" s="12" t="s">
        <v>1936</v>
      </c>
      <c r="G1362" s="12" t="s">
        <v>1921</v>
      </c>
      <c r="H1362" s="10">
        <v>5</v>
      </c>
      <c r="I1362" s="12">
        <v>10</v>
      </c>
      <c r="J1362" s="10">
        <v>4</v>
      </c>
      <c r="K1362" s="12">
        <v>6</v>
      </c>
      <c r="L1362" s="12" t="s">
        <v>1927</v>
      </c>
      <c r="M1362" s="10" t="s">
        <v>1944</v>
      </c>
      <c r="N1362" s="10" t="s">
        <v>1929</v>
      </c>
      <c r="O1362" s="10" t="s">
        <v>1960</v>
      </c>
      <c r="P1362" s="14" t="s">
        <v>1931</v>
      </c>
      <c r="Q1362" s="12" t="s">
        <v>1946</v>
      </c>
      <c r="R1362" s="12" t="s">
        <v>1962</v>
      </c>
      <c r="S1362" s="12" t="s">
        <v>1962</v>
      </c>
      <c r="T1362" s="10" t="s">
        <v>2159</v>
      </c>
      <c r="U1362" s="10" t="s">
        <v>2160</v>
      </c>
      <c r="V1362" s="10" t="s">
        <v>207</v>
      </c>
      <c r="W1362" s="10" t="s">
        <v>2168</v>
      </c>
      <c r="X1362" s="10" t="s">
        <v>1983</v>
      </c>
      <c r="Y1362" s="10" t="s">
        <v>2169</v>
      </c>
      <c r="Z1362" s="10" t="s">
        <v>207</v>
      </c>
    </row>
    <row r="1363" spans="1:26" s="10" customFormat="1" ht="30">
      <c r="A1363" s="13" t="s">
        <v>54</v>
      </c>
      <c r="B1363" s="14" t="s">
        <v>96</v>
      </c>
      <c r="C1363" s="10" t="s">
        <v>168</v>
      </c>
      <c r="D1363" s="14" t="s">
        <v>368</v>
      </c>
      <c r="E1363" s="14" t="s">
        <v>207</v>
      </c>
      <c r="F1363" s="12" t="s">
        <v>1936</v>
      </c>
      <c r="G1363" s="12" t="s">
        <v>1937</v>
      </c>
      <c r="H1363" s="10">
        <v>2</v>
      </c>
      <c r="I1363" s="12">
        <v>10</v>
      </c>
      <c r="K1363" s="12">
        <v>7</v>
      </c>
      <c r="L1363" s="12" t="s">
        <v>1927</v>
      </c>
      <c r="M1363" s="10" t="s">
        <v>1944</v>
      </c>
      <c r="N1363" s="10" t="s">
        <v>1929</v>
      </c>
      <c r="O1363" s="10" t="s">
        <v>1960</v>
      </c>
      <c r="P1363" s="14" t="s">
        <v>1931</v>
      </c>
      <c r="Q1363" s="12" t="s">
        <v>1946</v>
      </c>
      <c r="R1363" s="12" t="s">
        <v>1962</v>
      </c>
      <c r="S1363" s="12" t="s">
        <v>1962</v>
      </c>
      <c r="T1363" s="10" t="s">
        <v>2159</v>
      </c>
      <c r="U1363" s="10" t="s">
        <v>2160</v>
      </c>
      <c r="V1363" s="10" t="s">
        <v>207</v>
      </c>
      <c r="W1363" s="10" t="s">
        <v>207</v>
      </c>
      <c r="X1363" s="10" t="s">
        <v>207</v>
      </c>
      <c r="Y1363" s="10" t="s">
        <v>2207</v>
      </c>
      <c r="Z1363" s="10" t="s">
        <v>1935</v>
      </c>
    </row>
    <row r="1364" spans="1:26" s="10" customFormat="1">
      <c r="A1364" s="13" t="s">
        <v>54</v>
      </c>
      <c r="B1364" s="14" t="s">
        <v>119</v>
      </c>
      <c r="C1364" s="10" t="s">
        <v>189</v>
      </c>
      <c r="D1364" s="14" t="s">
        <v>371</v>
      </c>
      <c r="E1364" s="14" t="s">
        <v>207</v>
      </c>
      <c r="F1364" s="12" t="s">
        <v>1920</v>
      </c>
      <c r="G1364" s="12" t="s">
        <v>1921</v>
      </c>
      <c r="H1364" s="10">
        <v>6</v>
      </c>
      <c r="I1364" s="12"/>
      <c r="J1364" s="10">
        <v>6</v>
      </c>
      <c r="K1364" s="12">
        <v>6</v>
      </c>
      <c r="L1364" s="12" t="s">
        <v>4892</v>
      </c>
      <c r="M1364" s="10" t="s">
        <v>1923</v>
      </c>
      <c r="N1364" s="10" t="s">
        <v>207</v>
      </c>
      <c r="O1364" s="10" t="s">
        <v>207</v>
      </c>
      <c r="P1364" s="14" t="s">
        <v>207</v>
      </c>
      <c r="Q1364" s="12" t="s">
        <v>1924</v>
      </c>
      <c r="R1364" s="12" t="s">
        <v>207</v>
      </c>
      <c r="S1364" s="12" t="s">
        <v>207</v>
      </c>
      <c r="T1364" s="10" t="s">
        <v>207</v>
      </c>
      <c r="U1364" s="10" t="s">
        <v>207</v>
      </c>
      <c r="V1364" s="10" t="s">
        <v>207</v>
      </c>
      <c r="W1364" s="10" t="s">
        <v>2022</v>
      </c>
      <c r="X1364" s="10" t="s">
        <v>2170</v>
      </c>
      <c r="Y1364" s="10" t="s">
        <v>2171</v>
      </c>
      <c r="Z1364" s="10" t="s">
        <v>207</v>
      </c>
    </row>
    <row r="1365" spans="1:26" s="10" customFormat="1" ht="30">
      <c r="A1365" s="13" t="s">
        <v>54</v>
      </c>
      <c r="B1365" s="14" t="s">
        <v>103</v>
      </c>
      <c r="C1365" s="10" t="s">
        <v>174</v>
      </c>
      <c r="D1365" s="14" t="s">
        <v>367</v>
      </c>
      <c r="E1365" s="14" t="s">
        <v>1964</v>
      </c>
      <c r="F1365" s="12" t="s">
        <v>1936</v>
      </c>
      <c r="G1365" s="12" t="s">
        <v>1921</v>
      </c>
      <c r="H1365" s="10">
        <v>5</v>
      </c>
      <c r="I1365" s="12"/>
      <c r="K1365" s="12"/>
      <c r="L1365" s="12" t="s">
        <v>4892</v>
      </c>
      <c r="M1365" s="10" t="s">
        <v>1928</v>
      </c>
      <c r="N1365" s="10" t="s">
        <v>1929</v>
      </c>
      <c r="O1365" s="10" t="s">
        <v>2162</v>
      </c>
      <c r="P1365" s="14" t="s">
        <v>1931</v>
      </c>
      <c r="Q1365" s="12" t="s">
        <v>1924</v>
      </c>
      <c r="R1365" s="12" t="s">
        <v>207</v>
      </c>
      <c r="S1365" s="12" t="s">
        <v>1954</v>
      </c>
      <c r="T1365" s="10" t="s">
        <v>207</v>
      </c>
      <c r="U1365" s="10" t="s">
        <v>207</v>
      </c>
      <c r="V1365" s="10" t="s">
        <v>207</v>
      </c>
      <c r="W1365" s="10" t="s">
        <v>2095</v>
      </c>
      <c r="X1365" s="10" t="s">
        <v>1962</v>
      </c>
      <c r="Y1365" s="10" t="s">
        <v>2163</v>
      </c>
      <c r="Z1365" s="10" t="s">
        <v>1935</v>
      </c>
    </row>
    <row r="1366" spans="1:26" s="10" customFormat="1">
      <c r="A1366" s="13" t="s">
        <v>54</v>
      </c>
      <c r="B1366" s="14" t="s">
        <v>119</v>
      </c>
      <c r="C1366" s="10" t="s">
        <v>189</v>
      </c>
      <c r="D1366" s="14" t="s">
        <v>372</v>
      </c>
      <c r="E1366" s="14" t="s">
        <v>207</v>
      </c>
      <c r="F1366" s="12" t="s">
        <v>1936</v>
      </c>
      <c r="G1366" s="12" t="s">
        <v>1921</v>
      </c>
      <c r="H1366" s="10">
        <v>6</v>
      </c>
      <c r="I1366" s="12"/>
      <c r="J1366" s="10">
        <v>4</v>
      </c>
      <c r="K1366" s="12">
        <v>4</v>
      </c>
      <c r="L1366" s="12" t="s">
        <v>4892</v>
      </c>
      <c r="M1366" s="10" t="s">
        <v>1923</v>
      </c>
      <c r="N1366" s="10" t="s">
        <v>207</v>
      </c>
      <c r="O1366" s="10" t="s">
        <v>207</v>
      </c>
      <c r="P1366" s="14" t="s">
        <v>207</v>
      </c>
      <c r="Q1366" s="12" t="s">
        <v>1924</v>
      </c>
      <c r="R1366" s="12" t="s">
        <v>207</v>
      </c>
      <c r="S1366" s="12" t="s">
        <v>207</v>
      </c>
      <c r="T1366" s="10" t="s">
        <v>207</v>
      </c>
      <c r="U1366" s="10" t="s">
        <v>207</v>
      </c>
      <c r="V1366" s="10" t="s">
        <v>207</v>
      </c>
      <c r="W1366" s="10" t="s">
        <v>2043</v>
      </c>
      <c r="X1366" s="10" t="s">
        <v>2172</v>
      </c>
      <c r="Y1366" s="10" t="s">
        <v>2173</v>
      </c>
      <c r="Z1366" s="10" t="s">
        <v>207</v>
      </c>
    </row>
    <row r="1367" spans="1:26" s="10" customFormat="1">
      <c r="A1367" s="13" t="s">
        <v>54</v>
      </c>
      <c r="B1367" s="14" t="s">
        <v>95</v>
      </c>
      <c r="C1367" s="10" t="s">
        <v>167</v>
      </c>
      <c r="D1367" s="14" t="s">
        <v>1910</v>
      </c>
      <c r="E1367" s="14" t="s">
        <v>207</v>
      </c>
      <c r="F1367" s="12" t="s">
        <v>1920</v>
      </c>
      <c r="G1367" s="12" t="s">
        <v>1921</v>
      </c>
      <c r="H1367" s="10">
        <v>2</v>
      </c>
      <c r="I1367" s="12">
        <v>10</v>
      </c>
      <c r="J1367" s="10">
        <v>7</v>
      </c>
      <c r="K1367" s="12">
        <v>7</v>
      </c>
      <c r="L1367" s="12" t="s">
        <v>4892</v>
      </c>
      <c r="M1367" s="10" t="s">
        <v>1923</v>
      </c>
      <c r="N1367" s="10" t="s">
        <v>207</v>
      </c>
      <c r="O1367" s="10" t="s">
        <v>207</v>
      </c>
      <c r="P1367" s="14" t="s">
        <v>207</v>
      </c>
      <c r="Q1367" s="12" t="s">
        <v>1924</v>
      </c>
      <c r="R1367" s="12" t="s">
        <v>207</v>
      </c>
      <c r="S1367" s="12" t="s">
        <v>207</v>
      </c>
      <c r="T1367" s="10" t="s">
        <v>207</v>
      </c>
      <c r="U1367" s="10" t="s">
        <v>207</v>
      </c>
      <c r="V1367" s="10" t="s">
        <v>1925</v>
      </c>
      <c r="W1367" s="10" t="s">
        <v>207</v>
      </c>
      <c r="X1367" s="10" t="s">
        <v>207</v>
      </c>
      <c r="Y1367" s="10" t="s">
        <v>2356</v>
      </c>
      <c r="Z1367" s="10" t="s">
        <v>1935</v>
      </c>
    </row>
    <row r="1368" spans="1:26" s="10" customFormat="1" ht="30">
      <c r="A1368" s="13" t="s">
        <v>54</v>
      </c>
      <c r="B1368" s="14" t="s">
        <v>96</v>
      </c>
      <c r="C1368" s="10" t="s">
        <v>168</v>
      </c>
      <c r="D1368" s="14" t="s">
        <v>388</v>
      </c>
      <c r="E1368" s="14" t="s">
        <v>207</v>
      </c>
      <c r="F1368" s="12" t="s">
        <v>1920</v>
      </c>
      <c r="G1368" s="12" t="s">
        <v>1921</v>
      </c>
      <c r="H1368" s="10">
        <v>2</v>
      </c>
      <c r="I1368" s="12">
        <v>10</v>
      </c>
      <c r="J1368" s="10">
        <v>7</v>
      </c>
      <c r="K1368" s="12">
        <v>7</v>
      </c>
      <c r="L1368" s="12" t="s">
        <v>1922</v>
      </c>
      <c r="M1368" s="10" t="s">
        <v>1923</v>
      </c>
      <c r="N1368" s="10" t="s">
        <v>207</v>
      </c>
      <c r="O1368" s="10" t="s">
        <v>207</v>
      </c>
      <c r="P1368" s="14" t="s">
        <v>207</v>
      </c>
      <c r="Q1368" s="12" t="s">
        <v>1946</v>
      </c>
      <c r="R1368" s="12" t="s">
        <v>1962</v>
      </c>
      <c r="S1368" s="12" t="s">
        <v>1941</v>
      </c>
      <c r="T1368" s="10" t="s">
        <v>2147</v>
      </c>
      <c r="U1368" s="10" t="s">
        <v>2148</v>
      </c>
      <c r="V1368" s="10" t="s">
        <v>1925</v>
      </c>
      <c r="W1368" s="10" t="s">
        <v>207</v>
      </c>
      <c r="X1368" s="10" t="s">
        <v>207</v>
      </c>
      <c r="Y1368" s="10" t="s">
        <v>1942</v>
      </c>
      <c r="Z1368" s="10" t="s">
        <v>1935</v>
      </c>
    </row>
    <row r="1369" spans="1:26" s="10" customFormat="1" ht="30">
      <c r="A1369" s="13" t="s">
        <v>54</v>
      </c>
      <c r="B1369" s="14" t="s">
        <v>133</v>
      </c>
      <c r="C1369" s="10" t="s">
        <v>201</v>
      </c>
      <c r="D1369" s="14" t="s">
        <v>388</v>
      </c>
      <c r="E1369" s="14" t="s">
        <v>207</v>
      </c>
      <c r="F1369" s="12" t="s">
        <v>1920</v>
      </c>
      <c r="G1369" s="12" t="s">
        <v>1921</v>
      </c>
      <c r="H1369" s="10">
        <v>2</v>
      </c>
      <c r="I1369" s="12">
        <v>10</v>
      </c>
      <c r="J1369" s="10">
        <v>7</v>
      </c>
      <c r="K1369" s="12">
        <v>7</v>
      </c>
      <c r="L1369" s="12" t="s">
        <v>1922</v>
      </c>
      <c r="M1369" s="10" t="s">
        <v>1923</v>
      </c>
      <c r="N1369" s="10" t="s">
        <v>207</v>
      </c>
      <c r="O1369" s="10" t="s">
        <v>207</v>
      </c>
      <c r="P1369" s="14" t="s">
        <v>207</v>
      </c>
      <c r="Q1369" s="12" t="s">
        <v>1946</v>
      </c>
      <c r="R1369" s="12" t="s">
        <v>1941</v>
      </c>
      <c r="S1369" s="12" t="s">
        <v>1941</v>
      </c>
      <c r="T1369" s="10" t="s">
        <v>2147</v>
      </c>
      <c r="U1369" s="10" t="s">
        <v>2148</v>
      </c>
      <c r="V1369" s="10" t="s">
        <v>1925</v>
      </c>
      <c r="W1369" s="10" t="s">
        <v>207</v>
      </c>
      <c r="X1369" s="10" t="s">
        <v>207</v>
      </c>
      <c r="Y1369" s="10" t="s">
        <v>207</v>
      </c>
      <c r="Z1369" s="10" t="s">
        <v>1935</v>
      </c>
    </row>
    <row r="1370" spans="1:26" s="10" customFormat="1" ht="30">
      <c r="A1370" s="13" t="s">
        <v>54</v>
      </c>
      <c r="B1370" s="14" t="s">
        <v>121</v>
      </c>
      <c r="C1370" s="10" t="s">
        <v>191</v>
      </c>
      <c r="D1370" s="14" t="s">
        <v>363</v>
      </c>
      <c r="E1370" s="14" t="s">
        <v>207</v>
      </c>
      <c r="F1370" s="12" t="s">
        <v>1920</v>
      </c>
      <c r="G1370" s="12" t="s">
        <v>1921</v>
      </c>
      <c r="H1370" s="10">
        <v>2</v>
      </c>
      <c r="I1370" s="12">
        <v>10</v>
      </c>
      <c r="J1370" s="10">
        <v>7</v>
      </c>
      <c r="K1370" s="12">
        <v>7</v>
      </c>
      <c r="L1370" s="12" t="s">
        <v>1922</v>
      </c>
      <c r="M1370" s="10" t="s">
        <v>1923</v>
      </c>
      <c r="N1370" s="10" t="s">
        <v>207</v>
      </c>
      <c r="O1370" s="10" t="s">
        <v>207</v>
      </c>
      <c r="P1370" s="14" t="s">
        <v>207</v>
      </c>
      <c r="Q1370" s="12" t="s">
        <v>1946</v>
      </c>
      <c r="R1370" s="12" t="s">
        <v>1962</v>
      </c>
      <c r="S1370" s="12" t="s">
        <v>1941</v>
      </c>
      <c r="T1370" s="10" t="s">
        <v>2147</v>
      </c>
      <c r="U1370" s="10" t="s">
        <v>2148</v>
      </c>
      <c r="V1370" s="10" t="s">
        <v>1925</v>
      </c>
      <c r="W1370" s="10" t="s">
        <v>1982</v>
      </c>
      <c r="X1370" s="10" t="s">
        <v>2149</v>
      </c>
      <c r="Y1370" s="10" t="s">
        <v>207</v>
      </c>
      <c r="Z1370" s="10" t="s">
        <v>1935</v>
      </c>
    </row>
    <row r="1371" spans="1:26" s="10" customFormat="1" ht="75">
      <c r="A1371" s="13" t="s">
        <v>54</v>
      </c>
      <c r="B1371" s="14" t="s">
        <v>133</v>
      </c>
      <c r="C1371" s="10" t="s">
        <v>201</v>
      </c>
      <c r="D1371" s="14" t="s">
        <v>396</v>
      </c>
      <c r="E1371" s="14" t="s">
        <v>207</v>
      </c>
      <c r="F1371" s="12" t="s">
        <v>1936</v>
      </c>
      <c r="G1371" s="12" t="s">
        <v>1921</v>
      </c>
      <c r="H1371" s="10">
        <v>2</v>
      </c>
      <c r="I1371" s="12">
        <v>15</v>
      </c>
      <c r="K1371" s="12">
        <v>6</v>
      </c>
      <c r="L1371" s="12" t="s">
        <v>1922</v>
      </c>
      <c r="M1371" s="10" t="s">
        <v>1944</v>
      </c>
      <c r="N1371" s="10" t="s">
        <v>1929</v>
      </c>
      <c r="O1371" s="10" t="s">
        <v>2111</v>
      </c>
      <c r="P1371" s="14" t="s">
        <v>2002</v>
      </c>
      <c r="Q1371" s="12" t="s">
        <v>1946</v>
      </c>
      <c r="R1371" s="12" t="s">
        <v>1967</v>
      </c>
      <c r="S1371" s="12" t="s">
        <v>1967</v>
      </c>
      <c r="T1371" s="10" t="s">
        <v>2216</v>
      </c>
      <c r="U1371" s="10" t="s">
        <v>2217</v>
      </c>
      <c r="V1371" s="10" t="s">
        <v>207</v>
      </c>
      <c r="W1371" s="10" t="s">
        <v>207</v>
      </c>
      <c r="X1371" s="10" t="s">
        <v>207</v>
      </c>
      <c r="Y1371" s="10" t="s">
        <v>207</v>
      </c>
      <c r="Z1371" s="10" t="s">
        <v>1935</v>
      </c>
    </row>
    <row r="1372" spans="1:26" s="10" customFormat="1" ht="30">
      <c r="A1372" s="13" t="s">
        <v>54</v>
      </c>
      <c r="B1372" s="14" t="s">
        <v>119</v>
      </c>
      <c r="C1372" s="10" t="s">
        <v>189</v>
      </c>
      <c r="D1372" s="14" t="s">
        <v>373</v>
      </c>
      <c r="E1372" s="14" t="s">
        <v>207</v>
      </c>
      <c r="F1372" s="12" t="s">
        <v>1936</v>
      </c>
      <c r="G1372" s="12" t="s">
        <v>1937</v>
      </c>
      <c r="H1372" s="10">
        <v>2</v>
      </c>
      <c r="I1372" s="12">
        <v>15</v>
      </c>
      <c r="K1372" s="12">
        <v>6</v>
      </c>
      <c r="L1372" s="12" t="s">
        <v>1922</v>
      </c>
      <c r="M1372" s="10" t="s">
        <v>1944</v>
      </c>
      <c r="N1372" s="10" t="s">
        <v>1929</v>
      </c>
      <c r="O1372" s="10" t="s">
        <v>1960</v>
      </c>
      <c r="P1372" s="14" t="s">
        <v>2174</v>
      </c>
      <c r="Q1372" s="12" t="s">
        <v>1946</v>
      </c>
      <c r="R1372" s="12" t="s">
        <v>1967</v>
      </c>
      <c r="S1372" s="12" t="s">
        <v>1967</v>
      </c>
      <c r="T1372" s="10" t="s">
        <v>2175</v>
      </c>
      <c r="U1372" s="10" t="s">
        <v>2176</v>
      </c>
      <c r="V1372" s="10" t="s">
        <v>207</v>
      </c>
      <c r="W1372" s="10" t="s">
        <v>1962</v>
      </c>
      <c r="X1372" s="10" t="s">
        <v>1933</v>
      </c>
      <c r="Y1372" s="10" t="s">
        <v>2177</v>
      </c>
      <c r="Z1372" s="10" t="s">
        <v>207</v>
      </c>
    </row>
    <row r="1373" spans="1:26" s="10" customFormat="1" ht="45">
      <c r="A1373" s="13" t="s">
        <v>54</v>
      </c>
      <c r="B1373" s="14" t="s">
        <v>96</v>
      </c>
      <c r="C1373" s="10" t="s">
        <v>168</v>
      </c>
      <c r="D1373" s="14" t="s">
        <v>373</v>
      </c>
      <c r="E1373" s="14" t="s">
        <v>207</v>
      </c>
      <c r="F1373" s="12" t="s">
        <v>1936</v>
      </c>
      <c r="G1373" s="12" t="s">
        <v>1937</v>
      </c>
      <c r="H1373" s="10">
        <v>2</v>
      </c>
      <c r="I1373" s="12">
        <v>15</v>
      </c>
      <c r="J1373" s="10">
        <v>6</v>
      </c>
      <c r="K1373" s="12">
        <v>6</v>
      </c>
      <c r="L1373" s="12" t="s">
        <v>1922</v>
      </c>
      <c r="M1373" s="10" t="s">
        <v>1944</v>
      </c>
      <c r="N1373" s="10" t="s">
        <v>1929</v>
      </c>
      <c r="O1373" s="10" t="s">
        <v>1960</v>
      </c>
      <c r="P1373" s="14" t="s">
        <v>2208</v>
      </c>
      <c r="Q1373" s="12" t="s">
        <v>1946</v>
      </c>
      <c r="R1373" s="12" t="s">
        <v>1967</v>
      </c>
      <c r="S1373" s="12" t="s">
        <v>1967</v>
      </c>
      <c r="T1373" s="10" t="s">
        <v>2175</v>
      </c>
      <c r="U1373" s="10" t="s">
        <v>2176</v>
      </c>
      <c r="V1373" s="10" t="s">
        <v>207</v>
      </c>
      <c r="W1373" s="10" t="s">
        <v>207</v>
      </c>
      <c r="X1373" s="10" t="s">
        <v>207</v>
      </c>
      <c r="Y1373" s="10" t="s">
        <v>1942</v>
      </c>
      <c r="Z1373" s="10" t="s">
        <v>1935</v>
      </c>
    </row>
    <row r="1374" spans="1:26" s="10" customFormat="1" ht="30">
      <c r="A1374" s="13" t="s">
        <v>54</v>
      </c>
      <c r="B1374" s="14" t="s">
        <v>133</v>
      </c>
      <c r="C1374" s="10" t="s">
        <v>201</v>
      </c>
      <c r="D1374" s="14" t="s">
        <v>373</v>
      </c>
      <c r="E1374" s="14" t="s">
        <v>207</v>
      </c>
      <c r="F1374" s="12" t="s">
        <v>1936</v>
      </c>
      <c r="G1374" s="12" t="s">
        <v>1937</v>
      </c>
      <c r="H1374" s="10">
        <v>2</v>
      </c>
      <c r="I1374" s="12">
        <v>15</v>
      </c>
      <c r="K1374" s="12">
        <v>6</v>
      </c>
      <c r="L1374" s="12" t="s">
        <v>1922</v>
      </c>
      <c r="M1374" s="10" t="s">
        <v>1944</v>
      </c>
      <c r="N1374" s="10" t="s">
        <v>1929</v>
      </c>
      <c r="O1374" s="10" t="s">
        <v>1960</v>
      </c>
      <c r="P1374" s="14" t="s">
        <v>2174</v>
      </c>
      <c r="Q1374" s="12" t="s">
        <v>1946</v>
      </c>
      <c r="R1374" s="12" t="s">
        <v>1967</v>
      </c>
      <c r="S1374" s="12" t="s">
        <v>1967</v>
      </c>
      <c r="T1374" s="10" t="s">
        <v>2175</v>
      </c>
      <c r="U1374" s="10" t="s">
        <v>2176</v>
      </c>
      <c r="V1374" s="10" t="s">
        <v>207</v>
      </c>
      <c r="W1374" s="10" t="s">
        <v>207</v>
      </c>
      <c r="X1374" s="10" t="s">
        <v>207</v>
      </c>
      <c r="Y1374" s="10" t="s">
        <v>207</v>
      </c>
      <c r="Z1374" s="10" t="s">
        <v>1935</v>
      </c>
    </row>
    <row r="1375" spans="1:26" s="10" customFormat="1" ht="30">
      <c r="A1375" s="13" t="s">
        <v>54</v>
      </c>
      <c r="B1375" s="14" t="s">
        <v>119</v>
      </c>
      <c r="C1375" s="10" t="s">
        <v>189</v>
      </c>
      <c r="D1375" s="14" t="s">
        <v>374</v>
      </c>
      <c r="E1375" s="14" t="s">
        <v>207</v>
      </c>
      <c r="F1375" s="12" t="s">
        <v>1936</v>
      </c>
      <c r="G1375" s="12" t="s">
        <v>1921</v>
      </c>
      <c r="H1375" s="10">
        <v>5</v>
      </c>
      <c r="I1375" s="12">
        <v>15</v>
      </c>
      <c r="K1375" s="12">
        <v>7</v>
      </c>
      <c r="L1375" s="12" t="s">
        <v>1922</v>
      </c>
      <c r="M1375" s="10" t="s">
        <v>1944</v>
      </c>
      <c r="N1375" s="10" t="s">
        <v>1929</v>
      </c>
      <c r="O1375" s="10" t="s">
        <v>2111</v>
      </c>
      <c r="P1375" s="14" t="s">
        <v>2002</v>
      </c>
      <c r="Q1375" s="12" t="s">
        <v>1946</v>
      </c>
      <c r="R1375" s="12" t="s">
        <v>1967</v>
      </c>
      <c r="S1375" s="12" t="s">
        <v>2042</v>
      </c>
      <c r="T1375" s="10" t="s">
        <v>2178</v>
      </c>
      <c r="U1375" s="10" t="s">
        <v>2179</v>
      </c>
      <c r="V1375" s="10" t="s">
        <v>207</v>
      </c>
      <c r="W1375" s="10" t="s">
        <v>207</v>
      </c>
      <c r="X1375" s="10" t="s">
        <v>1933</v>
      </c>
      <c r="Y1375" s="10" t="s">
        <v>2177</v>
      </c>
      <c r="Z1375" s="10" t="s">
        <v>207</v>
      </c>
    </row>
    <row r="1376" spans="1:26" s="10" customFormat="1" ht="30">
      <c r="A1376" s="13" t="s">
        <v>54</v>
      </c>
      <c r="B1376" s="14" t="s">
        <v>96</v>
      </c>
      <c r="C1376" s="10" t="s">
        <v>168</v>
      </c>
      <c r="D1376" s="14" t="s">
        <v>374</v>
      </c>
      <c r="E1376" s="14" t="s">
        <v>207</v>
      </c>
      <c r="F1376" s="12" t="s">
        <v>1936</v>
      </c>
      <c r="G1376" s="12" t="s">
        <v>1937</v>
      </c>
      <c r="H1376" s="10">
        <v>5</v>
      </c>
      <c r="I1376" s="12">
        <v>15</v>
      </c>
      <c r="K1376" s="12">
        <v>7</v>
      </c>
      <c r="L1376" s="12" t="s">
        <v>1922</v>
      </c>
      <c r="M1376" s="10" t="s">
        <v>1944</v>
      </c>
      <c r="N1376" s="10" t="s">
        <v>1929</v>
      </c>
      <c r="O1376" s="10" t="s">
        <v>2111</v>
      </c>
      <c r="P1376" s="14" t="s">
        <v>2034</v>
      </c>
      <c r="Q1376" s="12" t="s">
        <v>1946</v>
      </c>
      <c r="R1376" s="12" t="s">
        <v>1967</v>
      </c>
      <c r="S1376" s="12" t="s">
        <v>207</v>
      </c>
      <c r="T1376" s="10" t="s">
        <v>2178</v>
      </c>
      <c r="U1376" s="10" t="s">
        <v>2179</v>
      </c>
      <c r="V1376" s="10" t="s">
        <v>207</v>
      </c>
      <c r="W1376" s="10" t="s">
        <v>207</v>
      </c>
      <c r="X1376" s="10" t="s">
        <v>207</v>
      </c>
      <c r="Y1376" s="10" t="s">
        <v>1942</v>
      </c>
      <c r="Z1376" s="10" t="s">
        <v>1935</v>
      </c>
    </row>
    <row r="1377" spans="1:26" s="10" customFormat="1" ht="30">
      <c r="A1377" s="13" t="s">
        <v>54</v>
      </c>
      <c r="B1377" s="14" t="s">
        <v>133</v>
      </c>
      <c r="C1377" s="10" t="s">
        <v>201</v>
      </c>
      <c r="D1377" s="14" t="s">
        <v>374</v>
      </c>
      <c r="E1377" s="14" t="s">
        <v>207</v>
      </c>
      <c r="F1377" s="12" t="s">
        <v>1936</v>
      </c>
      <c r="G1377" s="12" t="s">
        <v>1921</v>
      </c>
      <c r="H1377" s="10">
        <v>5</v>
      </c>
      <c r="I1377" s="12">
        <v>15</v>
      </c>
      <c r="K1377" s="12">
        <v>7</v>
      </c>
      <c r="L1377" s="12" t="s">
        <v>1927</v>
      </c>
      <c r="M1377" s="10" t="s">
        <v>1944</v>
      </c>
      <c r="N1377" s="10" t="s">
        <v>1929</v>
      </c>
      <c r="O1377" s="10" t="s">
        <v>2111</v>
      </c>
      <c r="P1377" s="14" t="s">
        <v>2002</v>
      </c>
      <c r="Q1377" s="12" t="s">
        <v>1946</v>
      </c>
      <c r="R1377" s="12" t="s">
        <v>1967</v>
      </c>
      <c r="S1377" s="12" t="s">
        <v>2042</v>
      </c>
      <c r="T1377" s="10" t="s">
        <v>2178</v>
      </c>
      <c r="U1377" s="10" t="s">
        <v>2179</v>
      </c>
      <c r="V1377" s="10" t="s">
        <v>207</v>
      </c>
      <c r="W1377" s="10" t="s">
        <v>207</v>
      </c>
      <c r="X1377" s="10" t="s">
        <v>207</v>
      </c>
      <c r="Y1377" s="10" t="s">
        <v>207</v>
      </c>
      <c r="Z1377" s="10" t="s">
        <v>1935</v>
      </c>
    </row>
    <row r="1378" spans="1:26" s="10" customFormat="1" ht="30">
      <c r="A1378" s="13" t="s">
        <v>54</v>
      </c>
      <c r="B1378" s="14" t="s">
        <v>119</v>
      </c>
      <c r="C1378" s="10" t="s">
        <v>189</v>
      </c>
      <c r="D1378" s="14" t="s">
        <v>375</v>
      </c>
      <c r="E1378" s="14" t="s">
        <v>207</v>
      </c>
      <c r="F1378" s="12" t="s">
        <v>1936</v>
      </c>
      <c r="G1378" s="12" t="s">
        <v>1921</v>
      </c>
      <c r="H1378" s="10">
        <v>2</v>
      </c>
      <c r="I1378" s="12">
        <v>15</v>
      </c>
      <c r="K1378" s="12">
        <v>6</v>
      </c>
      <c r="L1378" s="12" t="s">
        <v>1922</v>
      </c>
      <c r="M1378" s="10" t="s">
        <v>1944</v>
      </c>
      <c r="N1378" s="10" t="s">
        <v>1929</v>
      </c>
      <c r="O1378" s="10" t="s">
        <v>2111</v>
      </c>
      <c r="P1378" s="14" t="s">
        <v>2180</v>
      </c>
      <c r="Q1378" s="12" t="s">
        <v>1946</v>
      </c>
      <c r="R1378" s="12" t="s">
        <v>1967</v>
      </c>
      <c r="S1378" s="12" t="s">
        <v>2042</v>
      </c>
      <c r="T1378" s="10" t="s">
        <v>2181</v>
      </c>
      <c r="U1378" s="10" t="s">
        <v>2182</v>
      </c>
      <c r="V1378" s="10" t="s">
        <v>207</v>
      </c>
      <c r="W1378" s="10" t="s">
        <v>2183</v>
      </c>
      <c r="X1378" s="10" t="s">
        <v>2022</v>
      </c>
      <c r="Y1378" s="10" t="s">
        <v>2177</v>
      </c>
      <c r="Z1378" s="10" t="s">
        <v>207</v>
      </c>
    </row>
    <row r="1379" spans="1:26" s="10" customFormat="1" ht="30">
      <c r="A1379" s="13" t="s">
        <v>54</v>
      </c>
      <c r="B1379" s="14" t="s">
        <v>119</v>
      </c>
      <c r="C1379" s="10" t="s">
        <v>189</v>
      </c>
      <c r="D1379" s="14" t="s">
        <v>376</v>
      </c>
      <c r="E1379" s="14" t="s">
        <v>207</v>
      </c>
      <c r="F1379" s="12" t="s">
        <v>1936</v>
      </c>
      <c r="G1379" s="12" t="s">
        <v>1921</v>
      </c>
      <c r="H1379" s="10">
        <v>5</v>
      </c>
      <c r="I1379" s="12">
        <v>15</v>
      </c>
      <c r="K1379" s="12">
        <v>6</v>
      </c>
      <c r="L1379" s="12" t="s">
        <v>1927</v>
      </c>
      <c r="M1379" s="10" t="s">
        <v>1944</v>
      </c>
      <c r="N1379" s="10" t="s">
        <v>1929</v>
      </c>
      <c r="O1379" s="10" t="s">
        <v>1960</v>
      </c>
      <c r="P1379" s="14" t="s">
        <v>2184</v>
      </c>
      <c r="Q1379" s="12" t="s">
        <v>1976</v>
      </c>
      <c r="R1379" s="12" t="s">
        <v>1967</v>
      </c>
      <c r="S1379" s="12" t="s">
        <v>2042</v>
      </c>
      <c r="T1379" s="10" t="s">
        <v>2185</v>
      </c>
      <c r="U1379" s="10" t="s">
        <v>2186</v>
      </c>
      <c r="V1379" s="10" t="s">
        <v>207</v>
      </c>
      <c r="W1379" s="10" t="s">
        <v>1941</v>
      </c>
      <c r="X1379" s="10" t="s">
        <v>2022</v>
      </c>
      <c r="Y1379" s="10" t="s">
        <v>2177</v>
      </c>
      <c r="Z1379" s="10" t="s">
        <v>207</v>
      </c>
    </row>
    <row r="1380" spans="1:26" s="10" customFormat="1" ht="30">
      <c r="A1380" s="13" t="s">
        <v>54</v>
      </c>
      <c r="B1380" s="14" t="s">
        <v>119</v>
      </c>
      <c r="C1380" s="10" t="s">
        <v>189</v>
      </c>
      <c r="D1380" s="14" t="s">
        <v>377</v>
      </c>
      <c r="E1380" s="14" t="s">
        <v>207</v>
      </c>
      <c r="F1380" s="12" t="s">
        <v>1936</v>
      </c>
      <c r="G1380" s="12" t="s">
        <v>1921</v>
      </c>
      <c r="H1380" s="10">
        <v>5</v>
      </c>
      <c r="I1380" s="12">
        <v>10</v>
      </c>
      <c r="J1380" s="10">
        <v>4</v>
      </c>
      <c r="K1380" s="12">
        <v>6</v>
      </c>
      <c r="L1380" s="12" t="s">
        <v>1927</v>
      </c>
      <c r="M1380" s="10" t="s">
        <v>1944</v>
      </c>
      <c r="N1380" s="10" t="s">
        <v>1929</v>
      </c>
      <c r="O1380" s="10" t="s">
        <v>1960</v>
      </c>
      <c r="P1380" s="14" t="s">
        <v>2180</v>
      </c>
      <c r="Q1380" s="12" t="s">
        <v>1946</v>
      </c>
      <c r="R1380" s="12" t="s">
        <v>1962</v>
      </c>
      <c r="S1380" s="12" t="s">
        <v>1941</v>
      </c>
      <c r="T1380" s="10" t="s">
        <v>2187</v>
      </c>
      <c r="U1380" s="10" t="s">
        <v>2188</v>
      </c>
      <c r="V1380" s="10" t="s">
        <v>207</v>
      </c>
      <c r="W1380" s="10" t="s">
        <v>2107</v>
      </c>
      <c r="X1380" s="10" t="s">
        <v>2022</v>
      </c>
      <c r="Y1380" s="10" t="s">
        <v>2177</v>
      </c>
      <c r="Z1380" s="10" t="s">
        <v>207</v>
      </c>
    </row>
    <row r="1381" spans="1:26" s="10" customFormat="1" ht="30">
      <c r="A1381" s="13" t="s">
        <v>54</v>
      </c>
      <c r="B1381" s="14" t="s">
        <v>133</v>
      </c>
      <c r="C1381" s="10" t="s">
        <v>201</v>
      </c>
      <c r="D1381" s="14" t="s">
        <v>377</v>
      </c>
      <c r="E1381" s="14" t="s">
        <v>207</v>
      </c>
      <c r="F1381" s="12" t="s">
        <v>1936</v>
      </c>
      <c r="G1381" s="12" t="s">
        <v>1921</v>
      </c>
      <c r="H1381" s="10">
        <v>2</v>
      </c>
      <c r="I1381" s="12">
        <v>10</v>
      </c>
      <c r="J1381" s="10">
        <v>7</v>
      </c>
      <c r="K1381" s="12"/>
      <c r="L1381" s="12" t="s">
        <v>1922</v>
      </c>
      <c r="M1381" s="10" t="s">
        <v>1944</v>
      </c>
      <c r="N1381" s="10" t="s">
        <v>1929</v>
      </c>
      <c r="O1381" s="10" t="s">
        <v>1960</v>
      </c>
      <c r="P1381" s="14" t="s">
        <v>2180</v>
      </c>
      <c r="Q1381" s="12" t="s">
        <v>1946</v>
      </c>
      <c r="R1381" s="12" t="s">
        <v>1962</v>
      </c>
      <c r="S1381" s="12" t="s">
        <v>1941</v>
      </c>
      <c r="T1381" s="10" t="s">
        <v>2187</v>
      </c>
      <c r="U1381" s="10" t="s">
        <v>2188</v>
      </c>
      <c r="V1381" s="10" t="s">
        <v>207</v>
      </c>
      <c r="W1381" s="10" t="s">
        <v>207</v>
      </c>
      <c r="X1381" s="10" t="s">
        <v>207</v>
      </c>
      <c r="Y1381" s="10" t="s">
        <v>207</v>
      </c>
      <c r="Z1381" s="10" t="s">
        <v>1935</v>
      </c>
    </row>
    <row r="1382" spans="1:26" s="10" customFormat="1" ht="30">
      <c r="A1382" s="13" t="s">
        <v>54</v>
      </c>
      <c r="B1382" s="14" t="s">
        <v>96</v>
      </c>
      <c r="C1382" s="10" t="s">
        <v>168</v>
      </c>
      <c r="D1382" s="14" t="s">
        <v>389</v>
      </c>
      <c r="E1382" s="14" t="s">
        <v>207</v>
      </c>
      <c r="F1382" s="12" t="s">
        <v>1936</v>
      </c>
      <c r="G1382" s="12" t="s">
        <v>1937</v>
      </c>
      <c r="H1382" s="10">
        <v>2</v>
      </c>
      <c r="I1382" s="12">
        <v>10</v>
      </c>
      <c r="J1382" s="10">
        <v>7</v>
      </c>
      <c r="K1382" s="12"/>
      <c r="L1382" s="12" t="s">
        <v>1922</v>
      </c>
      <c r="M1382" s="10" t="s">
        <v>1944</v>
      </c>
      <c r="N1382" s="10" t="s">
        <v>1929</v>
      </c>
      <c r="O1382" s="10" t="s">
        <v>1960</v>
      </c>
      <c r="P1382" s="14" t="s">
        <v>2209</v>
      </c>
      <c r="Q1382" s="12" t="s">
        <v>1946</v>
      </c>
      <c r="R1382" s="12" t="s">
        <v>1962</v>
      </c>
      <c r="S1382" s="12" t="s">
        <v>1941</v>
      </c>
      <c r="T1382" s="10" t="s">
        <v>2187</v>
      </c>
      <c r="U1382" s="10" t="s">
        <v>2188</v>
      </c>
      <c r="V1382" s="10" t="s">
        <v>207</v>
      </c>
      <c r="W1382" s="10" t="s">
        <v>1940</v>
      </c>
      <c r="X1382" s="10" t="s">
        <v>207</v>
      </c>
      <c r="Y1382" s="10" t="s">
        <v>1942</v>
      </c>
      <c r="Z1382" s="10" t="s">
        <v>1935</v>
      </c>
    </row>
    <row r="1383" spans="1:26" s="10" customFormat="1" ht="60">
      <c r="A1383" s="13" t="s">
        <v>54</v>
      </c>
      <c r="B1383" s="14" t="s">
        <v>119</v>
      </c>
      <c r="C1383" s="10" t="s">
        <v>189</v>
      </c>
      <c r="D1383" s="14" t="s">
        <v>378</v>
      </c>
      <c r="E1383" s="14" t="s">
        <v>207</v>
      </c>
      <c r="F1383" s="12" t="s">
        <v>1920</v>
      </c>
      <c r="G1383" s="12" t="s">
        <v>1921</v>
      </c>
      <c r="H1383" s="10">
        <v>10</v>
      </c>
      <c r="I1383" s="12">
        <v>15</v>
      </c>
      <c r="K1383" s="12">
        <v>7</v>
      </c>
      <c r="L1383" s="12" t="s">
        <v>1927</v>
      </c>
      <c r="M1383" s="10" t="s">
        <v>1944</v>
      </c>
      <c r="N1383" s="10" t="s">
        <v>1929</v>
      </c>
      <c r="O1383" s="10" t="s">
        <v>2189</v>
      </c>
      <c r="P1383" s="14" t="s">
        <v>2015</v>
      </c>
      <c r="Q1383" s="12" t="s">
        <v>1946</v>
      </c>
      <c r="R1383" s="12" t="s">
        <v>1941</v>
      </c>
      <c r="S1383" s="12" t="s">
        <v>1941</v>
      </c>
      <c r="T1383" s="10" t="s">
        <v>2190</v>
      </c>
      <c r="U1383" s="10" t="s">
        <v>2191</v>
      </c>
      <c r="V1383" s="10" t="s">
        <v>207</v>
      </c>
      <c r="W1383" s="10" t="s">
        <v>207</v>
      </c>
      <c r="X1383" s="10" t="s">
        <v>1933</v>
      </c>
      <c r="Y1383" s="10" t="s">
        <v>2177</v>
      </c>
      <c r="Z1383" s="10" t="s">
        <v>207</v>
      </c>
    </row>
    <row r="1384" spans="1:26" s="10" customFormat="1" ht="60">
      <c r="A1384" s="13" t="s">
        <v>54</v>
      </c>
      <c r="B1384" s="14" t="s">
        <v>133</v>
      </c>
      <c r="C1384" s="10" t="s">
        <v>201</v>
      </c>
      <c r="D1384" s="14" t="s">
        <v>378</v>
      </c>
      <c r="E1384" s="14" t="s">
        <v>207</v>
      </c>
      <c r="F1384" s="12" t="s">
        <v>1920</v>
      </c>
      <c r="G1384" s="12" t="s">
        <v>1921</v>
      </c>
      <c r="H1384" s="10">
        <v>10</v>
      </c>
      <c r="I1384" s="12">
        <v>15</v>
      </c>
      <c r="K1384" s="12">
        <v>7</v>
      </c>
      <c r="L1384" s="12" t="s">
        <v>1922</v>
      </c>
      <c r="M1384" s="10" t="s">
        <v>1944</v>
      </c>
      <c r="N1384" s="10" t="s">
        <v>1929</v>
      </c>
      <c r="O1384" s="10" t="s">
        <v>2189</v>
      </c>
      <c r="P1384" s="14" t="s">
        <v>2015</v>
      </c>
      <c r="Q1384" s="12" t="s">
        <v>1946</v>
      </c>
      <c r="R1384" s="12" t="s">
        <v>1941</v>
      </c>
      <c r="S1384" s="12" t="s">
        <v>1941</v>
      </c>
      <c r="T1384" s="10" t="s">
        <v>2190</v>
      </c>
      <c r="U1384" s="10" t="s">
        <v>2191</v>
      </c>
      <c r="V1384" s="10" t="s">
        <v>207</v>
      </c>
      <c r="W1384" s="10" t="s">
        <v>207</v>
      </c>
      <c r="X1384" s="10" t="s">
        <v>207</v>
      </c>
      <c r="Y1384" s="10" t="s">
        <v>207</v>
      </c>
      <c r="Z1384" s="10" t="s">
        <v>1935</v>
      </c>
    </row>
    <row r="1385" spans="1:26" s="10" customFormat="1" ht="60">
      <c r="A1385" s="13" t="s">
        <v>54</v>
      </c>
      <c r="B1385" s="14" t="s">
        <v>96</v>
      </c>
      <c r="C1385" s="10" t="s">
        <v>168</v>
      </c>
      <c r="D1385" s="14" t="s">
        <v>390</v>
      </c>
      <c r="E1385" s="14" t="s">
        <v>207</v>
      </c>
      <c r="F1385" s="12" t="s">
        <v>1920</v>
      </c>
      <c r="G1385" s="12" t="s">
        <v>1937</v>
      </c>
      <c r="H1385" s="10">
        <v>2</v>
      </c>
      <c r="I1385" s="12">
        <v>10</v>
      </c>
      <c r="J1385" s="10">
        <v>7</v>
      </c>
      <c r="K1385" s="12">
        <v>7</v>
      </c>
      <c r="L1385" s="12" t="s">
        <v>1922</v>
      </c>
      <c r="M1385" s="10" t="s">
        <v>1944</v>
      </c>
      <c r="N1385" s="10" t="s">
        <v>1929</v>
      </c>
      <c r="O1385" s="10" t="s">
        <v>2189</v>
      </c>
      <c r="P1385" s="14" t="s">
        <v>2040</v>
      </c>
      <c r="Q1385" s="12" t="s">
        <v>1946</v>
      </c>
      <c r="R1385" s="12" t="s">
        <v>1967</v>
      </c>
      <c r="S1385" s="12" t="s">
        <v>1941</v>
      </c>
      <c r="T1385" s="10" t="s">
        <v>2190</v>
      </c>
      <c r="U1385" s="10" t="s">
        <v>2191</v>
      </c>
      <c r="V1385" s="10" t="s">
        <v>207</v>
      </c>
      <c r="W1385" s="10" t="s">
        <v>1933</v>
      </c>
      <c r="X1385" s="10" t="s">
        <v>207</v>
      </c>
      <c r="Y1385" s="10" t="s">
        <v>1942</v>
      </c>
      <c r="Z1385" s="10" t="s">
        <v>1935</v>
      </c>
    </row>
    <row r="1386" spans="1:26" s="10" customFormat="1" ht="60">
      <c r="A1386" s="13" t="s">
        <v>54</v>
      </c>
      <c r="B1386" s="14" t="s">
        <v>121</v>
      </c>
      <c r="C1386" s="10" t="s">
        <v>191</v>
      </c>
      <c r="D1386" s="14" t="s">
        <v>364</v>
      </c>
      <c r="E1386" s="14" t="s">
        <v>207</v>
      </c>
      <c r="F1386" s="12" t="s">
        <v>1936</v>
      </c>
      <c r="G1386" s="12" t="s">
        <v>1921</v>
      </c>
      <c r="H1386" s="10">
        <v>2</v>
      </c>
      <c r="I1386" s="12">
        <v>10</v>
      </c>
      <c r="J1386" s="10">
        <v>7</v>
      </c>
      <c r="K1386" s="12">
        <v>7</v>
      </c>
      <c r="L1386" s="12" t="s">
        <v>1922</v>
      </c>
      <c r="M1386" s="10" t="s">
        <v>1944</v>
      </c>
      <c r="N1386" s="10" t="s">
        <v>1929</v>
      </c>
      <c r="O1386" s="10" t="s">
        <v>1960</v>
      </c>
      <c r="P1386" s="14" t="s">
        <v>2015</v>
      </c>
      <c r="Q1386" s="12" t="s">
        <v>1946</v>
      </c>
      <c r="R1386" s="12" t="s">
        <v>1941</v>
      </c>
      <c r="S1386" s="12" t="s">
        <v>1962</v>
      </c>
      <c r="T1386" s="10" t="s">
        <v>2150</v>
      </c>
      <c r="U1386" s="10" t="s">
        <v>2151</v>
      </c>
      <c r="V1386" s="10" t="s">
        <v>207</v>
      </c>
      <c r="W1386" s="10" t="s">
        <v>2028</v>
      </c>
      <c r="X1386" s="10" t="s">
        <v>2149</v>
      </c>
      <c r="Y1386" s="10" t="s">
        <v>207</v>
      </c>
      <c r="Z1386" s="10" t="s">
        <v>1935</v>
      </c>
    </row>
    <row r="1387" spans="1:26" s="10" customFormat="1" ht="60">
      <c r="A1387" s="13" t="s">
        <v>54</v>
      </c>
      <c r="B1387" s="14" t="s">
        <v>119</v>
      </c>
      <c r="C1387" s="10" t="s">
        <v>189</v>
      </c>
      <c r="D1387" s="14" t="s">
        <v>364</v>
      </c>
      <c r="E1387" s="14" t="s">
        <v>207</v>
      </c>
      <c r="F1387" s="12" t="s">
        <v>1936</v>
      </c>
      <c r="G1387" s="12" t="s">
        <v>1921</v>
      </c>
      <c r="H1387" s="10">
        <v>5</v>
      </c>
      <c r="I1387" s="12">
        <v>10</v>
      </c>
      <c r="J1387" s="10">
        <v>4</v>
      </c>
      <c r="K1387" s="12">
        <v>6</v>
      </c>
      <c r="L1387" s="12" t="s">
        <v>1927</v>
      </c>
      <c r="M1387" s="10" t="s">
        <v>1944</v>
      </c>
      <c r="N1387" s="10" t="s">
        <v>1929</v>
      </c>
      <c r="O1387" s="10" t="s">
        <v>1960</v>
      </c>
      <c r="P1387" s="14" t="s">
        <v>2015</v>
      </c>
      <c r="Q1387" s="12" t="s">
        <v>1946</v>
      </c>
      <c r="R1387" s="12" t="s">
        <v>1941</v>
      </c>
      <c r="S1387" s="12" t="s">
        <v>1962</v>
      </c>
      <c r="T1387" s="10" t="s">
        <v>2150</v>
      </c>
      <c r="U1387" s="10" t="s">
        <v>2151</v>
      </c>
      <c r="V1387" s="10" t="s">
        <v>207</v>
      </c>
      <c r="W1387" s="10" t="s">
        <v>2192</v>
      </c>
      <c r="X1387" s="10" t="s">
        <v>2022</v>
      </c>
      <c r="Y1387" s="10" t="s">
        <v>2177</v>
      </c>
      <c r="Z1387" s="10" t="s">
        <v>207</v>
      </c>
    </row>
    <row r="1388" spans="1:26" s="10" customFormat="1" ht="60">
      <c r="A1388" s="13" t="s">
        <v>54</v>
      </c>
      <c r="B1388" s="14" t="s">
        <v>133</v>
      </c>
      <c r="C1388" s="10" t="s">
        <v>201</v>
      </c>
      <c r="D1388" s="14" t="s">
        <v>364</v>
      </c>
      <c r="E1388" s="14" t="s">
        <v>207</v>
      </c>
      <c r="F1388" s="12" t="s">
        <v>1936</v>
      </c>
      <c r="G1388" s="12" t="s">
        <v>1921</v>
      </c>
      <c r="H1388" s="10">
        <v>2</v>
      </c>
      <c r="I1388" s="12">
        <v>10</v>
      </c>
      <c r="J1388" s="10">
        <v>7</v>
      </c>
      <c r="K1388" s="12">
        <v>7</v>
      </c>
      <c r="L1388" s="12" t="s">
        <v>1922</v>
      </c>
      <c r="M1388" s="10" t="s">
        <v>1944</v>
      </c>
      <c r="N1388" s="10" t="s">
        <v>1929</v>
      </c>
      <c r="O1388" s="10" t="s">
        <v>2210</v>
      </c>
      <c r="P1388" s="14" t="s">
        <v>2015</v>
      </c>
      <c r="Q1388" s="12" t="s">
        <v>1946</v>
      </c>
      <c r="R1388" s="12" t="s">
        <v>1941</v>
      </c>
      <c r="S1388" s="12" t="s">
        <v>1962</v>
      </c>
      <c r="T1388" s="10" t="s">
        <v>2150</v>
      </c>
      <c r="U1388" s="10" t="s">
        <v>2151</v>
      </c>
      <c r="V1388" s="10" t="s">
        <v>207</v>
      </c>
      <c r="W1388" s="10" t="s">
        <v>207</v>
      </c>
      <c r="X1388" s="10" t="s">
        <v>207</v>
      </c>
      <c r="Y1388" s="10" t="s">
        <v>207</v>
      </c>
      <c r="Z1388" s="10" t="s">
        <v>1935</v>
      </c>
    </row>
    <row r="1389" spans="1:26" s="10" customFormat="1" ht="60">
      <c r="A1389" s="13" t="s">
        <v>54</v>
      </c>
      <c r="B1389" s="14" t="s">
        <v>96</v>
      </c>
      <c r="C1389" s="10" t="s">
        <v>168</v>
      </c>
      <c r="D1389" s="14" t="s">
        <v>391</v>
      </c>
      <c r="E1389" s="14" t="s">
        <v>207</v>
      </c>
      <c r="F1389" s="12" t="s">
        <v>1936</v>
      </c>
      <c r="G1389" s="12" t="s">
        <v>1921</v>
      </c>
      <c r="H1389" s="10">
        <v>2</v>
      </c>
      <c r="I1389" s="12">
        <v>10</v>
      </c>
      <c r="J1389" s="10">
        <v>7</v>
      </c>
      <c r="K1389" s="12">
        <v>7</v>
      </c>
      <c r="L1389" s="12" t="s">
        <v>1922</v>
      </c>
      <c r="M1389" s="10" t="s">
        <v>1944</v>
      </c>
      <c r="N1389" s="10" t="s">
        <v>1929</v>
      </c>
      <c r="O1389" s="10" t="s">
        <v>2210</v>
      </c>
      <c r="P1389" s="14" t="s">
        <v>2040</v>
      </c>
      <c r="Q1389" s="12" t="s">
        <v>1946</v>
      </c>
      <c r="R1389" s="12" t="s">
        <v>1962</v>
      </c>
      <c r="S1389" s="12" t="s">
        <v>1962</v>
      </c>
      <c r="T1389" s="10" t="s">
        <v>2150</v>
      </c>
      <c r="U1389" s="10" t="s">
        <v>2151</v>
      </c>
      <c r="V1389" s="10" t="s">
        <v>207</v>
      </c>
      <c r="W1389" s="10" t="s">
        <v>1993</v>
      </c>
      <c r="X1389" s="10" t="s">
        <v>207</v>
      </c>
      <c r="Y1389" s="10" t="s">
        <v>1942</v>
      </c>
      <c r="Z1389" s="10" t="s">
        <v>2029</v>
      </c>
    </row>
    <row r="1390" spans="1:26" s="10" customFormat="1" ht="75">
      <c r="A1390" s="13" t="s">
        <v>54</v>
      </c>
      <c r="B1390" s="14" t="s">
        <v>119</v>
      </c>
      <c r="C1390" s="10" t="s">
        <v>189</v>
      </c>
      <c r="D1390" s="14" t="s">
        <v>379</v>
      </c>
      <c r="E1390" s="14" t="s">
        <v>207</v>
      </c>
      <c r="F1390" s="12" t="s">
        <v>1936</v>
      </c>
      <c r="G1390" s="12" t="s">
        <v>1921</v>
      </c>
      <c r="H1390" s="10">
        <v>5</v>
      </c>
      <c r="I1390" s="12">
        <v>15</v>
      </c>
      <c r="J1390" s="10">
        <v>4</v>
      </c>
      <c r="K1390" s="12">
        <v>6</v>
      </c>
      <c r="L1390" s="12" t="s">
        <v>1927</v>
      </c>
      <c r="M1390" s="10" t="s">
        <v>1944</v>
      </c>
      <c r="N1390" s="10" t="s">
        <v>1929</v>
      </c>
      <c r="O1390" s="10" t="s">
        <v>2152</v>
      </c>
      <c r="P1390" s="14" t="s">
        <v>2153</v>
      </c>
      <c r="Q1390" s="12" t="s">
        <v>1946</v>
      </c>
      <c r="R1390" s="12" t="s">
        <v>1941</v>
      </c>
      <c r="S1390" s="12" t="s">
        <v>1941</v>
      </c>
      <c r="T1390" s="10" t="s">
        <v>2154</v>
      </c>
      <c r="U1390" s="10" t="s">
        <v>2155</v>
      </c>
      <c r="V1390" s="10" t="s">
        <v>207</v>
      </c>
      <c r="W1390" s="10" t="s">
        <v>2193</v>
      </c>
      <c r="X1390" s="10" t="s">
        <v>2022</v>
      </c>
      <c r="Y1390" s="10" t="s">
        <v>2177</v>
      </c>
      <c r="Z1390" s="10" t="s">
        <v>207</v>
      </c>
    </row>
    <row r="1391" spans="1:26" s="10" customFormat="1" ht="75">
      <c r="A1391" s="13" t="s">
        <v>54</v>
      </c>
      <c r="B1391" s="14" t="s">
        <v>96</v>
      </c>
      <c r="C1391" s="10" t="s">
        <v>168</v>
      </c>
      <c r="D1391" s="14" t="s">
        <v>379</v>
      </c>
      <c r="E1391" s="14" t="s">
        <v>207</v>
      </c>
      <c r="F1391" s="12" t="s">
        <v>1936</v>
      </c>
      <c r="G1391" s="12" t="s">
        <v>1937</v>
      </c>
      <c r="H1391" s="10">
        <v>2</v>
      </c>
      <c r="I1391" s="12">
        <v>15</v>
      </c>
      <c r="J1391" s="10">
        <v>4</v>
      </c>
      <c r="K1391" s="12">
        <v>6</v>
      </c>
      <c r="L1391" s="12" t="s">
        <v>1927</v>
      </c>
      <c r="M1391" s="10" t="s">
        <v>1944</v>
      </c>
      <c r="N1391" s="10" t="s">
        <v>1929</v>
      </c>
      <c r="O1391" s="10" t="s">
        <v>2152</v>
      </c>
      <c r="P1391" s="14" t="s">
        <v>2211</v>
      </c>
      <c r="Q1391" s="12" t="s">
        <v>1946</v>
      </c>
      <c r="R1391" s="12" t="s">
        <v>1941</v>
      </c>
      <c r="S1391" s="12" t="s">
        <v>1941</v>
      </c>
      <c r="T1391" s="10" t="s">
        <v>2154</v>
      </c>
      <c r="U1391" s="10" t="s">
        <v>2155</v>
      </c>
      <c r="V1391" s="10" t="s">
        <v>207</v>
      </c>
      <c r="W1391" s="10" t="s">
        <v>1968</v>
      </c>
      <c r="X1391" s="10" t="s">
        <v>207</v>
      </c>
      <c r="Y1391" s="10" t="s">
        <v>2081</v>
      </c>
      <c r="Z1391" s="10" t="s">
        <v>1935</v>
      </c>
    </row>
    <row r="1392" spans="1:26" s="10" customFormat="1" ht="75">
      <c r="A1392" s="13" t="s">
        <v>54</v>
      </c>
      <c r="B1392" s="14" t="s">
        <v>133</v>
      </c>
      <c r="C1392" s="10" t="s">
        <v>201</v>
      </c>
      <c r="D1392" s="14" t="s">
        <v>379</v>
      </c>
      <c r="E1392" s="14" t="s">
        <v>207</v>
      </c>
      <c r="F1392" s="12" t="s">
        <v>1936</v>
      </c>
      <c r="G1392" s="12" t="s">
        <v>1921</v>
      </c>
      <c r="H1392" s="10">
        <v>2</v>
      </c>
      <c r="I1392" s="12">
        <v>15</v>
      </c>
      <c r="J1392" s="10">
        <v>4</v>
      </c>
      <c r="K1392" s="12">
        <v>6</v>
      </c>
      <c r="L1392" s="12" t="s">
        <v>1927</v>
      </c>
      <c r="M1392" s="10" t="s">
        <v>1944</v>
      </c>
      <c r="N1392" s="10" t="s">
        <v>1929</v>
      </c>
      <c r="O1392" s="10" t="s">
        <v>2152</v>
      </c>
      <c r="P1392" s="14" t="s">
        <v>2211</v>
      </c>
      <c r="Q1392" s="12" t="s">
        <v>1946</v>
      </c>
      <c r="R1392" s="12" t="s">
        <v>1941</v>
      </c>
      <c r="S1392" s="12" t="s">
        <v>1941</v>
      </c>
      <c r="T1392" s="10" t="s">
        <v>2154</v>
      </c>
      <c r="U1392" s="10" t="s">
        <v>2155</v>
      </c>
      <c r="V1392" s="10" t="s">
        <v>207</v>
      </c>
      <c r="W1392" s="10" t="s">
        <v>207</v>
      </c>
      <c r="X1392" s="10" t="s">
        <v>207</v>
      </c>
      <c r="Y1392" s="10" t="s">
        <v>207</v>
      </c>
      <c r="Z1392" s="10" t="s">
        <v>1935</v>
      </c>
    </row>
    <row r="1393" spans="1:26" s="10" customFormat="1" ht="75">
      <c r="A1393" s="13" t="s">
        <v>54</v>
      </c>
      <c r="B1393" s="14" t="s">
        <v>121</v>
      </c>
      <c r="C1393" s="10" t="s">
        <v>191</v>
      </c>
      <c r="D1393" s="14" t="s">
        <v>365</v>
      </c>
      <c r="E1393" s="14" t="s">
        <v>207</v>
      </c>
      <c r="F1393" s="12" t="s">
        <v>1936</v>
      </c>
      <c r="G1393" s="12" t="s">
        <v>1921</v>
      </c>
      <c r="H1393" s="10">
        <v>2</v>
      </c>
      <c r="I1393" s="12">
        <v>15</v>
      </c>
      <c r="J1393" s="10">
        <v>4</v>
      </c>
      <c r="K1393" s="12">
        <v>6</v>
      </c>
      <c r="L1393" s="12" t="s">
        <v>1927</v>
      </c>
      <c r="M1393" s="10" t="s">
        <v>1944</v>
      </c>
      <c r="N1393" s="10" t="s">
        <v>1929</v>
      </c>
      <c r="O1393" s="10" t="s">
        <v>2152</v>
      </c>
      <c r="P1393" s="14" t="s">
        <v>2153</v>
      </c>
      <c r="Q1393" s="12" t="s">
        <v>1946</v>
      </c>
      <c r="R1393" s="12" t="s">
        <v>1967</v>
      </c>
      <c r="S1393" s="12" t="s">
        <v>1941</v>
      </c>
      <c r="T1393" s="10" t="s">
        <v>2154</v>
      </c>
      <c r="U1393" s="10" t="s">
        <v>2155</v>
      </c>
      <c r="V1393" s="10" t="s">
        <v>207</v>
      </c>
      <c r="W1393" s="10" t="s">
        <v>2107</v>
      </c>
      <c r="X1393" s="10" t="s">
        <v>2149</v>
      </c>
      <c r="Y1393" s="10" t="s">
        <v>207</v>
      </c>
      <c r="Z1393" s="10" t="s">
        <v>1935</v>
      </c>
    </row>
    <row r="1394" spans="1:26" s="10" customFormat="1" ht="60">
      <c r="A1394" s="13" t="s">
        <v>54</v>
      </c>
      <c r="B1394" s="14" t="s">
        <v>119</v>
      </c>
      <c r="C1394" s="10" t="s">
        <v>189</v>
      </c>
      <c r="D1394" s="14" t="s">
        <v>380</v>
      </c>
      <c r="E1394" s="14" t="s">
        <v>207</v>
      </c>
      <c r="F1394" s="12" t="s">
        <v>1936</v>
      </c>
      <c r="G1394" s="12" t="s">
        <v>1921</v>
      </c>
      <c r="H1394" s="10">
        <v>5</v>
      </c>
      <c r="I1394" s="12">
        <v>15</v>
      </c>
      <c r="J1394" s="10">
        <v>4</v>
      </c>
      <c r="K1394" s="12">
        <v>6</v>
      </c>
      <c r="L1394" s="12" t="s">
        <v>1927</v>
      </c>
      <c r="M1394" s="10" t="s">
        <v>1944</v>
      </c>
      <c r="N1394" s="10" t="s">
        <v>1929</v>
      </c>
      <c r="O1394" s="10" t="s">
        <v>1960</v>
      </c>
      <c r="P1394" s="14" t="s">
        <v>2015</v>
      </c>
      <c r="Q1394" s="12" t="s">
        <v>1946</v>
      </c>
      <c r="R1394" s="12" t="s">
        <v>1967</v>
      </c>
      <c r="S1394" s="12" t="s">
        <v>1941</v>
      </c>
      <c r="T1394" s="10" t="s">
        <v>2194</v>
      </c>
      <c r="U1394" s="10" t="s">
        <v>2195</v>
      </c>
      <c r="V1394" s="10" t="s">
        <v>2196</v>
      </c>
      <c r="W1394" s="10" t="s">
        <v>1933</v>
      </c>
      <c r="X1394" s="10" t="s">
        <v>2022</v>
      </c>
      <c r="Y1394" s="10" t="s">
        <v>2177</v>
      </c>
      <c r="Z1394" s="10" t="s">
        <v>207</v>
      </c>
    </row>
    <row r="1395" spans="1:26" s="10" customFormat="1" ht="30">
      <c r="A1395" s="13" t="s">
        <v>54</v>
      </c>
      <c r="B1395" s="14" t="s">
        <v>96</v>
      </c>
      <c r="C1395" s="10" t="s">
        <v>168</v>
      </c>
      <c r="D1395" s="14" t="s">
        <v>380</v>
      </c>
      <c r="E1395" s="14" t="s">
        <v>207</v>
      </c>
      <c r="F1395" s="12" t="s">
        <v>1920</v>
      </c>
      <c r="G1395" s="12" t="s">
        <v>1921</v>
      </c>
      <c r="H1395" s="10">
        <v>2</v>
      </c>
      <c r="I1395" s="12">
        <v>15</v>
      </c>
      <c r="J1395" s="10">
        <v>7</v>
      </c>
      <c r="K1395" s="12">
        <v>7</v>
      </c>
      <c r="L1395" s="12" t="s">
        <v>1922</v>
      </c>
      <c r="M1395" s="10" t="s">
        <v>1923</v>
      </c>
      <c r="N1395" s="10" t="s">
        <v>207</v>
      </c>
      <c r="O1395" s="10" t="s">
        <v>207</v>
      </c>
      <c r="P1395" s="14" t="s">
        <v>207</v>
      </c>
      <c r="Q1395" s="12" t="s">
        <v>1976</v>
      </c>
      <c r="R1395" s="12" t="s">
        <v>1967</v>
      </c>
      <c r="S1395" s="12" t="s">
        <v>1941</v>
      </c>
      <c r="T1395" s="10" t="s">
        <v>2194</v>
      </c>
      <c r="U1395" s="10" t="s">
        <v>2195</v>
      </c>
      <c r="V1395" s="10" t="s">
        <v>2196</v>
      </c>
      <c r="W1395" s="10" t="s">
        <v>207</v>
      </c>
      <c r="X1395" s="10" t="s">
        <v>207</v>
      </c>
      <c r="Y1395" s="10" t="s">
        <v>207</v>
      </c>
      <c r="Z1395" s="10" t="s">
        <v>1935</v>
      </c>
    </row>
    <row r="1396" spans="1:26" s="10" customFormat="1" ht="30">
      <c r="A1396" s="13" t="s">
        <v>54</v>
      </c>
      <c r="B1396" s="14" t="s">
        <v>133</v>
      </c>
      <c r="C1396" s="10" t="s">
        <v>201</v>
      </c>
      <c r="D1396" s="14" t="s">
        <v>380</v>
      </c>
      <c r="E1396" s="14" t="s">
        <v>207</v>
      </c>
      <c r="F1396" s="12" t="s">
        <v>1920</v>
      </c>
      <c r="G1396" s="12" t="s">
        <v>1921</v>
      </c>
      <c r="H1396" s="10">
        <v>2</v>
      </c>
      <c r="I1396" s="12">
        <v>15</v>
      </c>
      <c r="J1396" s="10">
        <v>7</v>
      </c>
      <c r="K1396" s="12">
        <v>7</v>
      </c>
      <c r="L1396" s="12" t="s">
        <v>1927</v>
      </c>
      <c r="M1396" s="10" t="s">
        <v>1923</v>
      </c>
      <c r="N1396" s="10" t="s">
        <v>207</v>
      </c>
      <c r="O1396" s="10" t="s">
        <v>207</v>
      </c>
      <c r="P1396" s="14" t="s">
        <v>207</v>
      </c>
      <c r="Q1396" s="12" t="s">
        <v>1976</v>
      </c>
      <c r="R1396" s="12" t="s">
        <v>1967</v>
      </c>
      <c r="S1396" s="12" t="s">
        <v>1941</v>
      </c>
      <c r="T1396" s="10" t="s">
        <v>2194</v>
      </c>
      <c r="U1396" s="10" t="s">
        <v>2195</v>
      </c>
      <c r="V1396" s="10" t="s">
        <v>2196</v>
      </c>
      <c r="W1396" s="10" t="s">
        <v>207</v>
      </c>
      <c r="X1396" s="10" t="s">
        <v>207</v>
      </c>
      <c r="Y1396" s="10" t="s">
        <v>207</v>
      </c>
      <c r="Z1396" s="10" t="s">
        <v>1935</v>
      </c>
    </row>
    <row r="1397" spans="1:26" s="10" customFormat="1" ht="30">
      <c r="A1397" s="13" t="s">
        <v>54</v>
      </c>
      <c r="B1397" s="14" t="s">
        <v>114</v>
      </c>
      <c r="C1397" s="10" t="s">
        <v>184</v>
      </c>
      <c r="D1397" s="14" t="s">
        <v>369</v>
      </c>
      <c r="E1397" s="14" t="s">
        <v>207</v>
      </c>
      <c r="F1397" s="12" t="s">
        <v>1936</v>
      </c>
      <c r="G1397" s="12" t="s">
        <v>1937</v>
      </c>
      <c r="H1397" s="10">
        <v>4</v>
      </c>
      <c r="I1397" s="12">
        <v>10</v>
      </c>
      <c r="J1397" s="10">
        <v>4</v>
      </c>
      <c r="K1397" s="12">
        <v>7</v>
      </c>
      <c r="L1397" s="12" t="s">
        <v>1927</v>
      </c>
      <c r="M1397" s="10" t="s">
        <v>1944</v>
      </c>
      <c r="N1397" s="10" t="s">
        <v>1929</v>
      </c>
      <c r="O1397" s="10" t="s">
        <v>1960</v>
      </c>
      <c r="P1397" s="14" t="s">
        <v>2156</v>
      </c>
      <c r="Q1397" s="12" t="s">
        <v>1946</v>
      </c>
      <c r="R1397" s="12" t="s">
        <v>1962</v>
      </c>
      <c r="S1397" s="12" t="s">
        <v>207</v>
      </c>
      <c r="T1397" s="10" t="s">
        <v>2157</v>
      </c>
      <c r="U1397" s="10" t="s">
        <v>2158</v>
      </c>
      <c r="V1397" s="10" t="s">
        <v>207</v>
      </c>
      <c r="W1397" s="10" t="s">
        <v>207</v>
      </c>
      <c r="X1397" s="10" t="s">
        <v>207</v>
      </c>
      <c r="Y1397" s="10" t="s">
        <v>207</v>
      </c>
      <c r="Z1397" s="10" t="s">
        <v>1935</v>
      </c>
    </row>
    <row r="1398" spans="1:26" s="10" customFormat="1" ht="30">
      <c r="A1398" s="13" t="s">
        <v>54</v>
      </c>
      <c r="B1398" s="14" t="s">
        <v>119</v>
      </c>
      <c r="C1398" s="10" t="s">
        <v>189</v>
      </c>
      <c r="D1398" s="14" t="s">
        <v>369</v>
      </c>
      <c r="E1398" s="14" t="s">
        <v>207</v>
      </c>
      <c r="F1398" s="12" t="s">
        <v>1936</v>
      </c>
      <c r="G1398" s="12" t="s">
        <v>1937</v>
      </c>
      <c r="H1398" s="10">
        <v>4</v>
      </c>
      <c r="I1398" s="12">
        <v>10</v>
      </c>
      <c r="J1398" s="10">
        <v>4</v>
      </c>
      <c r="K1398" s="12">
        <v>6</v>
      </c>
      <c r="L1398" s="12" t="s">
        <v>1927</v>
      </c>
      <c r="M1398" s="10" t="s">
        <v>1944</v>
      </c>
      <c r="N1398" s="10" t="s">
        <v>1929</v>
      </c>
      <c r="O1398" s="10" t="s">
        <v>1960</v>
      </c>
      <c r="P1398" s="14" t="s">
        <v>2156</v>
      </c>
      <c r="Q1398" s="12" t="s">
        <v>1946</v>
      </c>
      <c r="R1398" s="12" t="s">
        <v>1962</v>
      </c>
      <c r="S1398" s="12" t="s">
        <v>207</v>
      </c>
      <c r="T1398" s="10" t="s">
        <v>2157</v>
      </c>
      <c r="U1398" s="10" t="s">
        <v>2158</v>
      </c>
      <c r="V1398" s="10" t="s">
        <v>207</v>
      </c>
      <c r="W1398" s="10" t="s">
        <v>1933</v>
      </c>
      <c r="X1398" s="10" t="s">
        <v>1933</v>
      </c>
      <c r="Y1398" s="10" t="s">
        <v>2177</v>
      </c>
      <c r="Z1398" s="10" t="s">
        <v>207</v>
      </c>
    </row>
    <row r="1399" spans="1:26" s="10" customFormat="1" ht="30">
      <c r="A1399" s="13" t="s">
        <v>54</v>
      </c>
      <c r="B1399" s="14" t="s">
        <v>121</v>
      </c>
      <c r="C1399" s="10" t="s">
        <v>191</v>
      </c>
      <c r="D1399" s="14" t="s">
        <v>366</v>
      </c>
      <c r="E1399" s="14" t="s">
        <v>207</v>
      </c>
      <c r="F1399" s="12" t="s">
        <v>1936</v>
      </c>
      <c r="G1399" s="12" t="s">
        <v>1937</v>
      </c>
      <c r="H1399" s="10">
        <v>4</v>
      </c>
      <c r="I1399" s="12">
        <v>10</v>
      </c>
      <c r="J1399" s="10">
        <v>4</v>
      </c>
      <c r="K1399" s="12">
        <v>7</v>
      </c>
      <c r="L1399" s="12" t="s">
        <v>1922</v>
      </c>
      <c r="M1399" s="10" t="s">
        <v>1944</v>
      </c>
      <c r="N1399" s="10" t="s">
        <v>1929</v>
      </c>
      <c r="O1399" s="10" t="s">
        <v>1960</v>
      </c>
      <c r="P1399" s="14" t="s">
        <v>2156</v>
      </c>
      <c r="Q1399" s="12" t="s">
        <v>1946</v>
      </c>
      <c r="R1399" s="12" t="s">
        <v>1962</v>
      </c>
      <c r="S1399" s="12" t="s">
        <v>207</v>
      </c>
      <c r="T1399" s="10" t="s">
        <v>2157</v>
      </c>
      <c r="U1399" s="10" t="s">
        <v>2158</v>
      </c>
      <c r="V1399" s="10" t="s">
        <v>207</v>
      </c>
      <c r="W1399" s="10" t="s">
        <v>207</v>
      </c>
      <c r="X1399" s="10" t="s">
        <v>207</v>
      </c>
      <c r="Y1399" s="10" t="s">
        <v>207</v>
      </c>
      <c r="Z1399" s="10" t="s">
        <v>1935</v>
      </c>
    </row>
    <row r="1400" spans="1:26" s="10" customFormat="1" ht="30">
      <c r="A1400" s="13" t="s">
        <v>54</v>
      </c>
      <c r="B1400" s="14" t="s">
        <v>96</v>
      </c>
      <c r="C1400" s="10" t="s">
        <v>168</v>
      </c>
      <c r="D1400" s="14" t="s">
        <v>366</v>
      </c>
      <c r="E1400" s="14" t="s">
        <v>207</v>
      </c>
      <c r="F1400" s="12" t="s">
        <v>1936</v>
      </c>
      <c r="G1400" s="12" t="s">
        <v>1937</v>
      </c>
      <c r="H1400" s="10">
        <v>4</v>
      </c>
      <c r="I1400" s="12">
        <v>10</v>
      </c>
      <c r="J1400" s="10">
        <v>4</v>
      </c>
      <c r="K1400" s="12">
        <v>7</v>
      </c>
      <c r="L1400" s="12" t="s">
        <v>1927</v>
      </c>
      <c r="M1400" s="10" t="s">
        <v>1944</v>
      </c>
      <c r="N1400" s="10" t="s">
        <v>1929</v>
      </c>
      <c r="O1400" s="10" t="s">
        <v>2212</v>
      </c>
      <c r="P1400" s="14" t="s">
        <v>2156</v>
      </c>
      <c r="Q1400" s="12" t="s">
        <v>1946</v>
      </c>
      <c r="R1400" s="12" t="s">
        <v>1962</v>
      </c>
      <c r="S1400" s="12" t="s">
        <v>207</v>
      </c>
      <c r="T1400" s="10" t="s">
        <v>2157</v>
      </c>
      <c r="U1400" s="10" t="s">
        <v>2158</v>
      </c>
      <c r="V1400" s="10" t="s">
        <v>207</v>
      </c>
      <c r="W1400" s="10" t="s">
        <v>2041</v>
      </c>
      <c r="X1400" s="10" t="s">
        <v>207</v>
      </c>
      <c r="Y1400" s="10" t="s">
        <v>207</v>
      </c>
      <c r="Z1400" s="10" t="s">
        <v>1935</v>
      </c>
    </row>
    <row r="1401" spans="1:26" s="10" customFormat="1" ht="75">
      <c r="A1401" s="13" t="s">
        <v>54</v>
      </c>
      <c r="B1401" s="14" t="s">
        <v>94</v>
      </c>
      <c r="C1401" s="10" t="s">
        <v>166</v>
      </c>
      <c r="D1401" s="14" t="s">
        <v>370</v>
      </c>
      <c r="E1401" s="14" t="s">
        <v>207</v>
      </c>
      <c r="F1401" s="12" t="s">
        <v>1920</v>
      </c>
      <c r="G1401" s="12" t="s">
        <v>1926</v>
      </c>
      <c r="H1401" s="10">
        <v>2</v>
      </c>
      <c r="I1401" s="12">
        <v>15</v>
      </c>
      <c r="K1401" s="12">
        <v>7</v>
      </c>
      <c r="L1401" s="12" t="s">
        <v>1922</v>
      </c>
      <c r="M1401" s="10" t="s">
        <v>1928</v>
      </c>
      <c r="N1401" s="10" t="s">
        <v>1929</v>
      </c>
      <c r="O1401" s="10" t="s">
        <v>2164</v>
      </c>
      <c r="P1401" s="14" t="s">
        <v>2165</v>
      </c>
      <c r="Q1401" s="12" t="s">
        <v>1976</v>
      </c>
      <c r="R1401" s="12" t="s">
        <v>1967</v>
      </c>
      <c r="S1401" s="12" t="s">
        <v>2042</v>
      </c>
      <c r="T1401" s="10" t="s">
        <v>2166</v>
      </c>
      <c r="U1401" s="10" t="s">
        <v>2167</v>
      </c>
      <c r="V1401" s="10" t="s">
        <v>207</v>
      </c>
      <c r="W1401" s="10" t="s">
        <v>207</v>
      </c>
      <c r="X1401" s="10" t="s">
        <v>207</v>
      </c>
      <c r="Y1401" s="10" t="s">
        <v>207</v>
      </c>
      <c r="Z1401" s="10" t="s">
        <v>207</v>
      </c>
    </row>
    <row r="1402" spans="1:26" s="10" customFormat="1" ht="30">
      <c r="A1402" s="13" t="s">
        <v>54</v>
      </c>
      <c r="B1402" s="14" t="s">
        <v>119</v>
      </c>
      <c r="C1402" s="10" t="s">
        <v>189</v>
      </c>
      <c r="D1402" s="14" t="s">
        <v>381</v>
      </c>
      <c r="E1402" s="14" t="s">
        <v>207</v>
      </c>
      <c r="F1402" s="12" t="s">
        <v>1936</v>
      </c>
      <c r="G1402" s="12" t="s">
        <v>1921</v>
      </c>
      <c r="H1402" s="10">
        <v>1</v>
      </c>
      <c r="I1402" s="12">
        <v>10</v>
      </c>
      <c r="J1402" s="10">
        <v>4</v>
      </c>
      <c r="K1402" s="12">
        <v>6</v>
      </c>
      <c r="L1402" s="12" t="s">
        <v>1922</v>
      </c>
      <c r="M1402" s="10" t="s">
        <v>1944</v>
      </c>
      <c r="N1402" s="10" t="s">
        <v>1929</v>
      </c>
      <c r="O1402" s="10" t="s">
        <v>1960</v>
      </c>
      <c r="P1402" s="14" t="s">
        <v>1931</v>
      </c>
      <c r="Q1402" s="12" t="s">
        <v>1946</v>
      </c>
      <c r="R1402" s="12" t="s">
        <v>1962</v>
      </c>
      <c r="S1402" s="12" t="s">
        <v>207</v>
      </c>
      <c r="T1402" s="10" t="s">
        <v>2197</v>
      </c>
      <c r="U1402" s="10" t="s">
        <v>2198</v>
      </c>
      <c r="V1402" s="10" t="s">
        <v>207</v>
      </c>
      <c r="W1402" s="10" t="s">
        <v>2199</v>
      </c>
      <c r="X1402" s="10" t="s">
        <v>1933</v>
      </c>
      <c r="Y1402" s="10" t="s">
        <v>2177</v>
      </c>
      <c r="Z1402" s="10" t="s">
        <v>207</v>
      </c>
    </row>
    <row r="1403" spans="1:26" s="10" customFormat="1" ht="30">
      <c r="A1403" s="13" t="s">
        <v>54</v>
      </c>
      <c r="B1403" s="14" t="s">
        <v>96</v>
      </c>
      <c r="C1403" s="10" t="s">
        <v>168</v>
      </c>
      <c r="D1403" s="14" t="s">
        <v>381</v>
      </c>
      <c r="E1403" s="14" t="s">
        <v>207</v>
      </c>
      <c r="F1403" s="12" t="s">
        <v>1936</v>
      </c>
      <c r="G1403" s="12" t="s">
        <v>1937</v>
      </c>
      <c r="H1403" s="10">
        <v>1</v>
      </c>
      <c r="I1403" s="12">
        <v>10</v>
      </c>
      <c r="J1403" s="10">
        <v>4</v>
      </c>
      <c r="K1403" s="12">
        <v>6</v>
      </c>
      <c r="L1403" s="12" t="s">
        <v>1927</v>
      </c>
      <c r="M1403" s="10" t="s">
        <v>1928</v>
      </c>
      <c r="N1403" s="10" t="s">
        <v>1929</v>
      </c>
      <c r="O1403" s="10" t="s">
        <v>1960</v>
      </c>
      <c r="P1403" s="14" t="s">
        <v>1931</v>
      </c>
      <c r="Q1403" s="12" t="s">
        <v>1946</v>
      </c>
      <c r="R1403" s="12" t="s">
        <v>1968</v>
      </c>
      <c r="S1403" s="12" t="s">
        <v>207</v>
      </c>
      <c r="T1403" s="10" t="s">
        <v>2197</v>
      </c>
      <c r="U1403" s="10" t="s">
        <v>2198</v>
      </c>
      <c r="V1403" s="10" t="s">
        <v>207</v>
      </c>
      <c r="W1403" s="10" t="s">
        <v>1933</v>
      </c>
      <c r="X1403" s="10" t="s">
        <v>207</v>
      </c>
      <c r="Y1403" s="10" t="s">
        <v>1942</v>
      </c>
      <c r="Z1403" s="10" t="s">
        <v>1935</v>
      </c>
    </row>
    <row r="1404" spans="1:26" s="10" customFormat="1" ht="30">
      <c r="A1404" s="13" t="s">
        <v>54</v>
      </c>
      <c r="B1404" s="14" t="s">
        <v>133</v>
      </c>
      <c r="C1404" s="10" t="s">
        <v>201</v>
      </c>
      <c r="D1404" s="14" t="s">
        <v>381</v>
      </c>
      <c r="E1404" s="14" t="s">
        <v>207</v>
      </c>
      <c r="F1404" s="12" t="s">
        <v>1936</v>
      </c>
      <c r="G1404" s="12" t="s">
        <v>1921</v>
      </c>
      <c r="H1404" s="10">
        <v>1</v>
      </c>
      <c r="I1404" s="12">
        <v>10</v>
      </c>
      <c r="J1404" s="10">
        <v>4</v>
      </c>
      <c r="K1404" s="12">
        <v>6</v>
      </c>
      <c r="L1404" s="12" t="s">
        <v>1927</v>
      </c>
      <c r="M1404" s="10" t="s">
        <v>1928</v>
      </c>
      <c r="N1404" s="10" t="s">
        <v>1929</v>
      </c>
      <c r="O1404" s="10" t="s">
        <v>1960</v>
      </c>
      <c r="P1404" s="14" t="s">
        <v>1931</v>
      </c>
      <c r="Q1404" s="12" t="s">
        <v>1946</v>
      </c>
      <c r="R1404" s="12" t="s">
        <v>1962</v>
      </c>
      <c r="S1404" s="12" t="s">
        <v>207</v>
      </c>
      <c r="T1404" s="10" t="s">
        <v>2197</v>
      </c>
      <c r="U1404" s="10" t="s">
        <v>2198</v>
      </c>
      <c r="V1404" s="10" t="s">
        <v>207</v>
      </c>
      <c r="W1404" s="10" t="s">
        <v>207</v>
      </c>
      <c r="X1404" s="10" t="s">
        <v>207</v>
      </c>
      <c r="Y1404" s="10" t="s">
        <v>207</v>
      </c>
      <c r="Z1404" s="10" t="s">
        <v>1935</v>
      </c>
    </row>
    <row r="1405" spans="1:26" s="10" customFormat="1" ht="60">
      <c r="A1405" s="13" t="s">
        <v>54</v>
      </c>
      <c r="B1405" s="14" t="s">
        <v>119</v>
      </c>
      <c r="C1405" s="10" t="s">
        <v>189</v>
      </c>
      <c r="D1405" s="14" t="s">
        <v>382</v>
      </c>
      <c r="E1405" s="14" t="s">
        <v>207</v>
      </c>
      <c r="F1405" s="12" t="s">
        <v>1936</v>
      </c>
      <c r="G1405" s="12" t="s">
        <v>1921</v>
      </c>
      <c r="H1405" s="10">
        <v>5</v>
      </c>
      <c r="I1405" s="12">
        <v>10</v>
      </c>
      <c r="J1405" s="10">
        <v>4</v>
      </c>
      <c r="K1405" s="12">
        <v>6</v>
      </c>
      <c r="L1405" s="12" t="s">
        <v>1927</v>
      </c>
      <c r="M1405" s="10" t="s">
        <v>1944</v>
      </c>
      <c r="N1405" s="10" t="s">
        <v>1929</v>
      </c>
      <c r="O1405" s="10" t="s">
        <v>1960</v>
      </c>
      <c r="P1405" s="14" t="s">
        <v>2015</v>
      </c>
      <c r="Q1405" s="12" t="s">
        <v>1946</v>
      </c>
      <c r="R1405" s="12" t="s">
        <v>1941</v>
      </c>
      <c r="S1405" s="12" t="s">
        <v>1962</v>
      </c>
      <c r="T1405" s="10" t="s">
        <v>2200</v>
      </c>
      <c r="U1405" s="10" t="s">
        <v>2201</v>
      </c>
      <c r="V1405" s="10" t="s">
        <v>207</v>
      </c>
      <c r="W1405" s="10" t="s">
        <v>2010</v>
      </c>
      <c r="X1405" s="10" t="s">
        <v>2202</v>
      </c>
      <c r="Y1405" s="10" t="s">
        <v>2177</v>
      </c>
      <c r="Z1405" s="10" t="s">
        <v>207</v>
      </c>
    </row>
    <row r="1406" spans="1:26" s="10" customFormat="1" ht="60">
      <c r="A1406" s="13" t="s">
        <v>54</v>
      </c>
      <c r="B1406" s="14" t="s">
        <v>133</v>
      </c>
      <c r="C1406" s="10" t="s">
        <v>201</v>
      </c>
      <c r="D1406" s="14" t="s">
        <v>382</v>
      </c>
      <c r="E1406" s="14" t="s">
        <v>207</v>
      </c>
      <c r="F1406" s="12" t="s">
        <v>1936</v>
      </c>
      <c r="G1406" s="12" t="s">
        <v>1921</v>
      </c>
      <c r="H1406" s="10">
        <v>2</v>
      </c>
      <c r="I1406" s="12">
        <v>10</v>
      </c>
      <c r="K1406" s="12">
        <v>7</v>
      </c>
      <c r="L1406" s="12" t="s">
        <v>1927</v>
      </c>
      <c r="M1406" s="10" t="s">
        <v>1944</v>
      </c>
      <c r="N1406" s="10" t="s">
        <v>1929</v>
      </c>
      <c r="O1406" s="10" t="s">
        <v>1960</v>
      </c>
      <c r="P1406" s="14" t="s">
        <v>2015</v>
      </c>
      <c r="Q1406" s="12" t="s">
        <v>1946</v>
      </c>
      <c r="R1406" s="12" t="s">
        <v>1941</v>
      </c>
      <c r="S1406" s="12" t="s">
        <v>1962</v>
      </c>
      <c r="T1406" s="10" t="s">
        <v>2200</v>
      </c>
      <c r="U1406" s="10" t="s">
        <v>2201</v>
      </c>
      <c r="V1406" s="10" t="s">
        <v>207</v>
      </c>
      <c r="W1406" s="10" t="s">
        <v>207</v>
      </c>
      <c r="X1406" s="10" t="s">
        <v>207</v>
      </c>
      <c r="Y1406" s="10" t="s">
        <v>207</v>
      </c>
      <c r="Z1406" s="10" t="s">
        <v>1935</v>
      </c>
    </row>
    <row r="1407" spans="1:26" s="10" customFormat="1" ht="60">
      <c r="A1407" s="13" t="s">
        <v>54</v>
      </c>
      <c r="B1407" s="14" t="s">
        <v>96</v>
      </c>
      <c r="C1407" s="10" t="s">
        <v>168</v>
      </c>
      <c r="D1407" s="14" t="s">
        <v>392</v>
      </c>
      <c r="E1407" s="14" t="s">
        <v>207</v>
      </c>
      <c r="F1407" s="12" t="s">
        <v>1936</v>
      </c>
      <c r="G1407" s="12" t="s">
        <v>1937</v>
      </c>
      <c r="H1407" s="10">
        <v>2</v>
      </c>
      <c r="I1407" s="12">
        <v>10</v>
      </c>
      <c r="K1407" s="12">
        <v>7</v>
      </c>
      <c r="L1407" s="12" t="s">
        <v>1927</v>
      </c>
      <c r="M1407" s="10" t="s">
        <v>1944</v>
      </c>
      <c r="N1407" s="10" t="s">
        <v>1929</v>
      </c>
      <c r="O1407" s="10" t="s">
        <v>1960</v>
      </c>
      <c r="P1407" s="14" t="s">
        <v>2040</v>
      </c>
      <c r="Q1407" s="12" t="s">
        <v>1946</v>
      </c>
      <c r="R1407" s="12" t="s">
        <v>1962</v>
      </c>
      <c r="S1407" s="12" t="s">
        <v>1962</v>
      </c>
      <c r="T1407" s="10" t="s">
        <v>2200</v>
      </c>
      <c r="U1407" s="10" t="s">
        <v>2201</v>
      </c>
      <c r="V1407" s="10" t="s">
        <v>207</v>
      </c>
      <c r="W1407" s="10" t="s">
        <v>1933</v>
      </c>
      <c r="X1407" s="10" t="s">
        <v>207</v>
      </c>
      <c r="Y1407" s="10" t="s">
        <v>2081</v>
      </c>
      <c r="Z1407" s="10" t="s">
        <v>1935</v>
      </c>
    </row>
    <row r="1408" spans="1:26" s="10" customFormat="1" ht="150">
      <c r="A1408" s="13" t="s">
        <v>54</v>
      </c>
      <c r="B1408" s="14" t="s">
        <v>133</v>
      </c>
      <c r="C1408" s="10" t="s">
        <v>201</v>
      </c>
      <c r="D1408" s="14" t="s">
        <v>397</v>
      </c>
      <c r="E1408" s="14" t="s">
        <v>207</v>
      </c>
      <c r="F1408" s="12" t="s">
        <v>1936</v>
      </c>
      <c r="G1408" s="12" t="s">
        <v>1921</v>
      </c>
      <c r="H1408" s="10">
        <v>6</v>
      </c>
      <c r="I1408" s="12">
        <v>15</v>
      </c>
      <c r="J1408" s="10">
        <v>7</v>
      </c>
      <c r="K1408" s="12">
        <v>7</v>
      </c>
      <c r="L1408" s="12" t="s">
        <v>1922</v>
      </c>
      <c r="M1408" s="10" t="s">
        <v>1944</v>
      </c>
      <c r="N1408" s="10" t="s">
        <v>1929</v>
      </c>
      <c r="O1408" s="10" t="s">
        <v>2189</v>
      </c>
      <c r="P1408" s="14" t="s">
        <v>2218</v>
      </c>
      <c r="Q1408" s="12" t="s">
        <v>1976</v>
      </c>
      <c r="R1408" s="12" t="s">
        <v>1982</v>
      </c>
      <c r="S1408" s="12" t="s">
        <v>2042</v>
      </c>
      <c r="T1408" s="10" t="s">
        <v>2219</v>
      </c>
      <c r="U1408" s="10" t="s">
        <v>2220</v>
      </c>
      <c r="V1408" s="10" t="s">
        <v>207</v>
      </c>
      <c r="W1408" s="10" t="s">
        <v>207</v>
      </c>
      <c r="X1408" s="10" t="s">
        <v>207</v>
      </c>
      <c r="Y1408" s="10" t="s">
        <v>207</v>
      </c>
      <c r="Z1408" s="10" t="s">
        <v>1935</v>
      </c>
    </row>
    <row r="1409" spans="1:26" s="10" customFormat="1" ht="60">
      <c r="A1409" s="13" t="s">
        <v>54</v>
      </c>
      <c r="B1409" s="14" t="s">
        <v>119</v>
      </c>
      <c r="C1409" s="10" t="s">
        <v>189</v>
      </c>
      <c r="D1409" s="14" t="s">
        <v>383</v>
      </c>
      <c r="E1409" s="14" t="s">
        <v>207</v>
      </c>
      <c r="F1409" s="12" t="s">
        <v>1936</v>
      </c>
      <c r="G1409" s="12" t="s">
        <v>1921</v>
      </c>
      <c r="H1409" s="10">
        <v>5</v>
      </c>
      <c r="I1409" s="12">
        <v>15</v>
      </c>
      <c r="J1409" s="10">
        <v>4</v>
      </c>
      <c r="K1409" s="12">
        <v>6</v>
      </c>
      <c r="L1409" s="12" t="s">
        <v>1927</v>
      </c>
      <c r="M1409" s="10" t="s">
        <v>1944</v>
      </c>
      <c r="N1409" s="10" t="s">
        <v>1929</v>
      </c>
      <c r="O1409" s="10" t="s">
        <v>1960</v>
      </c>
      <c r="P1409" s="14" t="s">
        <v>2015</v>
      </c>
      <c r="Q1409" s="12" t="s">
        <v>1946</v>
      </c>
      <c r="R1409" s="12" t="s">
        <v>1967</v>
      </c>
      <c r="S1409" s="12" t="s">
        <v>1967</v>
      </c>
      <c r="T1409" s="10" t="s">
        <v>2203</v>
      </c>
      <c r="U1409" s="10" t="s">
        <v>2204</v>
      </c>
      <c r="V1409" s="10" t="s">
        <v>207</v>
      </c>
      <c r="W1409" s="10" t="s">
        <v>2018</v>
      </c>
      <c r="X1409" s="10" t="s">
        <v>1933</v>
      </c>
      <c r="Y1409" s="10" t="s">
        <v>2177</v>
      </c>
      <c r="Z1409" s="10" t="s">
        <v>207</v>
      </c>
    </row>
    <row r="1410" spans="1:26" s="10" customFormat="1" ht="60">
      <c r="A1410" s="13" t="s">
        <v>54</v>
      </c>
      <c r="B1410" s="14" t="s">
        <v>133</v>
      </c>
      <c r="C1410" s="10" t="s">
        <v>201</v>
      </c>
      <c r="D1410" s="14" t="s">
        <v>383</v>
      </c>
      <c r="E1410" s="14" t="s">
        <v>207</v>
      </c>
      <c r="F1410" s="12" t="s">
        <v>1936</v>
      </c>
      <c r="G1410" s="12" t="s">
        <v>1937</v>
      </c>
      <c r="H1410" s="10">
        <v>2</v>
      </c>
      <c r="I1410" s="12">
        <v>15</v>
      </c>
      <c r="J1410" s="10">
        <v>7</v>
      </c>
      <c r="K1410" s="12">
        <v>7</v>
      </c>
      <c r="L1410" s="12" t="s">
        <v>1927</v>
      </c>
      <c r="M1410" s="10" t="s">
        <v>1944</v>
      </c>
      <c r="N1410" s="10" t="s">
        <v>1929</v>
      </c>
      <c r="O1410" s="10" t="s">
        <v>1960</v>
      </c>
      <c r="P1410" s="14" t="s">
        <v>2015</v>
      </c>
      <c r="Q1410" s="12" t="s">
        <v>1946</v>
      </c>
      <c r="R1410" s="12" t="s">
        <v>1967</v>
      </c>
      <c r="S1410" s="12" t="s">
        <v>1967</v>
      </c>
      <c r="T1410" s="10" t="s">
        <v>2203</v>
      </c>
      <c r="U1410" s="10" t="s">
        <v>2204</v>
      </c>
      <c r="V1410" s="10" t="s">
        <v>207</v>
      </c>
      <c r="W1410" s="10" t="s">
        <v>207</v>
      </c>
      <c r="X1410" s="10" t="s">
        <v>207</v>
      </c>
      <c r="Y1410" s="10" t="s">
        <v>207</v>
      </c>
      <c r="Z1410" s="10" t="s">
        <v>1935</v>
      </c>
    </row>
    <row r="1411" spans="1:26" s="10" customFormat="1" ht="60">
      <c r="A1411" s="13" t="s">
        <v>54</v>
      </c>
      <c r="B1411" s="14" t="s">
        <v>96</v>
      </c>
      <c r="C1411" s="10" t="s">
        <v>168</v>
      </c>
      <c r="D1411" s="14" t="s">
        <v>393</v>
      </c>
      <c r="E1411" s="14" t="s">
        <v>207</v>
      </c>
      <c r="F1411" s="12" t="s">
        <v>1936</v>
      </c>
      <c r="G1411" s="12" t="s">
        <v>1937</v>
      </c>
      <c r="H1411" s="10">
        <v>2</v>
      </c>
      <c r="I1411" s="12">
        <v>15</v>
      </c>
      <c r="J1411" s="10">
        <v>7</v>
      </c>
      <c r="K1411" s="12">
        <v>7</v>
      </c>
      <c r="L1411" s="12" t="s">
        <v>1927</v>
      </c>
      <c r="M1411" s="10" t="s">
        <v>1944</v>
      </c>
      <c r="N1411" s="10" t="s">
        <v>1929</v>
      </c>
      <c r="O1411" s="10" t="s">
        <v>1960</v>
      </c>
      <c r="P1411" s="14" t="s">
        <v>2040</v>
      </c>
      <c r="Q1411" s="12" t="s">
        <v>1946</v>
      </c>
      <c r="R1411" s="12" t="s">
        <v>1967</v>
      </c>
      <c r="S1411" s="12" t="s">
        <v>1967</v>
      </c>
      <c r="T1411" s="10" t="s">
        <v>2203</v>
      </c>
      <c r="U1411" s="10" t="s">
        <v>2204</v>
      </c>
      <c r="V1411" s="10" t="s">
        <v>207</v>
      </c>
      <c r="W1411" s="10" t="s">
        <v>1933</v>
      </c>
      <c r="X1411" s="10" t="s">
        <v>207</v>
      </c>
      <c r="Y1411" s="10" t="s">
        <v>207</v>
      </c>
      <c r="Z1411" s="10" t="s">
        <v>1935</v>
      </c>
    </row>
    <row r="1412" spans="1:26" s="10" customFormat="1" ht="30">
      <c r="A1412" s="13" t="s">
        <v>54</v>
      </c>
      <c r="B1412" s="14" t="s">
        <v>119</v>
      </c>
      <c r="C1412" s="10" t="s">
        <v>189</v>
      </c>
      <c r="D1412" s="14" t="s">
        <v>398</v>
      </c>
      <c r="E1412" s="14" t="s">
        <v>207</v>
      </c>
      <c r="F1412" s="12" t="s">
        <v>1936</v>
      </c>
      <c r="G1412" s="12" t="s">
        <v>1921</v>
      </c>
      <c r="H1412" s="10">
        <v>5</v>
      </c>
      <c r="I1412" s="12">
        <v>15</v>
      </c>
      <c r="J1412" s="10">
        <v>4</v>
      </c>
      <c r="K1412" s="12">
        <v>6</v>
      </c>
      <c r="L1412" s="12" t="s">
        <v>1927</v>
      </c>
      <c r="M1412" s="10" t="s">
        <v>1944</v>
      </c>
      <c r="N1412" s="10" t="s">
        <v>1929</v>
      </c>
      <c r="O1412" s="10" t="s">
        <v>2111</v>
      </c>
      <c r="P1412" s="14" t="s">
        <v>2221</v>
      </c>
      <c r="Q1412" s="12" t="s">
        <v>1946</v>
      </c>
      <c r="R1412" s="12" t="s">
        <v>2042</v>
      </c>
      <c r="S1412" s="12" t="s">
        <v>2042</v>
      </c>
      <c r="T1412" s="10" t="s">
        <v>2214</v>
      </c>
      <c r="U1412" s="10" t="s">
        <v>2215</v>
      </c>
      <c r="V1412" s="10" t="s">
        <v>207</v>
      </c>
      <c r="W1412" s="10" t="s">
        <v>2041</v>
      </c>
      <c r="X1412" s="10" t="s">
        <v>2022</v>
      </c>
      <c r="Y1412" s="10" t="s">
        <v>2177</v>
      </c>
      <c r="Z1412" s="10" t="s">
        <v>207</v>
      </c>
    </row>
    <row r="1413" spans="1:26" s="10" customFormat="1" ht="30">
      <c r="A1413" s="13" t="s">
        <v>54</v>
      </c>
      <c r="B1413" s="14" t="s">
        <v>133</v>
      </c>
      <c r="C1413" s="10" t="s">
        <v>201</v>
      </c>
      <c r="D1413" s="14" t="s">
        <v>398</v>
      </c>
      <c r="E1413" s="14" t="s">
        <v>207</v>
      </c>
      <c r="F1413" s="12" t="s">
        <v>1936</v>
      </c>
      <c r="G1413" s="12" t="s">
        <v>1921</v>
      </c>
      <c r="H1413" s="10">
        <v>2</v>
      </c>
      <c r="I1413" s="12"/>
      <c r="J1413" s="10">
        <v>7</v>
      </c>
      <c r="K1413" s="12">
        <v>7</v>
      </c>
      <c r="L1413" s="12" t="s">
        <v>1927</v>
      </c>
      <c r="M1413" s="10" t="s">
        <v>1928</v>
      </c>
      <c r="N1413" s="10" t="s">
        <v>1929</v>
      </c>
      <c r="O1413" s="10" t="s">
        <v>2111</v>
      </c>
      <c r="P1413" s="14" t="s">
        <v>2221</v>
      </c>
      <c r="Q1413" s="12" t="s">
        <v>1946</v>
      </c>
      <c r="R1413" s="12" t="s">
        <v>2042</v>
      </c>
      <c r="S1413" s="12" t="s">
        <v>2042</v>
      </c>
      <c r="T1413" s="10" t="s">
        <v>2214</v>
      </c>
      <c r="U1413" s="10" t="s">
        <v>2215</v>
      </c>
      <c r="V1413" s="10" t="s">
        <v>207</v>
      </c>
      <c r="W1413" s="10" t="s">
        <v>207</v>
      </c>
      <c r="X1413" s="10" t="s">
        <v>207</v>
      </c>
      <c r="Y1413" s="10" t="s">
        <v>207</v>
      </c>
      <c r="Z1413" s="10" t="s">
        <v>1935</v>
      </c>
    </row>
    <row r="1414" spans="1:26" s="10" customFormat="1" ht="45">
      <c r="A1414" s="13" t="s">
        <v>54</v>
      </c>
      <c r="B1414" s="14" t="s">
        <v>96</v>
      </c>
      <c r="C1414" s="10" t="s">
        <v>168</v>
      </c>
      <c r="D1414" s="14" t="s">
        <v>394</v>
      </c>
      <c r="E1414" s="14" t="s">
        <v>207</v>
      </c>
      <c r="F1414" s="12" t="s">
        <v>1936</v>
      </c>
      <c r="G1414" s="12" t="s">
        <v>1921</v>
      </c>
      <c r="H1414" s="10">
        <v>2</v>
      </c>
      <c r="I1414" s="12"/>
      <c r="J1414" s="10">
        <v>7</v>
      </c>
      <c r="K1414" s="12">
        <v>7</v>
      </c>
      <c r="L1414" s="12" t="s">
        <v>1927</v>
      </c>
      <c r="M1414" s="10" t="s">
        <v>1928</v>
      </c>
      <c r="N1414" s="10" t="s">
        <v>1929</v>
      </c>
      <c r="O1414" s="10" t="s">
        <v>2111</v>
      </c>
      <c r="P1414" s="14" t="s">
        <v>2213</v>
      </c>
      <c r="Q1414" s="12" t="s">
        <v>1946</v>
      </c>
      <c r="R1414" s="12" t="s">
        <v>2042</v>
      </c>
      <c r="S1414" s="12" t="s">
        <v>2042</v>
      </c>
      <c r="T1414" s="10" t="s">
        <v>2214</v>
      </c>
      <c r="U1414" s="10" t="s">
        <v>2215</v>
      </c>
      <c r="V1414" s="10" t="s">
        <v>207</v>
      </c>
      <c r="W1414" s="10" t="s">
        <v>1933</v>
      </c>
      <c r="X1414" s="10" t="s">
        <v>207</v>
      </c>
      <c r="Y1414" s="10" t="s">
        <v>207</v>
      </c>
      <c r="Z1414" s="10" t="s">
        <v>1935</v>
      </c>
    </row>
    <row r="1415" spans="1:26" s="10" customFormat="1" ht="30">
      <c r="A1415" s="13" t="s">
        <v>54</v>
      </c>
      <c r="B1415" s="14" t="s">
        <v>110</v>
      </c>
      <c r="C1415" s="10" t="s">
        <v>169</v>
      </c>
      <c r="D1415" s="14" t="s">
        <v>395</v>
      </c>
      <c r="E1415" s="14" t="s">
        <v>207</v>
      </c>
      <c r="F1415" s="12" t="s">
        <v>1936</v>
      </c>
      <c r="G1415" s="12" t="s">
        <v>1921</v>
      </c>
      <c r="H1415" s="10">
        <v>1</v>
      </c>
      <c r="I1415" s="12"/>
      <c r="K1415" s="12"/>
      <c r="L1415" s="12" t="s">
        <v>4892</v>
      </c>
      <c r="M1415" s="10" t="s">
        <v>1944</v>
      </c>
      <c r="N1415" s="10" t="s">
        <v>1929</v>
      </c>
      <c r="O1415" s="10" t="s">
        <v>1930</v>
      </c>
      <c r="P1415" s="14" t="s">
        <v>1931</v>
      </c>
      <c r="Q1415" s="12" t="s">
        <v>1924</v>
      </c>
      <c r="R1415" s="12" t="s">
        <v>207</v>
      </c>
      <c r="S1415" s="12" t="s">
        <v>207</v>
      </c>
      <c r="T1415" s="10" t="s">
        <v>207</v>
      </c>
      <c r="U1415" s="10" t="s">
        <v>207</v>
      </c>
      <c r="V1415" s="10" t="s">
        <v>207</v>
      </c>
      <c r="W1415" s="10" t="s">
        <v>207</v>
      </c>
      <c r="X1415" s="10" t="s">
        <v>207</v>
      </c>
      <c r="Y1415" s="10" t="s">
        <v>207</v>
      </c>
      <c r="Z1415" s="10" t="s">
        <v>1935</v>
      </c>
    </row>
    <row r="1416" spans="1:26" s="10" customFormat="1" ht="30">
      <c r="A1416" s="13" t="s">
        <v>54</v>
      </c>
      <c r="B1416" s="14" t="s">
        <v>119</v>
      </c>
      <c r="C1416" s="10" t="s">
        <v>189</v>
      </c>
      <c r="D1416" s="14" t="s">
        <v>384</v>
      </c>
      <c r="E1416" s="14" t="s">
        <v>207</v>
      </c>
      <c r="F1416" s="12" t="s">
        <v>1936</v>
      </c>
      <c r="G1416" s="12" t="s">
        <v>1937</v>
      </c>
      <c r="H1416" s="10">
        <v>50</v>
      </c>
      <c r="I1416" s="12"/>
      <c r="K1416" s="12">
        <v>2</v>
      </c>
      <c r="L1416" s="12" t="s">
        <v>4892</v>
      </c>
      <c r="M1416" s="10" t="s">
        <v>1928</v>
      </c>
      <c r="N1416" s="10" t="s">
        <v>1929</v>
      </c>
      <c r="O1416" s="10" t="s">
        <v>1938</v>
      </c>
      <c r="P1416" s="14" t="s">
        <v>1931</v>
      </c>
      <c r="Q1416" s="12" t="s">
        <v>1924</v>
      </c>
      <c r="R1416" s="12" t="s">
        <v>1962</v>
      </c>
      <c r="S1416" s="12" t="s">
        <v>207</v>
      </c>
      <c r="T1416" s="10" t="s">
        <v>207</v>
      </c>
      <c r="U1416" s="10" t="s">
        <v>207</v>
      </c>
      <c r="V1416" s="10" t="s">
        <v>207</v>
      </c>
      <c r="W1416" s="10" t="s">
        <v>1967</v>
      </c>
      <c r="X1416" s="10" t="s">
        <v>2044</v>
      </c>
      <c r="Y1416" s="10" t="s">
        <v>2177</v>
      </c>
      <c r="Z1416" s="10" t="s">
        <v>207</v>
      </c>
    </row>
    <row r="1417" spans="1:26" s="10" customFormat="1" ht="30">
      <c r="A1417" s="13" t="s">
        <v>54</v>
      </c>
      <c r="B1417" s="14" t="s">
        <v>96</v>
      </c>
      <c r="C1417" s="10" t="s">
        <v>168</v>
      </c>
      <c r="D1417" s="14" t="s">
        <v>1908</v>
      </c>
      <c r="E1417" s="14" t="s">
        <v>207</v>
      </c>
      <c r="F1417" s="12" t="s">
        <v>1936</v>
      </c>
      <c r="G1417" s="12" t="s">
        <v>1937</v>
      </c>
      <c r="H1417" s="10">
        <v>50</v>
      </c>
      <c r="I1417" s="12"/>
      <c r="K1417" s="12">
        <v>2</v>
      </c>
      <c r="L1417" s="12" t="s">
        <v>4892</v>
      </c>
      <c r="M1417" s="10" t="s">
        <v>1928</v>
      </c>
      <c r="N1417" s="10" t="s">
        <v>1929</v>
      </c>
      <c r="O1417" s="10" t="s">
        <v>1938</v>
      </c>
      <c r="P1417" s="14" t="s">
        <v>1931</v>
      </c>
      <c r="Q1417" s="12" t="s">
        <v>1924</v>
      </c>
      <c r="R1417" s="12" t="s">
        <v>207</v>
      </c>
      <c r="S1417" s="12" t="s">
        <v>207</v>
      </c>
      <c r="T1417" s="10" t="s">
        <v>207</v>
      </c>
      <c r="U1417" s="10" t="s">
        <v>207</v>
      </c>
      <c r="V1417" s="10" t="s">
        <v>207</v>
      </c>
      <c r="W1417" s="10" t="s">
        <v>1993</v>
      </c>
      <c r="X1417" s="10" t="s">
        <v>1941</v>
      </c>
      <c r="Y1417" s="10" t="s">
        <v>4741</v>
      </c>
      <c r="Z1417" s="10" t="s">
        <v>1935</v>
      </c>
    </row>
    <row r="1418" spans="1:26" s="10" customFormat="1" ht="30">
      <c r="A1418" s="13" t="s">
        <v>54</v>
      </c>
      <c r="B1418" s="14" t="s">
        <v>119</v>
      </c>
      <c r="C1418" s="10" t="s">
        <v>189</v>
      </c>
      <c r="D1418" s="14" t="s">
        <v>385</v>
      </c>
      <c r="E1418" s="14" t="s">
        <v>207</v>
      </c>
      <c r="F1418" s="12" t="s">
        <v>1936</v>
      </c>
      <c r="G1418" s="12" t="s">
        <v>1937</v>
      </c>
      <c r="H1418" s="10">
        <v>50</v>
      </c>
      <c r="I1418" s="12"/>
      <c r="K1418" s="12">
        <v>2</v>
      </c>
      <c r="L1418" s="12" t="s">
        <v>4892</v>
      </c>
      <c r="M1418" s="10" t="s">
        <v>1928</v>
      </c>
      <c r="N1418" s="10" t="s">
        <v>1929</v>
      </c>
      <c r="O1418" s="10" t="s">
        <v>1938</v>
      </c>
      <c r="P1418" s="14" t="s">
        <v>1931</v>
      </c>
      <c r="Q1418" s="12" t="s">
        <v>1924</v>
      </c>
      <c r="R1418" s="12" t="s">
        <v>1962</v>
      </c>
      <c r="S1418" s="12" t="s">
        <v>207</v>
      </c>
      <c r="T1418" s="10" t="s">
        <v>207</v>
      </c>
      <c r="U1418" s="10" t="s">
        <v>207</v>
      </c>
      <c r="V1418" s="10" t="s">
        <v>207</v>
      </c>
      <c r="W1418" s="10" t="s">
        <v>2107</v>
      </c>
      <c r="X1418" s="10" t="s">
        <v>1933</v>
      </c>
      <c r="Y1418" s="10" t="s">
        <v>2177</v>
      </c>
      <c r="Z1418" s="10" t="s">
        <v>207</v>
      </c>
    </row>
    <row r="1419" spans="1:26" s="10" customFormat="1" ht="30">
      <c r="A1419" s="13" t="s">
        <v>54</v>
      </c>
      <c r="B1419" s="14" t="s">
        <v>119</v>
      </c>
      <c r="C1419" s="10" t="s">
        <v>189</v>
      </c>
      <c r="D1419" s="14" t="s">
        <v>386</v>
      </c>
      <c r="E1419" s="14" t="s">
        <v>207</v>
      </c>
      <c r="F1419" s="12" t="s">
        <v>1936</v>
      </c>
      <c r="G1419" s="12" t="s">
        <v>1921</v>
      </c>
      <c r="H1419" s="10">
        <v>50</v>
      </c>
      <c r="I1419" s="12"/>
      <c r="K1419" s="12">
        <v>2</v>
      </c>
      <c r="L1419" s="12" t="s">
        <v>4892</v>
      </c>
      <c r="M1419" s="10" t="s">
        <v>1928</v>
      </c>
      <c r="N1419" s="10" t="s">
        <v>1929</v>
      </c>
      <c r="O1419" s="10" t="s">
        <v>1938</v>
      </c>
      <c r="P1419" s="14" t="s">
        <v>1931</v>
      </c>
      <c r="Q1419" s="12" t="s">
        <v>1924</v>
      </c>
      <c r="R1419" s="12" t="s">
        <v>1962</v>
      </c>
      <c r="S1419" s="12" t="s">
        <v>207</v>
      </c>
      <c r="T1419" s="10" t="s">
        <v>207</v>
      </c>
      <c r="U1419" s="10" t="s">
        <v>207</v>
      </c>
      <c r="V1419" s="10" t="s">
        <v>207</v>
      </c>
      <c r="W1419" s="10" t="s">
        <v>2107</v>
      </c>
      <c r="X1419" s="10" t="s">
        <v>2205</v>
      </c>
      <c r="Y1419" s="10" t="s">
        <v>2177</v>
      </c>
      <c r="Z1419" s="10" t="s">
        <v>207</v>
      </c>
    </row>
    <row r="1420" spans="1:26" s="10" customFormat="1" ht="30">
      <c r="A1420" s="13" t="s">
        <v>54</v>
      </c>
      <c r="B1420" s="14" t="s">
        <v>96</v>
      </c>
      <c r="C1420" s="10" t="s">
        <v>168</v>
      </c>
      <c r="D1420" s="14" t="s">
        <v>1909</v>
      </c>
      <c r="E1420" s="14" t="s">
        <v>207</v>
      </c>
      <c r="F1420" s="12" t="s">
        <v>1936</v>
      </c>
      <c r="G1420" s="12" t="s">
        <v>1921</v>
      </c>
      <c r="H1420" s="10">
        <v>50</v>
      </c>
      <c r="I1420" s="12"/>
      <c r="K1420" s="12">
        <v>2</v>
      </c>
      <c r="L1420" s="12" t="s">
        <v>4892</v>
      </c>
      <c r="M1420" s="10" t="s">
        <v>1928</v>
      </c>
      <c r="N1420" s="10" t="s">
        <v>1929</v>
      </c>
      <c r="O1420" s="10" t="s">
        <v>1938</v>
      </c>
      <c r="P1420" s="14" t="s">
        <v>1931</v>
      </c>
      <c r="Q1420" s="12" t="s">
        <v>1924</v>
      </c>
      <c r="R1420" s="12" t="s">
        <v>207</v>
      </c>
      <c r="S1420" s="12" t="s">
        <v>207</v>
      </c>
      <c r="T1420" s="10" t="s">
        <v>207</v>
      </c>
      <c r="U1420" s="10" t="s">
        <v>207</v>
      </c>
      <c r="V1420" s="10" t="s">
        <v>207</v>
      </c>
      <c r="W1420" s="10" t="s">
        <v>1993</v>
      </c>
      <c r="X1420" s="10" t="s">
        <v>1982</v>
      </c>
      <c r="Y1420" s="10" t="s">
        <v>4742</v>
      </c>
      <c r="Z1420" s="10" t="s">
        <v>1935</v>
      </c>
    </row>
    <row r="1421" spans="1:26" s="10" customFormat="1" ht="30">
      <c r="A1421" s="13" t="s">
        <v>54</v>
      </c>
      <c r="B1421" s="14" t="s">
        <v>121</v>
      </c>
      <c r="C1421" s="10" t="s">
        <v>191</v>
      </c>
      <c r="D1421" s="14" t="s">
        <v>4885</v>
      </c>
      <c r="E1421" s="14" t="s">
        <v>207</v>
      </c>
      <c r="F1421" s="12" t="s">
        <v>1936</v>
      </c>
      <c r="G1421" s="12" t="s">
        <v>1937</v>
      </c>
      <c r="H1421" s="10">
        <v>2</v>
      </c>
      <c r="I1421" s="12">
        <v>10</v>
      </c>
      <c r="K1421" s="12">
        <v>7</v>
      </c>
      <c r="L1421" s="12" t="s">
        <v>1927</v>
      </c>
      <c r="M1421" s="10" t="s">
        <v>1944</v>
      </c>
      <c r="N1421" s="10" t="s">
        <v>1929</v>
      </c>
      <c r="O1421" s="10" t="s">
        <v>1960</v>
      </c>
      <c r="P1421" s="14" t="s">
        <v>1931</v>
      </c>
      <c r="Q1421" s="12" t="s">
        <v>1946</v>
      </c>
      <c r="R1421" s="12" t="s">
        <v>1962</v>
      </c>
      <c r="S1421" s="12" t="s">
        <v>1962</v>
      </c>
      <c r="T1421" s="10" t="s">
        <v>2159</v>
      </c>
      <c r="U1421" s="10" t="s">
        <v>2160</v>
      </c>
      <c r="V1421" s="10" t="s">
        <v>207</v>
      </c>
      <c r="W1421" s="10" t="s">
        <v>2161</v>
      </c>
      <c r="X1421" s="10" t="s">
        <v>1941</v>
      </c>
      <c r="Y1421" s="10" t="s">
        <v>207</v>
      </c>
      <c r="Z1421" s="10" t="s">
        <v>1935</v>
      </c>
    </row>
    <row r="1422" spans="1:26" s="10" customFormat="1" ht="30">
      <c r="A1422" s="13" t="s">
        <v>54</v>
      </c>
      <c r="B1422" s="14" t="s">
        <v>118</v>
      </c>
      <c r="C1422" s="10" t="s">
        <v>188</v>
      </c>
      <c r="D1422" s="14" t="s">
        <v>4885</v>
      </c>
      <c r="E1422" s="14" t="s">
        <v>207</v>
      </c>
      <c r="F1422" s="12" t="s">
        <v>1936</v>
      </c>
      <c r="G1422" s="12" t="s">
        <v>1937</v>
      </c>
      <c r="H1422" s="10">
        <v>2</v>
      </c>
      <c r="I1422" s="12">
        <v>10</v>
      </c>
      <c r="K1422" s="12">
        <v>7</v>
      </c>
      <c r="L1422" s="12" t="s">
        <v>1927</v>
      </c>
      <c r="M1422" s="10" t="s">
        <v>1944</v>
      </c>
      <c r="N1422" s="10" t="s">
        <v>1929</v>
      </c>
      <c r="O1422" s="10" t="s">
        <v>1960</v>
      </c>
      <c r="P1422" s="14" t="s">
        <v>1931</v>
      </c>
      <c r="Q1422" s="12" t="s">
        <v>1946</v>
      </c>
      <c r="R1422" s="12" t="s">
        <v>1962</v>
      </c>
      <c r="S1422" s="12" t="s">
        <v>1962</v>
      </c>
      <c r="T1422" s="10" t="s">
        <v>2159</v>
      </c>
      <c r="U1422" s="10" t="s">
        <v>2160</v>
      </c>
      <c r="V1422" s="10" t="s">
        <v>207</v>
      </c>
      <c r="W1422" s="10" t="s">
        <v>207</v>
      </c>
      <c r="X1422" s="10" t="s">
        <v>207</v>
      </c>
      <c r="Y1422" s="10" t="s">
        <v>1990</v>
      </c>
      <c r="Z1422" s="10" t="s">
        <v>1935</v>
      </c>
    </row>
    <row r="1423" spans="1:26" s="10" customFormat="1" ht="60">
      <c r="A1423" s="13" t="s">
        <v>54</v>
      </c>
      <c r="B1423" s="14" t="s">
        <v>119</v>
      </c>
      <c r="C1423" s="10" t="s">
        <v>189</v>
      </c>
      <c r="D1423" s="14" t="s">
        <v>387</v>
      </c>
      <c r="E1423" s="14" t="s">
        <v>207</v>
      </c>
      <c r="F1423" s="12" t="s">
        <v>1936</v>
      </c>
      <c r="G1423" s="12" t="s">
        <v>1937</v>
      </c>
      <c r="H1423" s="10">
        <v>5</v>
      </c>
      <c r="I1423" s="12">
        <v>5</v>
      </c>
      <c r="J1423" s="10">
        <v>5</v>
      </c>
      <c r="K1423" s="12"/>
      <c r="L1423" s="12" t="s">
        <v>4892</v>
      </c>
      <c r="M1423" s="10" t="s">
        <v>1928</v>
      </c>
      <c r="N1423" s="10" t="s">
        <v>1929</v>
      </c>
      <c r="O1423" s="10" t="s">
        <v>1960</v>
      </c>
      <c r="P1423" s="14" t="s">
        <v>2015</v>
      </c>
      <c r="Q1423" s="12" t="s">
        <v>1924</v>
      </c>
      <c r="R1423" s="12" t="s">
        <v>207</v>
      </c>
      <c r="S1423" s="12" t="s">
        <v>207</v>
      </c>
      <c r="T1423" s="10" t="s">
        <v>207</v>
      </c>
      <c r="U1423" s="10" t="s">
        <v>207</v>
      </c>
      <c r="V1423" s="10" t="s">
        <v>207</v>
      </c>
      <c r="W1423" s="10" t="s">
        <v>1933</v>
      </c>
      <c r="X1423" s="10" t="s">
        <v>1933</v>
      </c>
      <c r="Y1423" s="10" t="s">
        <v>2206</v>
      </c>
      <c r="Z1423" s="10" t="s">
        <v>207</v>
      </c>
    </row>
    <row r="1424" spans="1:26" s="10" customFormat="1" ht="105">
      <c r="A1424" s="13" t="s">
        <v>54</v>
      </c>
      <c r="B1424" s="14" t="s">
        <v>128</v>
      </c>
      <c r="C1424" s="10" t="s">
        <v>202</v>
      </c>
      <c r="D1424" s="14" t="s">
        <v>399</v>
      </c>
      <c r="E1424" s="14" t="s">
        <v>207</v>
      </c>
      <c r="F1424" s="12" t="s">
        <v>1936</v>
      </c>
      <c r="G1424" s="12" t="s">
        <v>1937</v>
      </c>
      <c r="H1424" s="10">
        <v>4</v>
      </c>
      <c r="I1424" s="12">
        <v>4</v>
      </c>
      <c r="J1424" s="10">
        <v>4</v>
      </c>
      <c r="K1424" s="12">
        <v>6</v>
      </c>
      <c r="L1424" s="12" t="s">
        <v>1927</v>
      </c>
      <c r="M1424" s="10" t="s">
        <v>1928</v>
      </c>
      <c r="N1424" s="10" t="s">
        <v>1929</v>
      </c>
      <c r="O1424" s="10" t="s">
        <v>2222</v>
      </c>
      <c r="P1424" s="14" t="s">
        <v>2223</v>
      </c>
      <c r="Q1424" s="12" t="s">
        <v>1976</v>
      </c>
      <c r="R1424" s="12" t="s">
        <v>1968</v>
      </c>
      <c r="S1424" s="12" t="s">
        <v>1968</v>
      </c>
      <c r="T1424" s="10" t="s">
        <v>2224</v>
      </c>
      <c r="U1424" s="10" t="s">
        <v>2225</v>
      </c>
      <c r="V1424" s="10" t="s">
        <v>207</v>
      </c>
      <c r="W1424" s="10" t="s">
        <v>2226</v>
      </c>
      <c r="X1424" s="10" t="s">
        <v>1941</v>
      </c>
      <c r="Y1424" s="10" t="s">
        <v>207</v>
      </c>
      <c r="Z1424" s="10" t="s">
        <v>1935</v>
      </c>
    </row>
    <row r="1425" spans="1:26" s="10" customFormat="1" ht="30">
      <c r="A1425" s="13" t="s">
        <v>55</v>
      </c>
      <c r="B1425" s="14" t="s">
        <v>123</v>
      </c>
      <c r="C1425" s="10" t="s">
        <v>4880</v>
      </c>
      <c r="D1425" s="14" t="s">
        <v>401</v>
      </c>
      <c r="E1425" s="14" t="s">
        <v>2229</v>
      </c>
      <c r="F1425" s="12" t="s">
        <v>1920</v>
      </c>
      <c r="G1425" s="12" t="s">
        <v>1921</v>
      </c>
      <c r="H1425" s="10">
        <v>1</v>
      </c>
      <c r="I1425" s="12">
        <v>4</v>
      </c>
      <c r="K1425" s="12"/>
      <c r="L1425" s="12" t="s">
        <v>4892</v>
      </c>
      <c r="M1425" s="10" t="s">
        <v>1923</v>
      </c>
      <c r="N1425" s="10" t="s">
        <v>207</v>
      </c>
      <c r="O1425" s="10" t="s">
        <v>207</v>
      </c>
      <c r="P1425" s="14" t="s">
        <v>207</v>
      </c>
      <c r="Q1425" s="12" t="s">
        <v>1924</v>
      </c>
      <c r="R1425" s="12" t="s">
        <v>207</v>
      </c>
      <c r="S1425" s="12" t="s">
        <v>207</v>
      </c>
      <c r="T1425" s="10" t="s">
        <v>207</v>
      </c>
      <c r="U1425" s="10" t="s">
        <v>207</v>
      </c>
      <c r="V1425" s="10" t="s">
        <v>207</v>
      </c>
      <c r="W1425" s="10" t="s">
        <v>207</v>
      </c>
      <c r="X1425" s="10" t="s">
        <v>207</v>
      </c>
      <c r="Y1425" s="10" t="s">
        <v>207</v>
      </c>
      <c r="Z1425" s="10" t="s">
        <v>1935</v>
      </c>
    </row>
    <row r="1426" spans="1:26" s="10" customFormat="1" ht="30">
      <c r="A1426" s="13" t="s">
        <v>55</v>
      </c>
      <c r="B1426" s="14" t="s">
        <v>134</v>
      </c>
      <c r="C1426" s="10" t="s">
        <v>203</v>
      </c>
      <c r="D1426" s="14" t="s">
        <v>400</v>
      </c>
      <c r="E1426" s="14" t="s">
        <v>207</v>
      </c>
      <c r="F1426" s="12" t="s">
        <v>1920</v>
      </c>
      <c r="G1426" s="12" t="s">
        <v>1921</v>
      </c>
      <c r="H1426" s="10">
        <v>5</v>
      </c>
      <c r="I1426" s="12"/>
      <c r="K1426" s="12"/>
      <c r="L1426" s="12" t="s">
        <v>1922</v>
      </c>
      <c r="M1426" s="10" t="s">
        <v>1923</v>
      </c>
      <c r="N1426" s="10" t="s">
        <v>207</v>
      </c>
      <c r="O1426" s="10" t="s">
        <v>207</v>
      </c>
      <c r="P1426" s="14" t="s">
        <v>207</v>
      </c>
      <c r="Q1426" s="12" t="s">
        <v>1946</v>
      </c>
      <c r="R1426" s="12" t="s">
        <v>1941</v>
      </c>
      <c r="S1426" s="12" t="s">
        <v>1941</v>
      </c>
      <c r="T1426" s="10" t="s">
        <v>2227</v>
      </c>
      <c r="U1426" s="10" t="s">
        <v>2228</v>
      </c>
      <c r="V1426" s="10" t="s">
        <v>1925</v>
      </c>
      <c r="W1426" s="10" t="s">
        <v>2050</v>
      </c>
      <c r="X1426" s="10" t="s">
        <v>207</v>
      </c>
      <c r="Y1426" s="10" t="s">
        <v>207</v>
      </c>
      <c r="Z1426" s="10" t="s">
        <v>2121</v>
      </c>
    </row>
    <row r="1427" spans="1:26" s="10" customFormat="1">
      <c r="A1427" s="13" t="s">
        <v>56</v>
      </c>
      <c r="B1427" s="14" t="s">
        <v>137</v>
      </c>
      <c r="C1427" s="10" t="s">
        <v>206</v>
      </c>
      <c r="D1427" s="14" t="s">
        <v>1895</v>
      </c>
      <c r="E1427" s="14" t="s">
        <v>2240</v>
      </c>
      <c r="F1427" s="12" t="s">
        <v>1920</v>
      </c>
      <c r="G1427" s="12" t="s">
        <v>1937</v>
      </c>
      <c r="H1427" s="10">
        <v>1</v>
      </c>
      <c r="I1427" s="12"/>
      <c r="K1427" s="12"/>
      <c r="L1427" s="12" t="s">
        <v>4892</v>
      </c>
      <c r="M1427" s="10" t="s">
        <v>1928</v>
      </c>
      <c r="N1427" s="10" t="s">
        <v>1929</v>
      </c>
      <c r="O1427" s="10" t="s">
        <v>2233</v>
      </c>
      <c r="P1427" s="14" t="s">
        <v>2234</v>
      </c>
      <c r="Q1427" s="12" t="s">
        <v>1924</v>
      </c>
      <c r="R1427" s="12" t="s">
        <v>207</v>
      </c>
      <c r="S1427" s="12" t="s">
        <v>207</v>
      </c>
      <c r="T1427" s="10" t="s">
        <v>207</v>
      </c>
      <c r="U1427" s="10" t="s">
        <v>207</v>
      </c>
      <c r="V1427" s="10" t="s">
        <v>207</v>
      </c>
      <c r="W1427" s="10" t="s">
        <v>207</v>
      </c>
      <c r="X1427" s="10" t="s">
        <v>207</v>
      </c>
      <c r="Y1427" s="10" t="s">
        <v>2241</v>
      </c>
      <c r="Z1427" s="10" t="s">
        <v>207</v>
      </c>
    </row>
    <row r="1428" spans="1:26" s="10" customFormat="1">
      <c r="A1428" s="13" t="s">
        <v>56</v>
      </c>
      <c r="B1428" s="14" t="s">
        <v>4879</v>
      </c>
      <c r="C1428" s="10" t="s">
        <v>187</v>
      </c>
      <c r="D1428" s="14" t="s">
        <v>421</v>
      </c>
      <c r="E1428" s="14" t="s">
        <v>207</v>
      </c>
      <c r="F1428" s="12" t="s">
        <v>1920</v>
      </c>
      <c r="G1428" s="12" t="s">
        <v>1921</v>
      </c>
      <c r="H1428" s="10">
        <v>1</v>
      </c>
      <c r="I1428" s="12"/>
      <c r="K1428" s="12"/>
      <c r="L1428" s="12" t="s">
        <v>4892</v>
      </c>
      <c r="M1428" s="10" t="s">
        <v>1923</v>
      </c>
      <c r="N1428" s="10" t="s">
        <v>207</v>
      </c>
      <c r="O1428" s="10" t="s">
        <v>207</v>
      </c>
      <c r="P1428" s="14" t="s">
        <v>207</v>
      </c>
      <c r="Q1428" s="12" t="s">
        <v>1924</v>
      </c>
      <c r="R1428" s="12" t="s">
        <v>207</v>
      </c>
      <c r="S1428" s="12" t="s">
        <v>207</v>
      </c>
      <c r="T1428" s="10" t="s">
        <v>207</v>
      </c>
      <c r="U1428" s="10" t="s">
        <v>207</v>
      </c>
      <c r="V1428" s="10" t="s">
        <v>1925</v>
      </c>
      <c r="W1428" s="10" t="s">
        <v>207</v>
      </c>
      <c r="X1428" s="10" t="s">
        <v>207</v>
      </c>
      <c r="Y1428" s="10" t="s">
        <v>2243</v>
      </c>
      <c r="Z1428" s="10" t="s">
        <v>207</v>
      </c>
    </row>
    <row r="1429" spans="1:26" s="10" customFormat="1">
      <c r="A1429" s="13" t="s">
        <v>56</v>
      </c>
      <c r="B1429" s="14" t="s">
        <v>4879</v>
      </c>
      <c r="C1429" s="10" t="s">
        <v>187</v>
      </c>
      <c r="D1429" s="14" t="s">
        <v>422</v>
      </c>
      <c r="E1429" s="14" t="s">
        <v>207</v>
      </c>
      <c r="F1429" s="12" t="s">
        <v>1920</v>
      </c>
      <c r="G1429" s="12" t="s">
        <v>1921</v>
      </c>
      <c r="H1429" s="10">
        <v>1</v>
      </c>
      <c r="I1429" s="12"/>
      <c r="K1429" s="12"/>
      <c r="L1429" s="12" t="s">
        <v>4892</v>
      </c>
      <c r="M1429" s="10" t="s">
        <v>1923</v>
      </c>
      <c r="N1429" s="10" t="s">
        <v>207</v>
      </c>
      <c r="O1429" s="10" t="s">
        <v>207</v>
      </c>
      <c r="P1429" s="14" t="s">
        <v>207</v>
      </c>
      <c r="Q1429" s="12" t="s">
        <v>1924</v>
      </c>
      <c r="R1429" s="12" t="s">
        <v>207</v>
      </c>
      <c r="S1429" s="12" t="s">
        <v>207</v>
      </c>
      <c r="T1429" s="10" t="s">
        <v>207</v>
      </c>
      <c r="U1429" s="10" t="s">
        <v>207</v>
      </c>
      <c r="V1429" s="10" t="s">
        <v>1925</v>
      </c>
      <c r="W1429" s="10" t="s">
        <v>207</v>
      </c>
      <c r="X1429" s="10" t="s">
        <v>207</v>
      </c>
      <c r="Y1429" s="10" t="s">
        <v>2243</v>
      </c>
      <c r="Z1429" s="10" t="s">
        <v>207</v>
      </c>
    </row>
    <row r="1430" spans="1:26" s="10" customFormat="1">
      <c r="A1430" s="13" t="s">
        <v>56</v>
      </c>
      <c r="B1430" s="14" t="s">
        <v>136</v>
      </c>
      <c r="C1430" s="10" t="s">
        <v>205</v>
      </c>
      <c r="D1430" s="14" t="s">
        <v>403</v>
      </c>
      <c r="E1430" s="14" t="s">
        <v>207</v>
      </c>
      <c r="F1430" s="12" t="s">
        <v>1920</v>
      </c>
      <c r="G1430" s="12" t="s">
        <v>1921</v>
      </c>
      <c r="H1430" s="10">
        <v>1</v>
      </c>
      <c r="I1430" s="12"/>
      <c r="K1430" s="12"/>
      <c r="L1430" s="12" t="s">
        <v>4892</v>
      </c>
      <c r="M1430" s="10" t="s">
        <v>1923</v>
      </c>
      <c r="N1430" s="10" t="s">
        <v>207</v>
      </c>
      <c r="O1430" s="10" t="s">
        <v>207</v>
      </c>
      <c r="P1430" s="14" t="s">
        <v>207</v>
      </c>
      <c r="Q1430" s="12" t="s">
        <v>1924</v>
      </c>
      <c r="R1430" s="12" t="s">
        <v>207</v>
      </c>
      <c r="S1430" s="12" t="s">
        <v>207</v>
      </c>
      <c r="T1430" s="10" t="s">
        <v>207</v>
      </c>
      <c r="U1430" s="10" t="s">
        <v>207</v>
      </c>
      <c r="V1430" s="10" t="s">
        <v>207</v>
      </c>
      <c r="W1430" s="10" t="s">
        <v>207</v>
      </c>
      <c r="X1430" s="10" t="s">
        <v>207</v>
      </c>
      <c r="Y1430" s="10" t="s">
        <v>2232</v>
      </c>
      <c r="Z1430" s="10" t="s">
        <v>207</v>
      </c>
    </row>
    <row r="1431" spans="1:26" s="10" customFormat="1" ht="30">
      <c r="A1431" s="13" t="s">
        <v>56</v>
      </c>
      <c r="B1431" s="14" t="s">
        <v>137</v>
      </c>
      <c r="C1431" s="10" t="s">
        <v>206</v>
      </c>
      <c r="D1431" s="14" t="s">
        <v>412</v>
      </c>
      <c r="E1431" s="14" t="s">
        <v>2240</v>
      </c>
      <c r="F1431" s="12" t="s">
        <v>1920</v>
      </c>
      <c r="G1431" s="12" t="s">
        <v>1937</v>
      </c>
      <c r="H1431" s="10">
        <v>1</v>
      </c>
      <c r="I1431" s="12"/>
      <c r="K1431" s="12"/>
      <c r="L1431" s="12" t="s">
        <v>4892</v>
      </c>
      <c r="M1431" s="10" t="s">
        <v>1928</v>
      </c>
      <c r="N1431" s="10" t="s">
        <v>1929</v>
      </c>
      <c r="O1431" s="10" t="s">
        <v>2233</v>
      </c>
      <c r="P1431" s="14" t="s">
        <v>2234</v>
      </c>
      <c r="Q1431" s="12" t="s">
        <v>1924</v>
      </c>
      <c r="R1431" s="12" t="s">
        <v>207</v>
      </c>
      <c r="S1431" s="12" t="s">
        <v>207</v>
      </c>
      <c r="T1431" s="10" t="s">
        <v>207</v>
      </c>
      <c r="U1431" s="10" t="s">
        <v>207</v>
      </c>
      <c r="V1431" s="10" t="s">
        <v>207</v>
      </c>
      <c r="W1431" s="10" t="s">
        <v>207</v>
      </c>
      <c r="X1431" s="10" t="s">
        <v>207</v>
      </c>
      <c r="Y1431" s="10" t="s">
        <v>2241</v>
      </c>
      <c r="Z1431" s="10" t="s">
        <v>207</v>
      </c>
    </row>
    <row r="1432" spans="1:26" s="10" customFormat="1">
      <c r="A1432" s="13" t="s">
        <v>56</v>
      </c>
      <c r="B1432" s="14" t="s">
        <v>136</v>
      </c>
      <c r="C1432" s="10" t="s">
        <v>205</v>
      </c>
      <c r="D1432" s="14" t="s">
        <v>404</v>
      </c>
      <c r="E1432" s="14" t="s">
        <v>207</v>
      </c>
      <c r="F1432" s="12" t="s">
        <v>1920</v>
      </c>
      <c r="G1432" s="12" t="s">
        <v>1921</v>
      </c>
      <c r="H1432" s="10">
        <v>1</v>
      </c>
      <c r="I1432" s="12"/>
      <c r="K1432" s="12"/>
      <c r="L1432" s="12" t="s">
        <v>4892</v>
      </c>
      <c r="M1432" s="10" t="s">
        <v>1923</v>
      </c>
      <c r="N1432" s="10" t="s">
        <v>207</v>
      </c>
      <c r="O1432" s="10" t="s">
        <v>207</v>
      </c>
      <c r="P1432" s="14" t="s">
        <v>207</v>
      </c>
      <c r="Q1432" s="12" t="s">
        <v>1924</v>
      </c>
      <c r="R1432" s="12" t="s">
        <v>207</v>
      </c>
      <c r="S1432" s="12" t="s">
        <v>207</v>
      </c>
      <c r="T1432" s="10" t="s">
        <v>207</v>
      </c>
      <c r="U1432" s="10" t="s">
        <v>207</v>
      </c>
      <c r="V1432" s="10" t="s">
        <v>207</v>
      </c>
      <c r="W1432" s="10" t="s">
        <v>207</v>
      </c>
      <c r="X1432" s="10" t="s">
        <v>207</v>
      </c>
      <c r="Y1432" s="10" t="s">
        <v>207</v>
      </c>
      <c r="Z1432" s="10" t="s">
        <v>207</v>
      </c>
    </row>
    <row r="1433" spans="1:26" s="10" customFormat="1" ht="30">
      <c r="A1433" s="13" t="s">
        <v>56</v>
      </c>
      <c r="B1433" s="14" t="s">
        <v>119</v>
      </c>
      <c r="C1433" s="10" t="s">
        <v>189</v>
      </c>
      <c r="D1433" s="14" t="s">
        <v>462</v>
      </c>
      <c r="E1433" s="14" t="s">
        <v>207</v>
      </c>
      <c r="F1433" s="12" t="s">
        <v>1920</v>
      </c>
      <c r="G1433" s="12" t="s">
        <v>1921</v>
      </c>
      <c r="H1433" s="10">
        <v>1</v>
      </c>
      <c r="I1433" s="12"/>
      <c r="K1433" s="12"/>
      <c r="L1433" s="12" t="s">
        <v>4892</v>
      </c>
      <c r="M1433" s="10" t="s">
        <v>1928</v>
      </c>
      <c r="N1433" s="10" t="s">
        <v>1929</v>
      </c>
      <c r="O1433" s="10" t="s">
        <v>2233</v>
      </c>
      <c r="P1433" s="14" t="s">
        <v>1931</v>
      </c>
      <c r="Q1433" s="12" t="s">
        <v>1924</v>
      </c>
      <c r="R1433" s="12" t="s">
        <v>207</v>
      </c>
      <c r="S1433" s="12" t="s">
        <v>207</v>
      </c>
      <c r="T1433" s="10" t="s">
        <v>207</v>
      </c>
      <c r="U1433" s="10" t="s">
        <v>207</v>
      </c>
      <c r="V1433" s="10" t="s">
        <v>207</v>
      </c>
      <c r="W1433" s="10" t="s">
        <v>1933</v>
      </c>
      <c r="X1433" s="10" t="s">
        <v>1933</v>
      </c>
      <c r="Y1433" s="10" t="s">
        <v>2173</v>
      </c>
      <c r="Z1433" s="10" t="s">
        <v>207</v>
      </c>
    </row>
    <row r="1434" spans="1:26" s="10" customFormat="1">
      <c r="A1434" s="13" t="s">
        <v>56</v>
      </c>
      <c r="B1434" s="14" t="s">
        <v>4879</v>
      </c>
      <c r="C1434" s="10" t="s">
        <v>187</v>
      </c>
      <c r="D1434" s="14" t="s">
        <v>423</v>
      </c>
      <c r="E1434" s="14" t="s">
        <v>207</v>
      </c>
      <c r="F1434" s="12" t="s">
        <v>1920</v>
      </c>
      <c r="G1434" s="12" t="s">
        <v>1921</v>
      </c>
      <c r="H1434" s="10">
        <v>1</v>
      </c>
      <c r="I1434" s="12"/>
      <c r="K1434" s="12"/>
      <c r="L1434" s="12" t="s">
        <v>4892</v>
      </c>
      <c r="M1434" s="10" t="s">
        <v>1923</v>
      </c>
      <c r="N1434" s="10" t="s">
        <v>207</v>
      </c>
      <c r="O1434" s="10" t="s">
        <v>207</v>
      </c>
      <c r="P1434" s="14" t="s">
        <v>207</v>
      </c>
      <c r="Q1434" s="12" t="s">
        <v>1924</v>
      </c>
      <c r="R1434" s="12" t="s">
        <v>207</v>
      </c>
      <c r="S1434" s="12" t="s">
        <v>207</v>
      </c>
      <c r="T1434" s="10" t="s">
        <v>207</v>
      </c>
      <c r="U1434" s="10" t="s">
        <v>207</v>
      </c>
      <c r="V1434" s="10" t="s">
        <v>207</v>
      </c>
      <c r="W1434" s="10" t="s">
        <v>207</v>
      </c>
      <c r="X1434" s="10" t="s">
        <v>207</v>
      </c>
      <c r="Y1434" s="10" t="s">
        <v>2244</v>
      </c>
      <c r="Z1434" s="10" t="s">
        <v>207</v>
      </c>
    </row>
    <row r="1435" spans="1:26" s="10" customFormat="1">
      <c r="A1435" s="13" t="s">
        <v>56</v>
      </c>
      <c r="B1435" s="14" t="s">
        <v>4879</v>
      </c>
      <c r="C1435" s="10" t="s">
        <v>187</v>
      </c>
      <c r="D1435" s="14" t="s">
        <v>424</v>
      </c>
      <c r="E1435" s="14" t="s">
        <v>207</v>
      </c>
      <c r="F1435" s="12" t="s">
        <v>1920</v>
      </c>
      <c r="G1435" s="12" t="s">
        <v>1921</v>
      </c>
      <c r="H1435" s="10">
        <v>1</v>
      </c>
      <c r="I1435" s="12"/>
      <c r="K1435" s="12"/>
      <c r="L1435" s="12" t="s">
        <v>4892</v>
      </c>
      <c r="M1435" s="10" t="s">
        <v>1923</v>
      </c>
      <c r="N1435" s="10" t="s">
        <v>207</v>
      </c>
      <c r="O1435" s="10" t="s">
        <v>207</v>
      </c>
      <c r="P1435" s="14" t="s">
        <v>207</v>
      </c>
      <c r="Q1435" s="12" t="s">
        <v>1924</v>
      </c>
      <c r="R1435" s="12" t="s">
        <v>207</v>
      </c>
      <c r="S1435" s="12" t="s">
        <v>207</v>
      </c>
      <c r="T1435" s="10" t="s">
        <v>207</v>
      </c>
      <c r="U1435" s="10" t="s">
        <v>207</v>
      </c>
      <c r="V1435" s="10" t="s">
        <v>207</v>
      </c>
      <c r="W1435" s="10" t="s">
        <v>207</v>
      </c>
      <c r="X1435" s="10" t="s">
        <v>207</v>
      </c>
      <c r="Y1435" s="10" t="s">
        <v>2245</v>
      </c>
      <c r="Z1435" s="10" t="s">
        <v>207</v>
      </c>
    </row>
    <row r="1436" spans="1:26" s="10" customFormat="1" ht="30">
      <c r="A1436" s="13" t="s">
        <v>56</v>
      </c>
      <c r="B1436" s="14" t="s">
        <v>4879</v>
      </c>
      <c r="C1436" s="10" t="s">
        <v>187</v>
      </c>
      <c r="D1436" s="14" t="s">
        <v>1911</v>
      </c>
      <c r="E1436" s="14" t="s">
        <v>4743</v>
      </c>
      <c r="F1436" s="12" t="s">
        <v>1920</v>
      </c>
      <c r="G1436" s="12" t="s">
        <v>1937</v>
      </c>
      <c r="H1436" s="10">
        <v>1</v>
      </c>
      <c r="I1436" s="12"/>
      <c r="K1436" s="12"/>
      <c r="L1436" s="12" t="s">
        <v>4892</v>
      </c>
      <c r="M1436" s="10" t="s">
        <v>1928</v>
      </c>
      <c r="N1436" s="10" t="s">
        <v>1929</v>
      </c>
      <c r="O1436" s="10" t="s">
        <v>2233</v>
      </c>
      <c r="P1436" s="14" t="s">
        <v>2234</v>
      </c>
      <c r="Q1436" s="12" t="s">
        <v>1924</v>
      </c>
      <c r="R1436" s="12" t="s">
        <v>207</v>
      </c>
      <c r="S1436" s="12" t="s">
        <v>207</v>
      </c>
      <c r="T1436" s="10" t="s">
        <v>207</v>
      </c>
      <c r="U1436" s="10" t="s">
        <v>207</v>
      </c>
      <c r="V1436" s="10" t="s">
        <v>207</v>
      </c>
      <c r="W1436" s="10" t="s">
        <v>207</v>
      </c>
      <c r="X1436" s="10" t="s">
        <v>207</v>
      </c>
      <c r="Y1436" s="10" t="s">
        <v>4744</v>
      </c>
      <c r="Z1436" s="10" t="s">
        <v>207</v>
      </c>
    </row>
    <row r="1437" spans="1:26" s="10" customFormat="1" ht="30">
      <c r="A1437" s="13" t="s">
        <v>56</v>
      </c>
      <c r="B1437" s="14" t="s">
        <v>4879</v>
      </c>
      <c r="C1437" s="10" t="s">
        <v>187</v>
      </c>
      <c r="D1437" s="14" t="s">
        <v>425</v>
      </c>
      <c r="E1437" s="14" t="s">
        <v>207</v>
      </c>
      <c r="F1437" s="12" t="s">
        <v>1920</v>
      </c>
      <c r="G1437" s="12" t="s">
        <v>1921</v>
      </c>
      <c r="H1437" s="10">
        <v>1</v>
      </c>
      <c r="I1437" s="12"/>
      <c r="K1437" s="12"/>
      <c r="L1437" s="12" t="s">
        <v>4892</v>
      </c>
      <c r="M1437" s="10" t="s">
        <v>1923</v>
      </c>
      <c r="N1437" s="10" t="s">
        <v>207</v>
      </c>
      <c r="O1437" s="10" t="s">
        <v>207</v>
      </c>
      <c r="P1437" s="14" t="s">
        <v>207</v>
      </c>
      <c r="Q1437" s="12" t="s">
        <v>1924</v>
      </c>
      <c r="R1437" s="12" t="s">
        <v>207</v>
      </c>
      <c r="S1437" s="12" t="s">
        <v>207</v>
      </c>
      <c r="T1437" s="10" t="s">
        <v>207</v>
      </c>
      <c r="U1437" s="10" t="s">
        <v>207</v>
      </c>
      <c r="V1437" s="10" t="s">
        <v>207</v>
      </c>
      <c r="W1437" s="10" t="s">
        <v>207</v>
      </c>
      <c r="X1437" s="10" t="s">
        <v>207</v>
      </c>
      <c r="Y1437" s="10" t="s">
        <v>207</v>
      </c>
      <c r="Z1437" s="10" t="s">
        <v>207</v>
      </c>
    </row>
    <row r="1438" spans="1:26" s="10" customFormat="1">
      <c r="A1438" s="13" t="s">
        <v>56</v>
      </c>
      <c r="B1438" s="14" t="s">
        <v>4879</v>
      </c>
      <c r="C1438" s="10" t="s">
        <v>187</v>
      </c>
      <c r="D1438" s="14" t="s">
        <v>426</v>
      </c>
      <c r="E1438" s="14" t="s">
        <v>207</v>
      </c>
      <c r="F1438" s="12" t="s">
        <v>1920</v>
      </c>
      <c r="G1438" s="12" t="s">
        <v>1921</v>
      </c>
      <c r="H1438" s="10">
        <v>1</v>
      </c>
      <c r="I1438" s="12"/>
      <c r="K1438" s="12"/>
      <c r="L1438" s="12" t="s">
        <v>4892</v>
      </c>
      <c r="M1438" s="10" t="s">
        <v>1923</v>
      </c>
      <c r="N1438" s="10" t="s">
        <v>207</v>
      </c>
      <c r="O1438" s="10" t="s">
        <v>207</v>
      </c>
      <c r="P1438" s="14" t="s">
        <v>207</v>
      </c>
      <c r="Q1438" s="12" t="s">
        <v>1924</v>
      </c>
      <c r="R1438" s="12" t="s">
        <v>207</v>
      </c>
      <c r="S1438" s="12" t="s">
        <v>207</v>
      </c>
      <c r="T1438" s="10" t="s">
        <v>207</v>
      </c>
      <c r="U1438" s="10" t="s">
        <v>207</v>
      </c>
      <c r="V1438" s="10" t="s">
        <v>207</v>
      </c>
      <c r="W1438" s="10" t="s">
        <v>207</v>
      </c>
      <c r="X1438" s="10" t="s">
        <v>207</v>
      </c>
      <c r="Y1438" s="10" t="s">
        <v>207</v>
      </c>
      <c r="Z1438" s="10" t="s">
        <v>207</v>
      </c>
    </row>
    <row r="1439" spans="1:26" s="10" customFormat="1">
      <c r="A1439" s="13" t="s">
        <v>56</v>
      </c>
      <c r="B1439" s="14" t="s">
        <v>4879</v>
      </c>
      <c r="C1439" s="10" t="s">
        <v>187</v>
      </c>
      <c r="D1439" s="14" t="s">
        <v>427</v>
      </c>
      <c r="E1439" s="14" t="s">
        <v>207</v>
      </c>
      <c r="F1439" s="12" t="s">
        <v>1920</v>
      </c>
      <c r="G1439" s="12" t="s">
        <v>1921</v>
      </c>
      <c r="H1439" s="10">
        <v>1</v>
      </c>
      <c r="I1439" s="12"/>
      <c r="K1439" s="12"/>
      <c r="L1439" s="12" t="s">
        <v>4892</v>
      </c>
      <c r="M1439" s="10" t="s">
        <v>1923</v>
      </c>
      <c r="N1439" s="10" t="s">
        <v>207</v>
      </c>
      <c r="O1439" s="10" t="s">
        <v>207</v>
      </c>
      <c r="P1439" s="14" t="s">
        <v>207</v>
      </c>
      <c r="Q1439" s="12" t="s">
        <v>1924</v>
      </c>
      <c r="R1439" s="12" t="s">
        <v>207</v>
      </c>
      <c r="S1439" s="12" t="s">
        <v>207</v>
      </c>
      <c r="T1439" s="10" t="s">
        <v>207</v>
      </c>
      <c r="U1439" s="10" t="s">
        <v>207</v>
      </c>
      <c r="V1439" s="10" t="s">
        <v>207</v>
      </c>
      <c r="W1439" s="10" t="s">
        <v>207</v>
      </c>
      <c r="X1439" s="10" t="s">
        <v>207</v>
      </c>
      <c r="Y1439" s="10" t="s">
        <v>2243</v>
      </c>
      <c r="Z1439" s="10" t="s">
        <v>207</v>
      </c>
    </row>
    <row r="1440" spans="1:26" s="10" customFormat="1" ht="30">
      <c r="A1440" s="13" t="s">
        <v>56</v>
      </c>
      <c r="B1440" s="14" t="s">
        <v>4879</v>
      </c>
      <c r="C1440" s="10" t="s">
        <v>187</v>
      </c>
      <c r="D1440" s="14" t="s">
        <v>428</v>
      </c>
      <c r="E1440" s="14" t="s">
        <v>207</v>
      </c>
      <c r="F1440" s="12" t="s">
        <v>1920</v>
      </c>
      <c r="G1440" s="12" t="s">
        <v>1921</v>
      </c>
      <c r="H1440" s="10">
        <v>1</v>
      </c>
      <c r="I1440" s="12">
        <v>5</v>
      </c>
      <c r="K1440" s="12">
        <v>2</v>
      </c>
      <c r="L1440" s="12" t="s">
        <v>4892</v>
      </c>
      <c r="M1440" s="10" t="s">
        <v>1923</v>
      </c>
      <c r="N1440" s="10" t="s">
        <v>207</v>
      </c>
      <c r="O1440" s="10" t="s">
        <v>207</v>
      </c>
      <c r="P1440" s="14" t="s">
        <v>207</v>
      </c>
      <c r="Q1440" s="12" t="s">
        <v>1924</v>
      </c>
      <c r="R1440" s="12" t="s">
        <v>207</v>
      </c>
      <c r="S1440" s="12" t="s">
        <v>207</v>
      </c>
      <c r="T1440" s="10" t="s">
        <v>207</v>
      </c>
      <c r="U1440" s="10" t="s">
        <v>207</v>
      </c>
      <c r="V1440" s="10" t="s">
        <v>1925</v>
      </c>
      <c r="W1440" s="10" t="s">
        <v>207</v>
      </c>
      <c r="X1440" s="10" t="s">
        <v>207</v>
      </c>
      <c r="Y1440" s="10" t="s">
        <v>2243</v>
      </c>
      <c r="Z1440" s="10" t="s">
        <v>207</v>
      </c>
    </row>
    <row r="1441" spans="1:26" s="10" customFormat="1">
      <c r="A1441" s="13" t="s">
        <v>56</v>
      </c>
      <c r="B1441" s="14" t="s">
        <v>4879</v>
      </c>
      <c r="C1441" s="10" t="s">
        <v>187</v>
      </c>
      <c r="D1441" s="14" t="s">
        <v>429</v>
      </c>
      <c r="E1441" s="14" t="s">
        <v>207</v>
      </c>
      <c r="F1441" s="12" t="s">
        <v>1920</v>
      </c>
      <c r="G1441" s="12" t="s">
        <v>1921</v>
      </c>
      <c r="H1441" s="10">
        <v>1</v>
      </c>
      <c r="I1441" s="12">
        <v>5</v>
      </c>
      <c r="K1441" s="12">
        <v>2</v>
      </c>
      <c r="L1441" s="12" t="s">
        <v>4892</v>
      </c>
      <c r="M1441" s="10" t="s">
        <v>1923</v>
      </c>
      <c r="N1441" s="10" t="s">
        <v>207</v>
      </c>
      <c r="O1441" s="10" t="s">
        <v>207</v>
      </c>
      <c r="P1441" s="14" t="s">
        <v>207</v>
      </c>
      <c r="Q1441" s="12" t="s">
        <v>1924</v>
      </c>
      <c r="R1441" s="12" t="s">
        <v>207</v>
      </c>
      <c r="S1441" s="12" t="s">
        <v>207</v>
      </c>
      <c r="T1441" s="10" t="s">
        <v>207</v>
      </c>
      <c r="U1441" s="10" t="s">
        <v>207</v>
      </c>
      <c r="V1441" s="10" t="s">
        <v>1925</v>
      </c>
      <c r="W1441" s="10" t="s">
        <v>207</v>
      </c>
      <c r="X1441" s="10" t="s">
        <v>207</v>
      </c>
      <c r="Y1441" s="10" t="s">
        <v>2243</v>
      </c>
      <c r="Z1441" s="10" t="s">
        <v>207</v>
      </c>
    </row>
    <row r="1442" spans="1:26" s="10" customFormat="1">
      <c r="A1442" s="13" t="s">
        <v>56</v>
      </c>
      <c r="B1442" s="14" t="s">
        <v>4879</v>
      </c>
      <c r="C1442" s="10" t="s">
        <v>187</v>
      </c>
      <c r="D1442" s="14" t="s">
        <v>430</v>
      </c>
      <c r="E1442" s="14" t="s">
        <v>207</v>
      </c>
      <c r="F1442" s="12" t="s">
        <v>1920</v>
      </c>
      <c r="G1442" s="12" t="s">
        <v>1921</v>
      </c>
      <c r="H1442" s="10">
        <v>1</v>
      </c>
      <c r="I1442" s="12">
        <v>5</v>
      </c>
      <c r="K1442" s="12">
        <v>2</v>
      </c>
      <c r="L1442" s="12" t="s">
        <v>4892</v>
      </c>
      <c r="M1442" s="10" t="s">
        <v>1923</v>
      </c>
      <c r="N1442" s="10" t="s">
        <v>207</v>
      </c>
      <c r="O1442" s="10" t="s">
        <v>207</v>
      </c>
      <c r="P1442" s="14" t="s">
        <v>207</v>
      </c>
      <c r="Q1442" s="12" t="s">
        <v>1924</v>
      </c>
      <c r="R1442" s="12" t="s">
        <v>207</v>
      </c>
      <c r="S1442" s="12" t="s">
        <v>207</v>
      </c>
      <c r="T1442" s="10" t="s">
        <v>207</v>
      </c>
      <c r="U1442" s="10" t="s">
        <v>207</v>
      </c>
      <c r="V1442" s="10" t="s">
        <v>1925</v>
      </c>
      <c r="W1442" s="10" t="s">
        <v>207</v>
      </c>
      <c r="X1442" s="10" t="s">
        <v>207</v>
      </c>
      <c r="Y1442" s="10" t="s">
        <v>2243</v>
      </c>
      <c r="Z1442" s="10" t="s">
        <v>207</v>
      </c>
    </row>
    <row r="1443" spans="1:26" s="10" customFormat="1">
      <c r="A1443" s="13" t="s">
        <v>56</v>
      </c>
      <c r="B1443" s="14" t="s">
        <v>136</v>
      </c>
      <c r="C1443" s="10" t="s">
        <v>205</v>
      </c>
      <c r="D1443" s="14" t="s">
        <v>405</v>
      </c>
      <c r="E1443" s="14" t="s">
        <v>207</v>
      </c>
      <c r="F1443" s="12" t="s">
        <v>1920</v>
      </c>
      <c r="G1443" s="12" t="s">
        <v>1937</v>
      </c>
      <c r="H1443" s="10">
        <v>1</v>
      </c>
      <c r="I1443" s="12"/>
      <c r="K1443" s="12"/>
      <c r="L1443" s="12" t="s">
        <v>4892</v>
      </c>
      <c r="M1443" s="10" t="s">
        <v>1928</v>
      </c>
      <c r="N1443" s="10" t="s">
        <v>1929</v>
      </c>
      <c r="O1443" s="10" t="s">
        <v>2233</v>
      </c>
      <c r="P1443" s="14" t="s">
        <v>2234</v>
      </c>
      <c r="Q1443" s="12" t="s">
        <v>1924</v>
      </c>
      <c r="R1443" s="12" t="s">
        <v>207</v>
      </c>
      <c r="S1443" s="12" t="s">
        <v>207</v>
      </c>
      <c r="T1443" s="10" t="s">
        <v>207</v>
      </c>
      <c r="U1443" s="10" t="s">
        <v>207</v>
      </c>
      <c r="V1443" s="10" t="s">
        <v>207</v>
      </c>
      <c r="W1443" s="10" t="s">
        <v>207</v>
      </c>
      <c r="X1443" s="10" t="s">
        <v>207</v>
      </c>
      <c r="Y1443" s="10" t="s">
        <v>2235</v>
      </c>
      <c r="Z1443" s="10" t="s">
        <v>207</v>
      </c>
    </row>
    <row r="1444" spans="1:26" s="10" customFormat="1" ht="30">
      <c r="A1444" s="13" t="s">
        <v>56</v>
      </c>
      <c r="B1444" s="14" t="s">
        <v>121</v>
      </c>
      <c r="C1444" s="10" t="s">
        <v>191</v>
      </c>
      <c r="D1444" s="14" t="s">
        <v>402</v>
      </c>
      <c r="E1444" s="14" t="s">
        <v>207</v>
      </c>
      <c r="F1444" s="12" t="s">
        <v>1936</v>
      </c>
      <c r="G1444" s="12" t="s">
        <v>1937</v>
      </c>
      <c r="H1444" s="10">
        <v>2</v>
      </c>
      <c r="I1444" s="12">
        <v>4</v>
      </c>
      <c r="J1444" s="10">
        <v>10</v>
      </c>
      <c r="K1444" s="12">
        <v>7</v>
      </c>
      <c r="L1444" s="12" t="s">
        <v>1922</v>
      </c>
      <c r="M1444" s="10" t="s">
        <v>1928</v>
      </c>
      <c r="N1444" s="10" t="s">
        <v>1929</v>
      </c>
      <c r="O1444" s="10" t="s">
        <v>1960</v>
      </c>
      <c r="P1444" s="14" t="s">
        <v>1931</v>
      </c>
      <c r="Q1444" s="12" t="s">
        <v>1946</v>
      </c>
      <c r="R1444" s="12" t="s">
        <v>1962</v>
      </c>
      <c r="S1444" s="12" t="s">
        <v>1962</v>
      </c>
      <c r="T1444" s="10" t="s">
        <v>2230</v>
      </c>
      <c r="U1444" s="10" t="s">
        <v>2231</v>
      </c>
      <c r="V1444" s="10" t="s">
        <v>207</v>
      </c>
      <c r="W1444" s="10" t="s">
        <v>2022</v>
      </c>
      <c r="X1444" s="10" t="s">
        <v>1993</v>
      </c>
      <c r="Y1444" s="10" t="s">
        <v>207</v>
      </c>
      <c r="Z1444" s="10" t="s">
        <v>1935</v>
      </c>
    </row>
    <row r="1445" spans="1:26" s="10" customFormat="1" ht="30">
      <c r="A1445" s="13" t="s">
        <v>56</v>
      </c>
      <c r="B1445" s="14" t="s">
        <v>135</v>
      </c>
      <c r="C1445" s="10" t="s">
        <v>204</v>
      </c>
      <c r="D1445" s="14" t="s">
        <v>402</v>
      </c>
      <c r="E1445" s="14" t="s">
        <v>207</v>
      </c>
      <c r="F1445" s="12" t="s">
        <v>1936</v>
      </c>
      <c r="G1445" s="12" t="s">
        <v>1937</v>
      </c>
      <c r="H1445" s="10">
        <v>2</v>
      </c>
      <c r="I1445" s="12">
        <v>4</v>
      </c>
      <c r="J1445" s="10">
        <v>10</v>
      </c>
      <c r="K1445" s="12">
        <v>7</v>
      </c>
      <c r="L1445" s="12" t="s">
        <v>1922</v>
      </c>
      <c r="M1445" s="10" t="s">
        <v>1928</v>
      </c>
      <c r="N1445" s="10" t="s">
        <v>1929</v>
      </c>
      <c r="O1445" s="10" t="s">
        <v>1960</v>
      </c>
      <c r="P1445" s="14" t="s">
        <v>1931</v>
      </c>
      <c r="Q1445" s="12" t="s">
        <v>1946</v>
      </c>
      <c r="R1445" s="12" t="s">
        <v>1962</v>
      </c>
      <c r="S1445" s="12" t="s">
        <v>1962</v>
      </c>
      <c r="T1445" s="10" t="s">
        <v>2230</v>
      </c>
      <c r="U1445" s="10" t="s">
        <v>2231</v>
      </c>
      <c r="V1445" s="10" t="s">
        <v>207</v>
      </c>
      <c r="W1445" s="10" t="s">
        <v>2022</v>
      </c>
      <c r="X1445" s="10" t="s">
        <v>1993</v>
      </c>
      <c r="Y1445" s="10" t="s">
        <v>207</v>
      </c>
      <c r="Z1445" s="10" t="s">
        <v>1935</v>
      </c>
    </row>
    <row r="1446" spans="1:26" s="10" customFormat="1">
      <c r="A1446" s="13" t="s">
        <v>56</v>
      </c>
      <c r="B1446" s="14" t="s">
        <v>118</v>
      </c>
      <c r="C1446" s="10" t="s">
        <v>188</v>
      </c>
      <c r="D1446" s="14" t="s">
        <v>459</v>
      </c>
      <c r="E1446" s="14" t="s">
        <v>207</v>
      </c>
      <c r="F1446" s="12" t="s">
        <v>1936</v>
      </c>
      <c r="G1446" s="12" t="s">
        <v>1937</v>
      </c>
      <c r="H1446" s="10">
        <v>1</v>
      </c>
      <c r="I1446" s="12"/>
      <c r="K1446" s="12"/>
      <c r="L1446" s="12" t="s">
        <v>4892</v>
      </c>
      <c r="M1446" s="10" t="s">
        <v>1928</v>
      </c>
      <c r="N1446" s="10" t="s">
        <v>1929</v>
      </c>
      <c r="O1446" s="10" t="s">
        <v>1938</v>
      </c>
      <c r="P1446" s="14" t="s">
        <v>1987</v>
      </c>
      <c r="Q1446" s="12" t="s">
        <v>1924</v>
      </c>
      <c r="R1446" s="12" t="s">
        <v>207</v>
      </c>
      <c r="S1446" s="12" t="s">
        <v>207</v>
      </c>
      <c r="T1446" s="10" t="s">
        <v>207</v>
      </c>
      <c r="U1446" s="10" t="s">
        <v>207</v>
      </c>
      <c r="V1446" s="10" t="s">
        <v>207</v>
      </c>
      <c r="W1446" s="10" t="s">
        <v>207</v>
      </c>
      <c r="X1446" s="10" t="s">
        <v>207</v>
      </c>
      <c r="Y1446" s="10" t="s">
        <v>207</v>
      </c>
      <c r="Z1446" s="10" t="s">
        <v>207</v>
      </c>
    </row>
    <row r="1447" spans="1:26" s="10" customFormat="1" ht="30">
      <c r="A1447" s="13" t="s">
        <v>56</v>
      </c>
      <c r="B1447" s="14" t="s">
        <v>4879</v>
      </c>
      <c r="C1447" s="10" t="s">
        <v>187</v>
      </c>
      <c r="D1447" s="14" t="s">
        <v>431</v>
      </c>
      <c r="E1447" s="14" t="s">
        <v>207</v>
      </c>
      <c r="F1447" s="12" t="s">
        <v>1920</v>
      </c>
      <c r="G1447" s="12" t="s">
        <v>1921</v>
      </c>
      <c r="H1447" s="10">
        <v>1</v>
      </c>
      <c r="I1447" s="12"/>
      <c r="K1447" s="12"/>
      <c r="L1447" s="12" t="s">
        <v>4892</v>
      </c>
      <c r="M1447" s="10" t="s">
        <v>1923</v>
      </c>
      <c r="N1447" s="10" t="s">
        <v>207</v>
      </c>
      <c r="O1447" s="10" t="s">
        <v>207</v>
      </c>
      <c r="P1447" s="14" t="s">
        <v>207</v>
      </c>
      <c r="Q1447" s="12" t="s">
        <v>1924</v>
      </c>
      <c r="R1447" s="12" t="s">
        <v>207</v>
      </c>
      <c r="S1447" s="12" t="s">
        <v>207</v>
      </c>
      <c r="T1447" s="10" t="s">
        <v>207</v>
      </c>
      <c r="U1447" s="10" t="s">
        <v>207</v>
      </c>
      <c r="V1447" s="10" t="s">
        <v>1925</v>
      </c>
      <c r="W1447" s="10" t="s">
        <v>207</v>
      </c>
      <c r="X1447" s="10" t="s">
        <v>207</v>
      </c>
      <c r="Y1447" s="10" t="s">
        <v>2243</v>
      </c>
      <c r="Z1447" s="10" t="s">
        <v>207</v>
      </c>
    </row>
    <row r="1448" spans="1:26" s="10" customFormat="1">
      <c r="A1448" s="13" t="s">
        <v>56</v>
      </c>
      <c r="B1448" s="14" t="s">
        <v>4879</v>
      </c>
      <c r="C1448" s="10" t="s">
        <v>187</v>
      </c>
      <c r="D1448" s="14" t="s">
        <v>432</v>
      </c>
      <c r="E1448" s="14" t="s">
        <v>207</v>
      </c>
      <c r="F1448" s="12" t="s">
        <v>1920</v>
      </c>
      <c r="G1448" s="12" t="s">
        <v>1921</v>
      </c>
      <c r="H1448" s="10">
        <v>1</v>
      </c>
      <c r="I1448" s="12"/>
      <c r="K1448" s="12"/>
      <c r="L1448" s="12" t="s">
        <v>4892</v>
      </c>
      <c r="M1448" s="10" t="s">
        <v>1923</v>
      </c>
      <c r="N1448" s="10" t="s">
        <v>207</v>
      </c>
      <c r="O1448" s="10" t="s">
        <v>207</v>
      </c>
      <c r="P1448" s="14" t="s">
        <v>207</v>
      </c>
      <c r="Q1448" s="12" t="s">
        <v>1924</v>
      </c>
      <c r="R1448" s="12" t="s">
        <v>207</v>
      </c>
      <c r="S1448" s="12" t="s">
        <v>207</v>
      </c>
      <c r="T1448" s="10" t="s">
        <v>207</v>
      </c>
      <c r="U1448" s="10" t="s">
        <v>207</v>
      </c>
      <c r="V1448" s="10" t="s">
        <v>207</v>
      </c>
      <c r="W1448" s="10" t="s">
        <v>207</v>
      </c>
      <c r="X1448" s="10" t="s">
        <v>207</v>
      </c>
      <c r="Y1448" s="10" t="s">
        <v>207</v>
      </c>
      <c r="Z1448" s="10" t="s">
        <v>207</v>
      </c>
    </row>
    <row r="1449" spans="1:26" s="10" customFormat="1">
      <c r="A1449" s="13" t="s">
        <v>56</v>
      </c>
      <c r="B1449" s="14" t="s">
        <v>4879</v>
      </c>
      <c r="C1449" s="10" t="s">
        <v>187</v>
      </c>
      <c r="D1449" s="14" t="s">
        <v>433</v>
      </c>
      <c r="E1449" s="14" t="s">
        <v>207</v>
      </c>
      <c r="F1449" s="12" t="s">
        <v>1920</v>
      </c>
      <c r="G1449" s="12" t="s">
        <v>1921</v>
      </c>
      <c r="H1449" s="10">
        <v>1</v>
      </c>
      <c r="I1449" s="12"/>
      <c r="K1449" s="12"/>
      <c r="L1449" s="12" t="s">
        <v>4892</v>
      </c>
      <c r="M1449" s="10" t="s">
        <v>1923</v>
      </c>
      <c r="N1449" s="10" t="s">
        <v>207</v>
      </c>
      <c r="O1449" s="10" t="s">
        <v>207</v>
      </c>
      <c r="P1449" s="14" t="s">
        <v>207</v>
      </c>
      <c r="Q1449" s="12" t="s">
        <v>1924</v>
      </c>
      <c r="R1449" s="12" t="s">
        <v>207</v>
      </c>
      <c r="S1449" s="12" t="s">
        <v>207</v>
      </c>
      <c r="T1449" s="10" t="s">
        <v>207</v>
      </c>
      <c r="U1449" s="10" t="s">
        <v>207</v>
      </c>
      <c r="V1449" s="10" t="s">
        <v>207</v>
      </c>
      <c r="W1449" s="10" t="s">
        <v>207</v>
      </c>
      <c r="X1449" s="10" t="s">
        <v>207</v>
      </c>
      <c r="Y1449" s="10" t="s">
        <v>207</v>
      </c>
      <c r="Z1449" s="10" t="s">
        <v>207</v>
      </c>
    </row>
    <row r="1450" spans="1:26" s="10" customFormat="1">
      <c r="A1450" s="13" t="s">
        <v>56</v>
      </c>
      <c r="B1450" s="14" t="s">
        <v>4879</v>
      </c>
      <c r="C1450" s="10" t="s">
        <v>187</v>
      </c>
      <c r="D1450" s="14" t="s">
        <v>434</v>
      </c>
      <c r="E1450" s="14" t="s">
        <v>207</v>
      </c>
      <c r="F1450" s="12" t="s">
        <v>1920</v>
      </c>
      <c r="G1450" s="12" t="s">
        <v>1921</v>
      </c>
      <c r="H1450" s="10">
        <v>1</v>
      </c>
      <c r="I1450" s="12"/>
      <c r="K1450" s="12"/>
      <c r="L1450" s="12" t="s">
        <v>4892</v>
      </c>
      <c r="M1450" s="10" t="s">
        <v>1923</v>
      </c>
      <c r="N1450" s="10" t="s">
        <v>207</v>
      </c>
      <c r="O1450" s="10" t="s">
        <v>207</v>
      </c>
      <c r="P1450" s="14" t="s">
        <v>207</v>
      </c>
      <c r="Q1450" s="12" t="s">
        <v>1924</v>
      </c>
      <c r="R1450" s="12" t="s">
        <v>207</v>
      </c>
      <c r="S1450" s="12" t="s">
        <v>207</v>
      </c>
      <c r="T1450" s="10" t="s">
        <v>207</v>
      </c>
      <c r="U1450" s="10" t="s">
        <v>207</v>
      </c>
      <c r="V1450" s="10" t="s">
        <v>207</v>
      </c>
      <c r="W1450" s="10" t="s">
        <v>207</v>
      </c>
      <c r="X1450" s="10" t="s">
        <v>207</v>
      </c>
      <c r="Y1450" s="10" t="s">
        <v>207</v>
      </c>
      <c r="Z1450" s="10" t="s">
        <v>207</v>
      </c>
    </row>
    <row r="1451" spans="1:26" s="10" customFormat="1">
      <c r="A1451" s="13" t="s">
        <v>56</v>
      </c>
      <c r="B1451" s="14" t="s">
        <v>4879</v>
      </c>
      <c r="C1451" s="10" t="s">
        <v>187</v>
      </c>
      <c r="D1451" s="14" t="s">
        <v>435</v>
      </c>
      <c r="E1451" s="14" t="s">
        <v>207</v>
      </c>
      <c r="F1451" s="12" t="s">
        <v>1920</v>
      </c>
      <c r="G1451" s="12" t="s">
        <v>1921</v>
      </c>
      <c r="H1451" s="10">
        <v>1</v>
      </c>
      <c r="I1451" s="12"/>
      <c r="K1451" s="12"/>
      <c r="L1451" s="12" t="s">
        <v>4892</v>
      </c>
      <c r="M1451" s="10" t="s">
        <v>1923</v>
      </c>
      <c r="N1451" s="10" t="s">
        <v>207</v>
      </c>
      <c r="O1451" s="10" t="s">
        <v>207</v>
      </c>
      <c r="P1451" s="14" t="s">
        <v>207</v>
      </c>
      <c r="Q1451" s="12" t="s">
        <v>1924</v>
      </c>
      <c r="R1451" s="12" t="s">
        <v>207</v>
      </c>
      <c r="S1451" s="12" t="s">
        <v>207</v>
      </c>
      <c r="T1451" s="10" t="s">
        <v>207</v>
      </c>
      <c r="U1451" s="10" t="s">
        <v>207</v>
      </c>
      <c r="V1451" s="10" t="s">
        <v>207</v>
      </c>
      <c r="W1451" s="10" t="s">
        <v>207</v>
      </c>
      <c r="X1451" s="10" t="s">
        <v>207</v>
      </c>
      <c r="Y1451" s="10" t="s">
        <v>207</v>
      </c>
      <c r="Z1451" s="10" t="s">
        <v>207</v>
      </c>
    </row>
    <row r="1452" spans="1:26" s="10" customFormat="1">
      <c r="A1452" s="13" t="s">
        <v>56</v>
      </c>
      <c r="B1452" s="14" t="s">
        <v>139</v>
      </c>
      <c r="C1452" s="10" t="s">
        <v>208</v>
      </c>
      <c r="D1452" s="14" t="s">
        <v>453</v>
      </c>
      <c r="E1452" s="14" t="s">
        <v>207</v>
      </c>
      <c r="F1452" s="12" t="s">
        <v>1920</v>
      </c>
      <c r="G1452" s="12" t="s">
        <v>1926</v>
      </c>
      <c r="H1452" s="10">
        <v>1</v>
      </c>
      <c r="I1452" s="12"/>
      <c r="K1452" s="12"/>
      <c r="L1452" s="12" t="s">
        <v>4892</v>
      </c>
      <c r="M1452" s="10" t="s">
        <v>1928</v>
      </c>
      <c r="N1452" s="10" t="s">
        <v>1929</v>
      </c>
      <c r="O1452" s="10" t="s">
        <v>2233</v>
      </c>
      <c r="P1452" s="14" t="s">
        <v>2234</v>
      </c>
      <c r="Q1452" s="12" t="s">
        <v>1924</v>
      </c>
      <c r="R1452" s="12" t="s">
        <v>207</v>
      </c>
      <c r="S1452" s="12" t="s">
        <v>207</v>
      </c>
      <c r="T1452" s="10" t="s">
        <v>207</v>
      </c>
      <c r="U1452" s="10" t="s">
        <v>207</v>
      </c>
      <c r="V1452" s="10" t="s">
        <v>207</v>
      </c>
      <c r="W1452" s="10" t="s">
        <v>207</v>
      </c>
      <c r="X1452" s="10" t="s">
        <v>207</v>
      </c>
      <c r="Y1452" s="10" t="s">
        <v>2249</v>
      </c>
      <c r="Z1452" s="10" t="s">
        <v>207</v>
      </c>
    </row>
    <row r="1453" spans="1:26" s="10" customFormat="1">
      <c r="A1453" s="13" t="s">
        <v>56</v>
      </c>
      <c r="B1453" s="14" t="s">
        <v>4879</v>
      </c>
      <c r="C1453" s="10" t="s">
        <v>187</v>
      </c>
      <c r="D1453" s="14" t="s">
        <v>436</v>
      </c>
      <c r="E1453" s="14" t="s">
        <v>207</v>
      </c>
      <c r="F1453" s="12" t="s">
        <v>1920</v>
      </c>
      <c r="G1453" s="12" t="s">
        <v>1921</v>
      </c>
      <c r="H1453" s="10">
        <v>1</v>
      </c>
      <c r="I1453" s="12"/>
      <c r="K1453" s="12"/>
      <c r="L1453" s="12" t="s">
        <v>4892</v>
      </c>
      <c r="M1453" s="10" t="s">
        <v>1923</v>
      </c>
      <c r="N1453" s="10" t="s">
        <v>207</v>
      </c>
      <c r="O1453" s="10" t="s">
        <v>207</v>
      </c>
      <c r="P1453" s="14" t="s">
        <v>207</v>
      </c>
      <c r="Q1453" s="12" t="s">
        <v>1924</v>
      </c>
      <c r="R1453" s="12" t="s">
        <v>207</v>
      </c>
      <c r="S1453" s="12" t="s">
        <v>207</v>
      </c>
      <c r="T1453" s="10" t="s">
        <v>207</v>
      </c>
      <c r="U1453" s="10" t="s">
        <v>207</v>
      </c>
      <c r="V1453" s="10" t="s">
        <v>207</v>
      </c>
      <c r="W1453" s="10" t="s">
        <v>207</v>
      </c>
      <c r="X1453" s="10" t="s">
        <v>207</v>
      </c>
      <c r="Y1453" s="10" t="s">
        <v>207</v>
      </c>
      <c r="Z1453" s="10" t="s">
        <v>207</v>
      </c>
    </row>
    <row r="1454" spans="1:26" s="10" customFormat="1">
      <c r="A1454" s="13" t="s">
        <v>56</v>
      </c>
      <c r="B1454" s="14" t="s">
        <v>4879</v>
      </c>
      <c r="C1454" s="10" t="s">
        <v>187</v>
      </c>
      <c r="D1454" s="14" t="s">
        <v>437</v>
      </c>
      <c r="E1454" s="14" t="s">
        <v>207</v>
      </c>
      <c r="F1454" s="12" t="s">
        <v>1920</v>
      </c>
      <c r="G1454" s="12" t="s">
        <v>1921</v>
      </c>
      <c r="H1454" s="10">
        <v>1</v>
      </c>
      <c r="I1454" s="12"/>
      <c r="K1454" s="12"/>
      <c r="L1454" s="12" t="s">
        <v>4892</v>
      </c>
      <c r="M1454" s="10" t="s">
        <v>1923</v>
      </c>
      <c r="N1454" s="10" t="s">
        <v>207</v>
      </c>
      <c r="O1454" s="10" t="s">
        <v>207</v>
      </c>
      <c r="P1454" s="14" t="s">
        <v>207</v>
      </c>
      <c r="Q1454" s="12" t="s">
        <v>1924</v>
      </c>
      <c r="R1454" s="12" t="s">
        <v>207</v>
      </c>
      <c r="S1454" s="12" t="s">
        <v>207</v>
      </c>
      <c r="T1454" s="10" t="s">
        <v>207</v>
      </c>
      <c r="U1454" s="10" t="s">
        <v>207</v>
      </c>
      <c r="V1454" s="10" t="s">
        <v>207</v>
      </c>
      <c r="W1454" s="10" t="s">
        <v>207</v>
      </c>
      <c r="X1454" s="10" t="s">
        <v>207</v>
      </c>
      <c r="Y1454" s="10" t="s">
        <v>2246</v>
      </c>
      <c r="Z1454" s="10" t="s">
        <v>207</v>
      </c>
    </row>
    <row r="1455" spans="1:26" s="10" customFormat="1">
      <c r="A1455" s="13" t="s">
        <v>56</v>
      </c>
      <c r="B1455" s="14" t="s">
        <v>4879</v>
      </c>
      <c r="C1455" s="10" t="s">
        <v>187</v>
      </c>
      <c r="D1455" s="14" t="s">
        <v>438</v>
      </c>
      <c r="E1455" s="14" t="s">
        <v>207</v>
      </c>
      <c r="F1455" s="12" t="s">
        <v>1920</v>
      </c>
      <c r="G1455" s="12" t="s">
        <v>1921</v>
      </c>
      <c r="H1455" s="10">
        <v>1</v>
      </c>
      <c r="I1455" s="12"/>
      <c r="K1455" s="12"/>
      <c r="L1455" s="12" t="s">
        <v>4892</v>
      </c>
      <c r="M1455" s="10" t="s">
        <v>1923</v>
      </c>
      <c r="N1455" s="10" t="s">
        <v>207</v>
      </c>
      <c r="O1455" s="10" t="s">
        <v>207</v>
      </c>
      <c r="P1455" s="14" t="s">
        <v>207</v>
      </c>
      <c r="Q1455" s="12" t="s">
        <v>1924</v>
      </c>
      <c r="R1455" s="12" t="s">
        <v>207</v>
      </c>
      <c r="S1455" s="12" t="s">
        <v>207</v>
      </c>
      <c r="T1455" s="10" t="s">
        <v>207</v>
      </c>
      <c r="U1455" s="10" t="s">
        <v>207</v>
      </c>
      <c r="V1455" s="10" t="s">
        <v>207</v>
      </c>
      <c r="W1455" s="10" t="s">
        <v>207</v>
      </c>
      <c r="X1455" s="10" t="s">
        <v>207</v>
      </c>
      <c r="Y1455" s="10" t="s">
        <v>207</v>
      </c>
      <c r="Z1455" s="10" t="s">
        <v>207</v>
      </c>
    </row>
    <row r="1456" spans="1:26" s="10" customFormat="1">
      <c r="A1456" s="13" t="s">
        <v>56</v>
      </c>
      <c r="B1456" s="14" t="s">
        <v>139</v>
      </c>
      <c r="C1456" s="10" t="s">
        <v>208</v>
      </c>
      <c r="D1456" s="14" t="s">
        <v>454</v>
      </c>
      <c r="E1456" s="14" t="s">
        <v>207</v>
      </c>
      <c r="F1456" s="12" t="s">
        <v>1920</v>
      </c>
      <c r="G1456" s="12" t="s">
        <v>1926</v>
      </c>
      <c r="H1456" s="10">
        <v>1</v>
      </c>
      <c r="I1456" s="12"/>
      <c r="K1456" s="12"/>
      <c r="L1456" s="12" t="s">
        <v>4892</v>
      </c>
      <c r="M1456" s="10" t="s">
        <v>1928</v>
      </c>
      <c r="N1456" s="10" t="s">
        <v>1929</v>
      </c>
      <c r="O1456" s="10" t="s">
        <v>2233</v>
      </c>
      <c r="P1456" s="14" t="s">
        <v>2234</v>
      </c>
      <c r="Q1456" s="12" t="s">
        <v>1924</v>
      </c>
      <c r="R1456" s="12" t="s">
        <v>207</v>
      </c>
      <c r="S1456" s="12" t="s">
        <v>207</v>
      </c>
      <c r="T1456" s="10" t="s">
        <v>207</v>
      </c>
      <c r="U1456" s="10" t="s">
        <v>207</v>
      </c>
      <c r="V1456" s="10" t="s">
        <v>207</v>
      </c>
      <c r="W1456" s="10" t="s">
        <v>207</v>
      </c>
      <c r="X1456" s="10" t="s">
        <v>207</v>
      </c>
      <c r="Y1456" s="10" t="s">
        <v>2249</v>
      </c>
      <c r="Z1456" s="10" t="s">
        <v>207</v>
      </c>
    </row>
    <row r="1457" spans="1:26" s="10" customFormat="1">
      <c r="A1457" s="13" t="s">
        <v>56</v>
      </c>
      <c r="B1457" s="14" t="s">
        <v>139</v>
      </c>
      <c r="C1457" s="10" t="s">
        <v>208</v>
      </c>
      <c r="D1457" s="14" t="s">
        <v>455</v>
      </c>
      <c r="E1457" s="14" t="s">
        <v>207</v>
      </c>
      <c r="F1457" s="12" t="s">
        <v>1920</v>
      </c>
      <c r="G1457" s="12" t="s">
        <v>1926</v>
      </c>
      <c r="H1457" s="10">
        <v>1</v>
      </c>
      <c r="I1457" s="12"/>
      <c r="K1457" s="12"/>
      <c r="L1457" s="12" t="s">
        <v>4892</v>
      </c>
      <c r="M1457" s="10" t="s">
        <v>1928</v>
      </c>
      <c r="N1457" s="10" t="s">
        <v>1929</v>
      </c>
      <c r="O1457" s="10" t="s">
        <v>2233</v>
      </c>
      <c r="P1457" s="14" t="s">
        <v>2234</v>
      </c>
      <c r="Q1457" s="12" t="s">
        <v>1924</v>
      </c>
      <c r="R1457" s="12" t="s">
        <v>207</v>
      </c>
      <c r="S1457" s="12" t="s">
        <v>207</v>
      </c>
      <c r="T1457" s="10" t="s">
        <v>207</v>
      </c>
      <c r="U1457" s="10" t="s">
        <v>207</v>
      </c>
      <c r="V1457" s="10" t="s">
        <v>207</v>
      </c>
      <c r="W1457" s="10" t="s">
        <v>207</v>
      </c>
      <c r="X1457" s="10" t="s">
        <v>207</v>
      </c>
      <c r="Y1457" s="10" t="s">
        <v>2249</v>
      </c>
      <c r="Z1457" s="10" t="s">
        <v>207</v>
      </c>
    </row>
    <row r="1458" spans="1:26" s="10" customFormat="1">
      <c r="A1458" s="13" t="s">
        <v>56</v>
      </c>
      <c r="B1458" s="14" t="s">
        <v>139</v>
      </c>
      <c r="C1458" s="10" t="s">
        <v>208</v>
      </c>
      <c r="D1458" s="14" t="s">
        <v>456</v>
      </c>
      <c r="E1458" s="14" t="s">
        <v>207</v>
      </c>
      <c r="F1458" s="12" t="s">
        <v>1920</v>
      </c>
      <c r="G1458" s="12" t="s">
        <v>1926</v>
      </c>
      <c r="H1458" s="10">
        <v>1</v>
      </c>
      <c r="I1458" s="12"/>
      <c r="K1458" s="12"/>
      <c r="L1458" s="12" t="s">
        <v>4892</v>
      </c>
      <c r="M1458" s="10" t="s">
        <v>1928</v>
      </c>
      <c r="N1458" s="10" t="s">
        <v>1929</v>
      </c>
      <c r="O1458" s="10" t="s">
        <v>2233</v>
      </c>
      <c r="P1458" s="14" t="s">
        <v>2234</v>
      </c>
      <c r="Q1458" s="12" t="s">
        <v>1924</v>
      </c>
      <c r="R1458" s="12" t="s">
        <v>207</v>
      </c>
      <c r="S1458" s="12" t="s">
        <v>207</v>
      </c>
      <c r="T1458" s="10" t="s">
        <v>207</v>
      </c>
      <c r="U1458" s="10" t="s">
        <v>207</v>
      </c>
      <c r="V1458" s="10" t="s">
        <v>207</v>
      </c>
      <c r="W1458" s="10" t="s">
        <v>207</v>
      </c>
      <c r="X1458" s="10" t="s">
        <v>207</v>
      </c>
      <c r="Y1458" s="10" t="s">
        <v>2249</v>
      </c>
      <c r="Z1458" s="10" t="s">
        <v>207</v>
      </c>
    </row>
    <row r="1459" spans="1:26" s="10" customFormat="1">
      <c r="A1459" s="13" t="s">
        <v>56</v>
      </c>
      <c r="B1459" s="14" t="s">
        <v>139</v>
      </c>
      <c r="C1459" s="10" t="s">
        <v>208</v>
      </c>
      <c r="D1459" s="14" t="s">
        <v>457</v>
      </c>
      <c r="E1459" s="14" t="s">
        <v>207</v>
      </c>
      <c r="F1459" s="12" t="s">
        <v>1920</v>
      </c>
      <c r="G1459" s="12" t="s">
        <v>1926</v>
      </c>
      <c r="H1459" s="10">
        <v>1</v>
      </c>
      <c r="I1459" s="12"/>
      <c r="K1459" s="12"/>
      <c r="L1459" s="12" t="s">
        <v>4892</v>
      </c>
      <c r="M1459" s="10" t="s">
        <v>1928</v>
      </c>
      <c r="N1459" s="10" t="s">
        <v>1929</v>
      </c>
      <c r="O1459" s="10" t="s">
        <v>2233</v>
      </c>
      <c r="P1459" s="14" t="s">
        <v>2234</v>
      </c>
      <c r="Q1459" s="12" t="s">
        <v>1924</v>
      </c>
      <c r="R1459" s="12" t="s">
        <v>207</v>
      </c>
      <c r="S1459" s="12" t="s">
        <v>207</v>
      </c>
      <c r="T1459" s="10" t="s">
        <v>207</v>
      </c>
      <c r="U1459" s="10" t="s">
        <v>207</v>
      </c>
      <c r="V1459" s="10" t="s">
        <v>207</v>
      </c>
      <c r="W1459" s="10" t="s">
        <v>207</v>
      </c>
      <c r="X1459" s="10" t="s">
        <v>207</v>
      </c>
      <c r="Y1459" s="10" t="s">
        <v>2249</v>
      </c>
      <c r="Z1459" s="10" t="s">
        <v>207</v>
      </c>
    </row>
    <row r="1460" spans="1:26" s="10" customFormat="1">
      <c r="A1460" s="13" t="s">
        <v>56</v>
      </c>
      <c r="B1460" s="14" t="s">
        <v>138</v>
      </c>
      <c r="C1460" s="10" t="s">
        <v>5076</v>
      </c>
      <c r="D1460" s="14" t="s">
        <v>418</v>
      </c>
      <c r="E1460" s="14" t="s">
        <v>207</v>
      </c>
      <c r="F1460" s="12" t="s">
        <v>1920</v>
      </c>
      <c r="G1460" s="12" t="s">
        <v>1937</v>
      </c>
      <c r="H1460" s="10">
        <v>1</v>
      </c>
      <c r="I1460" s="12"/>
      <c r="K1460" s="12"/>
      <c r="L1460" s="12" t="s">
        <v>4892</v>
      </c>
      <c r="M1460" s="10" t="s">
        <v>1928</v>
      </c>
      <c r="N1460" s="10" t="s">
        <v>1929</v>
      </c>
      <c r="O1460" s="10" t="s">
        <v>2233</v>
      </c>
      <c r="P1460" s="14" t="s">
        <v>2234</v>
      </c>
      <c r="Q1460" s="12" t="s">
        <v>1924</v>
      </c>
      <c r="R1460" s="12" t="s">
        <v>207</v>
      </c>
      <c r="S1460" s="12" t="s">
        <v>207</v>
      </c>
      <c r="T1460" s="10" t="s">
        <v>207</v>
      </c>
      <c r="U1460" s="10" t="s">
        <v>207</v>
      </c>
      <c r="V1460" s="10" t="s">
        <v>207</v>
      </c>
      <c r="W1460" s="10" t="s">
        <v>207</v>
      </c>
      <c r="X1460" s="10" t="s">
        <v>207</v>
      </c>
      <c r="Y1460" s="10" t="s">
        <v>2242</v>
      </c>
      <c r="Z1460" s="10" t="s">
        <v>207</v>
      </c>
    </row>
    <row r="1461" spans="1:26" s="10" customFormat="1">
      <c r="A1461" s="13" t="s">
        <v>56</v>
      </c>
      <c r="B1461" s="14" t="s">
        <v>137</v>
      </c>
      <c r="C1461" s="10" t="s">
        <v>206</v>
      </c>
      <c r="D1461" s="14" t="s">
        <v>413</v>
      </c>
      <c r="E1461" s="14" t="s">
        <v>207</v>
      </c>
      <c r="F1461" s="12" t="s">
        <v>1920</v>
      </c>
      <c r="G1461" s="12" t="s">
        <v>1937</v>
      </c>
      <c r="H1461" s="10">
        <v>1</v>
      </c>
      <c r="I1461" s="12"/>
      <c r="K1461" s="12"/>
      <c r="L1461" s="12" t="s">
        <v>4892</v>
      </c>
      <c r="M1461" s="10" t="s">
        <v>1928</v>
      </c>
      <c r="N1461" s="10" t="s">
        <v>1929</v>
      </c>
      <c r="O1461" s="10" t="s">
        <v>2233</v>
      </c>
      <c r="P1461" s="14" t="s">
        <v>2234</v>
      </c>
      <c r="Q1461" s="12" t="s">
        <v>1924</v>
      </c>
      <c r="R1461" s="12" t="s">
        <v>207</v>
      </c>
      <c r="S1461" s="12" t="s">
        <v>207</v>
      </c>
      <c r="T1461" s="10" t="s">
        <v>207</v>
      </c>
      <c r="U1461" s="10" t="s">
        <v>207</v>
      </c>
      <c r="V1461" s="10" t="s">
        <v>207</v>
      </c>
      <c r="W1461" s="10" t="s">
        <v>207</v>
      </c>
      <c r="X1461" s="10" t="s">
        <v>207</v>
      </c>
      <c r="Y1461" s="10" t="s">
        <v>2242</v>
      </c>
      <c r="Z1461" s="10" t="s">
        <v>207</v>
      </c>
    </row>
    <row r="1462" spans="1:26" s="10" customFormat="1">
      <c r="A1462" s="13" t="s">
        <v>56</v>
      </c>
      <c r="B1462" s="14" t="s">
        <v>137</v>
      </c>
      <c r="C1462" s="10" t="s">
        <v>206</v>
      </c>
      <c r="D1462" s="14" t="s">
        <v>414</v>
      </c>
      <c r="E1462" s="14" t="s">
        <v>207</v>
      </c>
      <c r="F1462" s="12" t="s">
        <v>1920</v>
      </c>
      <c r="G1462" s="12" t="s">
        <v>1937</v>
      </c>
      <c r="H1462" s="10">
        <v>1</v>
      </c>
      <c r="I1462" s="12"/>
      <c r="K1462" s="12"/>
      <c r="L1462" s="12" t="s">
        <v>4892</v>
      </c>
      <c r="M1462" s="10" t="s">
        <v>1928</v>
      </c>
      <c r="N1462" s="10" t="s">
        <v>1929</v>
      </c>
      <c r="O1462" s="10" t="s">
        <v>2233</v>
      </c>
      <c r="P1462" s="14" t="s">
        <v>2234</v>
      </c>
      <c r="Q1462" s="12" t="s">
        <v>1924</v>
      </c>
      <c r="R1462" s="12" t="s">
        <v>207</v>
      </c>
      <c r="S1462" s="12" t="s">
        <v>207</v>
      </c>
      <c r="T1462" s="10" t="s">
        <v>207</v>
      </c>
      <c r="U1462" s="10" t="s">
        <v>207</v>
      </c>
      <c r="V1462" s="10" t="s">
        <v>207</v>
      </c>
      <c r="W1462" s="10" t="s">
        <v>207</v>
      </c>
      <c r="X1462" s="10" t="s">
        <v>207</v>
      </c>
      <c r="Y1462" s="10" t="s">
        <v>207</v>
      </c>
      <c r="Z1462" s="10" t="s">
        <v>207</v>
      </c>
    </row>
    <row r="1463" spans="1:26" s="10" customFormat="1">
      <c r="A1463" s="13" t="s">
        <v>56</v>
      </c>
      <c r="B1463" s="14" t="s">
        <v>137</v>
      </c>
      <c r="C1463" s="10" t="s">
        <v>206</v>
      </c>
      <c r="D1463" s="14" t="s">
        <v>415</v>
      </c>
      <c r="E1463" s="14" t="s">
        <v>207</v>
      </c>
      <c r="F1463" s="12" t="s">
        <v>1920</v>
      </c>
      <c r="G1463" s="12" t="s">
        <v>1937</v>
      </c>
      <c r="H1463" s="10">
        <v>1</v>
      </c>
      <c r="I1463" s="12"/>
      <c r="K1463" s="12"/>
      <c r="L1463" s="12" t="s">
        <v>4892</v>
      </c>
      <c r="M1463" s="10" t="s">
        <v>1928</v>
      </c>
      <c r="N1463" s="10" t="s">
        <v>1929</v>
      </c>
      <c r="O1463" s="10" t="s">
        <v>2233</v>
      </c>
      <c r="P1463" s="14" t="s">
        <v>2234</v>
      </c>
      <c r="Q1463" s="12" t="s">
        <v>1924</v>
      </c>
      <c r="R1463" s="12" t="s">
        <v>207</v>
      </c>
      <c r="S1463" s="12" t="s">
        <v>207</v>
      </c>
      <c r="T1463" s="10" t="s">
        <v>207</v>
      </c>
      <c r="U1463" s="10" t="s">
        <v>207</v>
      </c>
      <c r="V1463" s="10" t="s">
        <v>207</v>
      </c>
      <c r="W1463" s="10" t="s">
        <v>207</v>
      </c>
      <c r="X1463" s="10" t="s">
        <v>207</v>
      </c>
      <c r="Y1463" s="10" t="s">
        <v>2242</v>
      </c>
      <c r="Z1463" s="10" t="s">
        <v>207</v>
      </c>
    </row>
    <row r="1464" spans="1:26" s="10" customFormat="1">
      <c r="A1464" s="13" t="s">
        <v>56</v>
      </c>
      <c r="B1464" s="14" t="s">
        <v>4879</v>
      </c>
      <c r="C1464" s="10" t="s">
        <v>187</v>
      </c>
      <c r="D1464" s="14" t="s">
        <v>439</v>
      </c>
      <c r="E1464" s="14" t="s">
        <v>207</v>
      </c>
      <c r="F1464" s="12" t="s">
        <v>1920</v>
      </c>
      <c r="G1464" s="12" t="s">
        <v>1921</v>
      </c>
      <c r="H1464" s="10">
        <v>1</v>
      </c>
      <c r="I1464" s="12"/>
      <c r="K1464" s="12"/>
      <c r="L1464" s="12" t="s">
        <v>4892</v>
      </c>
      <c r="M1464" s="10" t="s">
        <v>1923</v>
      </c>
      <c r="N1464" s="10" t="s">
        <v>207</v>
      </c>
      <c r="O1464" s="10" t="s">
        <v>207</v>
      </c>
      <c r="P1464" s="14" t="s">
        <v>207</v>
      </c>
      <c r="Q1464" s="12" t="s">
        <v>1924</v>
      </c>
      <c r="R1464" s="12" t="s">
        <v>207</v>
      </c>
      <c r="S1464" s="12" t="s">
        <v>207</v>
      </c>
      <c r="T1464" s="10" t="s">
        <v>207</v>
      </c>
      <c r="U1464" s="10" t="s">
        <v>207</v>
      </c>
      <c r="V1464" s="10" t="s">
        <v>207</v>
      </c>
      <c r="W1464" s="10" t="s">
        <v>207</v>
      </c>
      <c r="X1464" s="10" t="s">
        <v>207</v>
      </c>
      <c r="Y1464" s="10" t="s">
        <v>207</v>
      </c>
      <c r="Z1464" s="10" t="s">
        <v>207</v>
      </c>
    </row>
    <row r="1465" spans="1:26" s="10" customFormat="1">
      <c r="A1465" s="13" t="s">
        <v>56</v>
      </c>
      <c r="B1465" s="14" t="s">
        <v>4879</v>
      </c>
      <c r="C1465" s="10" t="s">
        <v>187</v>
      </c>
      <c r="D1465" s="14" t="s">
        <v>440</v>
      </c>
      <c r="E1465" s="14" t="s">
        <v>207</v>
      </c>
      <c r="F1465" s="12" t="s">
        <v>1920</v>
      </c>
      <c r="G1465" s="12" t="s">
        <v>1921</v>
      </c>
      <c r="H1465" s="10">
        <v>1</v>
      </c>
      <c r="I1465" s="12"/>
      <c r="K1465" s="12"/>
      <c r="L1465" s="12" t="s">
        <v>4892</v>
      </c>
      <c r="M1465" s="10" t="s">
        <v>1923</v>
      </c>
      <c r="N1465" s="10" t="s">
        <v>207</v>
      </c>
      <c r="O1465" s="10" t="s">
        <v>207</v>
      </c>
      <c r="P1465" s="14" t="s">
        <v>207</v>
      </c>
      <c r="Q1465" s="12" t="s">
        <v>1924</v>
      </c>
      <c r="R1465" s="12" t="s">
        <v>207</v>
      </c>
      <c r="S1465" s="12" t="s">
        <v>207</v>
      </c>
      <c r="T1465" s="10" t="s">
        <v>207</v>
      </c>
      <c r="U1465" s="10" t="s">
        <v>207</v>
      </c>
      <c r="V1465" s="10" t="s">
        <v>207</v>
      </c>
      <c r="W1465" s="10" t="s">
        <v>207</v>
      </c>
      <c r="X1465" s="10" t="s">
        <v>207</v>
      </c>
      <c r="Y1465" s="10" t="s">
        <v>207</v>
      </c>
      <c r="Z1465" s="10" t="s">
        <v>207</v>
      </c>
    </row>
    <row r="1466" spans="1:26" s="10" customFormat="1">
      <c r="A1466" s="13" t="s">
        <v>56</v>
      </c>
      <c r="B1466" s="14" t="s">
        <v>4879</v>
      </c>
      <c r="C1466" s="10" t="s">
        <v>187</v>
      </c>
      <c r="D1466" s="14" t="s">
        <v>441</v>
      </c>
      <c r="E1466" s="14" t="s">
        <v>207</v>
      </c>
      <c r="F1466" s="12" t="s">
        <v>1920</v>
      </c>
      <c r="G1466" s="12" t="s">
        <v>1921</v>
      </c>
      <c r="H1466" s="10">
        <v>1</v>
      </c>
      <c r="I1466" s="12"/>
      <c r="K1466" s="12"/>
      <c r="L1466" s="12" t="s">
        <v>4892</v>
      </c>
      <c r="M1466" s="10" t="s">
        <v>1923</v>
      </c>
      <c r="N1466" s="10" t="s">
        <v>207</v>
      </c>
      <c r="O1466" s="10" t="s">
        <v>207</v>
      </c>
      <c r="P1466" s="14" t="s">
        <v>207</v>
      </c>
      <c r="Q1466" s="12" t="s">
        <v>1924</v>
      </c>
      <c r="R1466" s="12" t="s">
        <v>207</v>
      </c>
      <c r="S1466" s="12" t="s">
        <v>207</v>
      </c>
      <c r="T1466" s="10" t="s">
        <v>207</v>
      </c>
      <c r="U1466" s="10" t="s">
        <v>207</v>
      </c>
      <c r="V1466" s="10" t="s">
        <v>207</v>
      </c>
      <c r="W1466" s="10" t="s">
        <v>207</v>
      </c>
      <c r="X1466" s="10" t="s">
        <v>207</v>
      </c>
      <c r="Y1466" s="10" t="s">
        <v>207</v>
      </c>
      <c r="Z1466" s="10" t="s">
        <v>207</v>
      </c>
    </row>
    <row r="1467" spans="1:26" s="10" customFormat="1">
      <c r="A1467" s="13" t="s">
        <v>56</v>
      </c>
      <c r="B1467" s="14" t="s">
        <v>136</v>
      </c>
      <c r="C1467" s="10" t="s">
        <v>205</v>
      </c>
      <c r="D1467" s="14" t="s">
        <v>406</v>
      </c>
      <c r="E1467" s="14" t="s">
        <v>207</v>
      </c>
      <c r="F1467" s="12" t="s">
        <v>1920</v>
      </c>
      <c r="G1467" s="12" t="s">
        <v>1921</v>
      </c>
      <c r="H1467" s="10">
        <v>1</v>
      </c>
      <c r="I1467" s="12"/>
      <c r="K1467" s="12"/>
      <c r="L1467" s="12" t="s">
        <v>4892</v>
      </c>
      <c r="M1467" s="10" t="s">
        <v>1923</v>
      </c>
      <c r="N1467" s="10" t="s">
        <v>207</v>
      </c>
      <c r="O1467" s="10" t="s">
        <v>207</v>
      </c>
      <c r="P1467" s="14" t="s">
        <v>207</v>
      </c>
      <c r="Q1467" s="12" t="s">
        <v>1924</v>
      </c>
      <c r="R1467" s="12" t="s">
        <v>207</v>
      </c>
      <c r="S1467" s="12" t="s">
        <v>207</v>
      </c>
      <c r="T1467" s="10" t="s">
        <v>207</v>
      </c>
      <c r="U1467" s="10" t="s">
        <v>207</v>
      </c>
      <c r="V1467" s="10" t="s">
        <v>207</v>
      </c>
      <c r="W1467" s="10" t="s">
        <v>207</v>
      </c>
      <c r="X1467" s="10" t="s">
        <v>207</v>
      </c>
      <c r="Y1467" s="10" t="s">
        <v>2236</v>
      </c>
      <c r="Z1467" s="10" t="s">
        <v>207</v>
      </c>
    </row>
    <row r="1468" spans="1:26" s="10" customFormat="1" ht="30">
      <c r="A1468" s="13" t="s">
        <v>56</v>
      </c>
      <c r="B1468" s="14" t="s">
        <v>110</v>
      </c>
      <c r="C1468" s="10" t="s">
        <v>169</v>
      </c>
      <c r="D1468" s="14" t="s">
        <v>463</v>
      </c>
      <c r="E1468" s="14" t="s">
        <v>207</v>
      </c>
      <c r="F1468" s="12" t="s">
        <v>1936</v>
      </c>
      <c r="G1468" s="12" t="s">
        <v>1921</v>
      </c>
      <c r="H1468" s="10">
        <v>1</v>
      </c>
      <c r="I1468" s="12"/>
      <c r="K1468" s="12"/>
      <c r="L1468" s="12" t="s">
        <v>4892</v>
      </c>
      <c r="M1468" s="10" t="s">
        <v>1944</v>
      </c>
      <c r="N1468" s="10" t="s">
        <v>1929</v>
      </c>
      <c r="O1468" s="10" t="s">
        <v>2233</v>
      </c>
      <c r="P1468" s="14" t="s">
        <v>1931</v>
      </c>
      <c r="Q1468" s="12" t="s">
        <v>1924</v>
      </c>
      <c r="R1468" s="12" t="s">
        <v>207</v>
      </c>
      <c r="S1468" s="12" t="s">
        <v>207</v>
      </c>
      <c r="T1468" s="10" t="s">
        <v>207</v>
      </c>
      <c r="U1468" s="10" t="s">
        <v>207</v>
      </c>
      <c r="V1468" s="10" t="s">
        <v>207</v>
      </c>
      <c r="W1468" s="10" t="s">
        <v>207</v>
      </c>
      <c r="X1468" s="10" t="s">
        <v>207</v>
      </c>
      <c r="Y1468" s="10" t="s">
        <v>207</v>
      </c>
      <c r="Z1468" s="10" t="s">
        <v>1935</v>
      </c>
    </row>
    <row r="1469" spans="1:26" s="10" customFormat="1">
      <c r="A1469" s="13" t="s">
        <v>56</v>
      </c>
      <c r="B1469" s="14" t="s">
        <v>136</v>
      </c>
      <c r="C1469" s="10" t="s">
        <v>205</v>
      </c>
      <c r="D1469" s="14" t="s">
        <v>407</v>
      </c>
      <c r="E1469" s="14" t="s">
        <v>2237</v>
      </c>
      <c r="F1469" s="12" t="s">
        <v>1920</v>
      </c>
      <c r="G1469" s="12" t="s">
        <v>1921</v>
      </c>
      <c r="H1469" s="10">
        <v>1</v>
      </c>
      <c r="I1469" s="12"/>
      <c r="K1469" s="12"/>
      <c r="L1469" s="12" t="s">
        <v>4892</v>
      </c>
      <c r="M1469" s="10" t="s">
        <v>1923</v>
      </c>
      <c r="N1469" s="10" t="s">
        <v>207</v>
      </c>
      <c r="O1469" s="10" t="s">
        <v>207</v>
      </c>
      <c r="P1469" s="14" t="s">
        <v>207</v>
      </c>
      <c r="Q1469" s="12" t="s">
        <v>1924</v>
      </c>
      <c r="R1469" s="12" t="s">
        <v>207</v>
      </c>
      <c r="S1469" s="12" t="s">
        <v>207</v>
      </c>
      <c r="T1469" s="10" t="s">
        <v>207</v>
      </c>
      <c r="U1469" s="10" t="s">
        <v>207</v>
      </c>
      <c r="V1469" s="10" t="s">
        <v>207</v>
      </c>
      <c r="W1469" s="10" t="s">
        <v>207</v>
      </c>
      <c r="X1469" s="10" t="s">
        <v>207</v>
      </c>
      <c r="Y1469" s="10" t="s">
        <v>407</v>
      </c>
      <c r="Z1469" s="10" t="s">
        <v>207</v>
      </c>
    </row>
    <row r="1470" spans="1:26" s="10" customFormat="1">
      <c r="A1470" s="13" t="s">
        <v>56</v>
      </c>
      <c r="B1470" s="14" t="s">
        <v>4879</v>
      </c>
      <c r="C1470" s="10" t="s">
        <v>187</v>
      </c>
      <c r="D1470" s="14" t="s">
        <v>442</v>
      </c>
      <c r="E1470" s="14" t="s">
        <v>207</v>
      </c>
      <c r="F1470" s="12" t="s">
        <v>1920</v>
      </c>
      <c r="G1470" s="12" t="s">
        <v>1921</v>
      </c>
      <c r="H1470" s="10">
        <v>1</v>
      </c>
      <c r="I1470" s="12"/>
      <c r="K1470" s="12"/>
      <c r="L1470" s="12" t="s">
        <v>4892</v>
      </c>
      <c r="M1470" s="10" t="s">
        <v>1923</v>
      </c>
      <c r="N1470" s="10" t="s">
        <v>207</v>
      </c>
      <c r="O1470" s="10" t="s">
        <v>207</v>
      </c>
      <c r="P1470" s="14" t="s">
        <v>207</v>
      </c>
      <c r="Q1470" s="12" t="s">
        <v>1924</v>
      </c>
      <c r="R1470" s="12" t="s">
        <v>207</v>
      </c>
      <c r="S1470" s="12" t="s">
        <v>207</v>
      </c>
      <c r="T1470" s="10" t="s">
        <v>207</v>
      </c>
      <c r="U1470" s="10" t="s">
        <v>207</v>
      </c>
      <c r="V1470" s="10" t="s">
        <v>207</v>
      </c>
      <c r="W1470" s="10" t="s">
        <v>207</v>
      </c>
      <c r="X1470" s="10" t="s">
        <v>207</v>
      </c>
      <c r="Y1470" s="10" t="s">
        <v>207</v>
      </c>
      <c r="Z1470" s="10" t="s">
        <v>207</v>
      </c>
    </row>
    <row r="1471" spans="1:26" s="10" customFormat="1">
      <c r="A1471" s="13" t="s">
        <v>56</v>
      </c>
      <c r="B1471" s="14" t="s">
        <v>4879</v>
      </c>
      <c r="C1471" s="10" t="s">
        <v>187</v>
      </c>
      <c r="D1471" s="14" t="s">
        <v>443</v>
      </c>
      <c r="E1471" s="14" t="s">
        <v>207</v>
      </c>
      <c r="F1471" s="12" t="s">
        <v>1920</v>
      </c>
      <c r="G1471" s="12" t="s">
        <v>1937</v>
      </c>
      <c r="H1471" s="10">
        <v>1</v>
      </c>
      <c r="I1471" s="12"/>
      <c r="K1471" s="12"/>
      <c r="L1471" s="12" t="s">
        <v>4892</v>
      </c>
      <c r="M1471" s="10" t="s">
        <v>1923</v>
      </c>
      <c r="N1471" s="10" t="s">
        <v>207</v>
      </c>
      <c r="O1471" s="10" t="s">
        <v>207</v>
      </c>
      <c r="P1471" s="14" t="s">
        <v>207</v>
      </c>
      <c r="Q1471" s="12" t="s">
        <v>1924</v>
      </c>
      <c r="R1471" s="12" t="s">
        <v>207</v>
      </c>
      <c r="S1471" s="12" t="s">
        <v>207</v>
      </c>
      <c r="T1471" s="10" t="s">
        <v>207</v>
      </c>
      <c r="U1471" s="10" t="s">
        <v>207</v>
      </c>
      <c r="V1471" s="10" t="s">
        <v>207</v>
      </c>
      <c r="W1471" s="10" t="s">
        <v>207</v>
      </c>
      <c r="X1471" s="10" t="s">
        <v>207</v>
      </c>
      <c r="Y1471" s="10" t="s">
        <v>2247</v>
      </c>
      <c r="Z1471" s="10" t="s">
        <v>207</v>
      </c>
    </row>
    <row r="1472" spans="1:26" s="10" customFormat="1">
      <c r="A1472" s="13" t="s">
        <v>56</v>
      </c>
      <c r="B1472" s="14" t="s">
        <v>4879</v>
      </c>
      <c r="C1472" s="10" t="s">
        <v>187</v>
      </c>
      <c r="D1472" s="14" t="s">
        <v>444</v>
      </c>
      <c r="E1472" s="14" t="s">
        <v>207</v>
      </c>
      <c r="F1472" s="12" t="s">
        <v>1920</v>
      </c>
      <c r="G1472" s="12" t="s">
        <v>1921</v>
      </c>
      <c r="H1472" s="10">
        <v>1</v>
      </c>
      <c r="I1472" s="12"/>
      <c r="K1472" s="12"/>
      <c r="L1472" s="12" t="s">
        <v>4892</v>
      </c>
      <c r="M1472" s="10" t="s">
        <v>1923</v>
      </c>
      <c r="N1472" s="10" t="s">
        <v>207</v>
      </c>
      <c r="O1472" s="10" t="s">
        <v>207</v>
      </c>
      <c r="P1472" s="14" t="s">
        <v>207</v>
      </c>
      <c r="Q1472" s="12" t="s">
        <v>1924</v>
      </c>
      <c r="R1472" s="12" t="s">
        <v>207</v>
      </c>
      <c r="S1472" s="12" t="s">
        <v>207</v>
      </c>
      <c r="T1472" s="10" t="s">
        <v>207</v>
      </c>
      <c r="U1472" s="10" t="s">
        <v>207</v>
      </c>
      <c r="V1472" s="10" t="s">
        <v>207</v>
      </c>
      <c r="W1472" s="10" t="s">
        <v>207</v>
      </c>
      <c r="X1472" s="10" t="s">
        <v>207</v>
      </c>
      <c r="Y1472" s="10" t="s">
        <v>207</v>
      </c>
      <c r="Z1472" s="10" t="s">
        <v>207</v>
      </c>
    </row>
    <row r="1473" spans="1:26" s="10" customFormat="1">
      <c r="A1473" s="13" t="s">
        <v>56</v>
      </c>
      <c r="B1473" s="14" t="s">
        <v>4879</v>
      </c>
      <c r="C1473" s="10" t="s">
        <v>187</v>
      </c>
      <c r="D1473" s="14" t="s">
        <v>445</v>
      </c>
      <c r="E1473" s="14" t="s">
        <v>207</v>
      </c>
      <c r="F1473" s="12" t="s">
        <v>1920</v>
      </c>
      <c r="G1473" s="12" t="s">
        <v>1921</v>
      </c>
      <c r="H1473" s="10">
        <v>1</v>
      </c>
      <c r="I1473" s="12">
        <v>5</v>
      </c>
      <c r="K1473" s="12">
        <v>2</v>
      </c>
      <c r="L1473" s="12" t="s">
        <v>4892</v>
      </c>
      <c r="M1473" s="10" t="s">
        <v>1923</v>
      </c>
      <c r="N1473" s="10" t="s">
        <v>207</v>
      </c>
      <c r="O1473" s="10" t="s">
        <v>207</v>
      </c>
      <c r="P1473" s="14" t="s">
        <v>207</v>
      </c>
      <c r="Q1473" s="12" t="s">
        <v>1924</v>
      </c>
      <c r="R1473" s="12" t="s">
        <v>207</v>
      </c>
      <c r="S1473" s="12" t="s">
        <v>207</v>
      </c>
      <c r="T1473" s="10" t="s">
        <v>207</v>
      </c>
      <c r="U1473" s="10" t="s">
        <v>207</v>
      </c>
      <c r="V1473" s="10" t="s">
        <v>1925</v>
      </c>
      <c r="W1473" s="10" t="s">
        <v>207</v>
      </c>
      <c r="X1473" s="10" t="s">
        <v>207</v>
      </c>
      <c r="Y1473" s="10" t="s">
        <v>2248</v>
      </c>
      <c r="Z1473" s="10" t="s">
        <v>207</v>
      </c>
    </row>
    <row r="1474" spans="1:26" s="10" customFormat="1">
      <c r="A1474" s="13" t="s">
        <v>56</v>
      </c>
      <c r="B1474" s="14" t="s">
        <v>4879</v>
      </c>
      <c r="C1474" s="10" t="s">
        <v>187</v>
      </c>
      <c r="D1474" s="14" t="s">
        <v>446</v>
      </c>
      <c r="E1474" s="14" t="s">
        <v>207</v>
      </c>
      <c r="F1474" s="12" t="s">
        <v>1920</v>
      </c>
      <c r="G1474" s="12" t="s">
        <v>1921</v>
      </c>
      <c r="H1474" s="10">
        <v>1</v>
      </c>
      <c r="I1474" s="12">
        <v>5</v>
      </c>
      <c r="K1474" s="12">
        <v>2</v>
      </c>
      <c r="L1474" s="12" t="s">
        <v>4892</v>
      </c>
      <c r="M1474" s="10" t="s">
        <v>1923</v>
      </c>
      <c r="N1474" s="10" t="s">
        <v>207</v>
      </c>
      <c r="O1474" s="10" t="s">
        <v>207</v>
      </c>
      <c r="P1474" s="14" t="s">
        <v>207</v>
      </c>
      <c r="Q1474" s="12" t="s">
        <v>1924</v>
      </c>
      <c r="R1474" s="12" t="s">
        <v>207</v>
      </c>
      <c r="S1474" s="12" t="s">
        <v>207</v>
      </c>
      <c r="T1474" s="10" t="s">
        <v>207</v>
      </c>
      <c r="U1474" s="10" t="s">
        <v>207</v>
      </c>
      <c r="V1474" s="10" t="s">
        <v>1925</v>
      </c>
      <c r="W1474" s="10" t="s">
        <v>207</v>
      </c>
      <c r="X1474" s="10" t="s">
        <v>207</v>
      </c>
      <c r="Y1474" s="10" t="s">
        <v>2243</v>
      </c>
      <c r="Z1474" s="10" t="s">
        <v>207</v>
      </c>
    </row>
    <row r="1475" spans="1:26" s="10" customFormat="1">
      <c r="A1475" s="13" t="s">
        <v>56</v>
      </c>
      <c r="B1475" s="14" t="s">
        <v>139</v>
      </c>
      <c r="C1475" s="10" t="s">
        <v>208</v>
      </c>
      <c r="D1475" s="14" t="s">
        <v>458</v>
      </c>
      <c r="E1475" s="14" t="s">
        <v>207</v>
      </c>
      <c r="F1475" s="12" t="s">
        <v>1920</v>
      </c>
      <c r="G1475" s="12" t="s">
        <v>1926</v>
      </c>
      <c r="H1475" s="10">
        <v>1</v>
      </c>
      <c r="I1475" s="12"/>
      <c r="K1475" s="12"/>
      <c r="L1475" s="12" t="s">
        <v>4892</v>
      </c>
      <c r="M1475" s="10" t="s">
        <v>1928</v>
      </c>
      <c r="N1475" s="10" t="s">
        <v>1929</v>
      </c>
      <c r="O1475" s="10" t="s">
        <v>1930</v>
      </c>
      <c r="P1475" s="14" t="s">
        <v>2234</v>
      </c>
      <c r="Q1475" s="12" t="s">
        <v>1924</v>
      </c>
      <c r="R1475" s="12" t="s">
        <v>207</v>
      </c>
      <c r="S1475" s="12" t="s">
        <v>207</v>
      </c>
      <c r="T1475" s="10" t="s">
        <v>207</v>
      </c>
      <c r="U1475" s="10" t="s">
        <v>207</v>
      </c>
      <c r="V1475" s="10" t="s">
        <v>207</v>
      </c>
      <c r="W1475" s="10" t="s">
        <v>207</v>
      </c>
      <c r="X1475" s="10" t="s">
        <v>207</v>
      </c>
      <c r="Y1475" s="10" t="s">
        <v>2249</v>
      </c>
      <c r="Z1475" s="10" t="s">
        <v>207</v>
      </c>
    </row>
    <row r="1476" spans="1:26" s="10" customFormat="1">
      <c r="A1476" s="13" t="s">
        <v>56</v>
      </c>
      <c r="B1476" s="14" t="s">
        <v>122</v>
      </c>
      <c r="C1476" s="10" t="s">
        <v>192</v>
      </c>
      <c r="D1476" s="14" t="s">
        <v>419</v>
      </c>
      <c r="E1476" s="14" t="s">
        <v>207</v>
      </c>
      <c r="F1476" s="12" t="s">
        <v>1920</v>
      </c>
      <c r="G1476" s="12" t="s">
        <v>1937</v>
      </c>
      <c r="H1476" s="10">
        <v>1</v>
      </c>
      <c r="I1476" s="12"/>
      <c r="K1476" s="12"/>
      <c r="L1476" s="12" t="s">
        <v>4892</v>
      </c>
      <c r="M1476" s="10" t="s">
        <v>1928</v>
      </c>
      <c r="N1476" s="10" t="s">
        <v>1929</v>
      </c>
      <c r="O1476" s="10" t="s">
        <v>1930</v>
      </c>
      <c r="P1476" s="14" t="s">
        <v>2234</v>
      </c>
      <c r="Q1476" s="12" t="s">
        <v>1924</v>
      </c>
      <c r="R1476" s="12" t="s">
        <v>207</v>
      </c>
      <c r="S1476" s="12" t="s">
        <v>207</v>
      </c>
      <c r="T1476" s="10" t="s">
        <v>207</v>
      </c>
      <c r="U1476" s="10" t="s">
        <v>207</v>
      </c>
      <c r="V1476" s="10" t="s">
        <v>207</v>
      </c>
      <c r="W1476" s="10" t="s">
        <v>207</v>
      </c>
      <c r="X1476" s="10" t="s">
        <v>207</v>
      </c>
      <c r="Y1476" s="10" t="s">
        <v>1990</v>
      </c>
      <c r="Z1476" s="10" t="s">
        <v>207</v>
      </c>
    </row>
    <row r="1477" spans="1:26" s="10" customFormat="1">
      <c r="A1477" s="13" t="s">
        <v>56</v>
      </c>
      <c r="B1477" s="14" t="s">
        <v>136</v>
      </c>
      <c r="C1477" s="10" t="s">
        <v>205</v>
      </c>
      <c r="D1477" s="14" t="s">
        <v>408</v>
      </c>
      <c r="E1477" s="14" t="s">
        <v>207</v>
      </c>
      <c r="F1477" s="12" t="s">
        <v>1920</v>
      </c>
      <c r="G1477" s="12" t="s">
        <v>1921</v>
      </c>
      <c r="H1477" s="10">
        <v>1</v>
      </c>
      <c r="I1477" s="12"/>
      <c r="K1477" s="12"/>
      <c r="L1477" s="12" t="s">
        <v>4892</v>
      </c>
      <c r="M1477" s="10" t="s">
        <v>1923</v>
      </c>
      <c r="N1477" s="10" t="s">
        <v>207</v>
      </c>
      <c r="O1477" s="10" t="s">
        <v>207</v>
      </c>
      <c r="P1477" s="14" t="s">
        <v>207</v>
      </c>
      <c r="Q1477" s="12" t="s">
        <v>1924</v>
      </c>
      <c r="R1477" s="12" t="s">
        <v>207</v>
      </c>
      <c r="S1477" s="12" t="s">
        <v>207</v>
      </c>
      <c r="T1477" s="10" t="s">
        <v>207</v>
      </c>
      <c r="U1477" s="10" t="s">
        <v>207</v>
      </c>
      <c r="V1477" s="10" t="s">
        <v>207</v>
      </c>
      <c r="W1477" s="10" t="s">
        <v>207</v>
      </c>
      <c r="X1477" s="10" t="s">
        <v>207</v>
      </c>
      <c r="Y1477" s="10" t="s">
        <v>207</v>
      </c>
      <c r="Z1477" s="10" t="s">
        <v>207</v>
      </c>
    </row>
    <row r="1478" spans="1:26" s="10" customFormat="1">
      <c r="A1478" s="13" t="s">
        <v>56</v>
      </c>
      <c r="B1478" s="14" t="s">
        <v>122</v>
      </c>
      <c r="C1478" s="10" t="s">
        <v>192</v>
      </c>
      <c r="D1478" s="14" t="s">
        <v>460</v>
      </c>
      <c r="E1478" s="14" t="s">
        <v>207</v>
      </c>
      <c r="F1478" s="12" t="s">
        <v>1920</v>
      </c>
      <c r="G1478" s="12" t="s">
        <v>1937</v>
      </c>
      <c r="H1478" s="10">
        <v>1</v>
      </c>
      <c r="I1478" s="12"/>
      <c r="K1478" s="12"/>
      <c r="L1478" s="12" t="s">
        <v>4892</v>
      </c>
      <c r="M1478" s="10" t="s">
        <v>1928</v>
      </c>
      <c r="N1478" s="10" t="s">
        <v>1929</v>
      </c>
      <c r="O1478" s="10" t="s">
        <v>1930</v>
      </c>
      <c r="P1478" s="14" t="s">
        <v>2234</v>
      </c>
      <c r="Q1478" s="12" t="s">
        <v>1924</v>
      </c>
      <c r="R1478" s="12" t="s">
        <v>207</v>
      </c>
      <c r="S1478" s="12" t="s">
        <v>207</v>
      </c>
      <c r="T1478" s="10" t="s">
        <v>207</v>
      </c>
      <c r="U1478" s="10" t="s">
        <v>207</v>
      </c>
      <c r="V1478" s="10" t="s">
        <v>207</v>
      </c>
      <c r="W1478" s="10" t="s">
        <v>207</v>
      </c>
      <c r="X1478" s="10" t="s">
        <v>207</v>
      </c>
      <c r="Y1478" s="10" t="s">
        <v>1990</v>
      </c>
      <c r="Z1478" s="10" t="s">
        <v>207</v>
      </c>
    </row>
    <row r="1479" spans="1:26" s="10" customFormat="1">
      <c r="A1479" s="13" t="s">
        <v>56</v>
      </c>
      <c r="B1479" s="14" t="s">
        <v>118</v>
      </c>
      <c r="C1479" s="10" t="s">
        <v>188</v>
      </c>
      <c r="D1479" s="14" t="s">
        <v>460</v>
      </c>
      <c r="E1479" s="14" t="s">
        <v>207</v>
      </c>
      <c r="F1479" s="12" t="s">
        <v>1920</v>
      </c>
      <c r="G1479" s="12" t="s">
        <v>1937</v>
      </c>
      <c r="H1479" s="10">
        <v>1</v>
      </c>
      <c r="I1479" s="12"/>
      <c r="K1479" s="12"/>
      <c r="L1479" s="12" t="s">
        <v>4892</v>
      </c>
      <c r="M1479" s="10" t="s">
        <v>1928</v>
      </c>
      <c r="N1479" s="10" t="s">
        <v>1929</v>
      </c>
      <c r="O1479" s="10" t="s">
        <v>1930</v>
      </c>
      <c r="P1479" s="14" t="s">
        <v>2234</v>
      </c>
      <c r="Q1479" s="12" t="s">
        <v>1924</v>
      </c>
      <c r="R1479" s="12" t="s">
        <v>207</v>
      </c>
      <c r="S1479" s="12" t="s">
        <v>207</v>
      </c>
      <c r="T1479" s="10" t="s">
        <v>207</v>
      </c>
      <c r="U1479" s="10" t="s">
        <v>207</v>
      </c>
      <c r="V1479" s="10" t="s">
        <v>207</v>
      </c>
      <c r="W1479" s="10" t="s">
        <v>207</v>
      </c>
      <c r="X1479" s="10" t="s">
        <v>207</v>
      </c>
      <c r="Y1479" s="10" t="s">
        <v>1990</v>
      </c>
      <c r="Z1479" s="10" t="s">
        <v>207</v>
      </c>
    </row>
    <row r="1480" spans="1:26" s="10" customFormat="1">
      <c r="A1480" s="13" t="s">
        <v>56</v>
      </c>
      <c r="B1480" s="14" t="s">
        <v>4879</v>
      </c>
      <c r="C1480" s="10" t="s">
        <v>187</v>
      </c>
      <c r="D1480" s="14" t="s">
        <v>447</v>
      </c>
      <c r="E1480" s="14" t="s">
        <v>207</v>
      </c>
      <c r="F1480" s="12" t="s">
        <v>1920</v>
      </c>
      <c r="G1480" s="12" t="s">
        <v>1921</v>
      </c>
      <c r="H1480" s="10">
        <v>1</v>
      </c>
      <c r="I1480" s="12"/>
      <c r="K1480" s="12"/>
      <c r="L1480" s="12" t="s">
        <v>4892</v>
      </c>
      <c r="M1480" s="10" t="s">
        <v>1923</v>
      </c>
      <c r="N1480" s="10" t="s">
        <v>207</v>
      </c>
      <c r="O1480" s="10" t="s">
        <v>207</v>
      </c>
      <c r="P1480" s="14" t="s">
        <v>207</v>
      </c>
      <c r="Q1480" s="12" t="s">
        <v>1924</v>
      </c>
      <c r="R1480" s="12" t="s">
        <v>207</v>
      </c>
      <c r="S1480" s="12" t="s">
        <v>207</v>
      </c>
      <c r="T1480" s="10" t="s">
        <v>207</v>
      </c>
      <c r="U1480" s="10" t="s">
        <v>207</v>
      </c>
      <c r="V1480" s="10" t="s">
        <v>207</v>
      </c>
      <c r="W1480" s="10" t="s">
        <v>207</v>
      </c>
      <c r="X1480" s="10" t="s">
        <v>207</v>
      </c>
      <c r="Y1480" s="10" t="s">
        <v>207</v>
      </c>
      <c r="Z1480" s="10" t="s">
        <v>207</v>
      </c>
    </row>
    <row r="1481" spans="1:26" s="10" customFormat="1" ht="30">
      <c r="A1481" s="13" t="s">
        <v>56</v>
      </c>
      <c r="B1481" s="14" t="s">
        <v>4879</v>
      </c>
      <c r="C1481" s="10" t="s">
        <v>187</v>
      </c>
      <c r="D1481" s="14" t="s">
        <v>448</v>
      </c>
      <c r="E1481" s="14" t="s">
        <v>207</v>
      </c>
      <c r="F1481" s="12" t="s">
        <v>1920</v>
      </c>
      <c r="G1481" s="12" t="s">
        <v>1921</v>
      </c>
      <c r="H1481" s="10">
        <v>1</v>
      </c>
      <c r="I1481" s="12">
        <v>5</v>
      </c>
      <c r="K1481" s="12">
        <v>2</v>
      </c>
      <c r="L1481" s="12" t="s">
        <v>4892</v>
      </c>
      <c r="M1481" s="10" t="s">
        <v>1923</v>
      </c>
      <c r="N1481" s="10" t="s">
        <v>207</v>
      </c>
      <c r="O1481" s="10" t="s">
        <v>207</v>
      </c>
      <c r="P1481" s="14" t="s">
        <v>207</v>
      </c>
      <c r="Q1481" s="12" t="s">
        <v>1924</v>
      </c>
      <c r="R1481" s="12" t="s">
        <v>207</v>
      </c>
      <c r="S1481" s="12" t="s">
        <v>207</v>
      </c>
      <c r="T1481" s="10" t="s">
        <v>207</v>
      </c>
      <c r="U1481" s="10" t="s">
        <v>207</v>
      </c>
      <c r="V1481" s="10" t="s">
        <v>1925</v>
      </c>
      <c r="W1481" s="10" t="s">
        <v>207</v>
      </c>
      <c r="X1481" s="10" t="s">
        <v>207</v>
      </c>
      <c r="Y1481" s="10" t="s">
        <v>2243</v>
      </c>
      <c r="Z1481" s="10" t="s">
        <v>207</v>
      </c>
    </row>
    <row r="1482" spans="1:26" s="10" customFormat="1">
      <c r="A1482" s="13" t="s">
        <v>56</v>
      </c>
      <c r="B1482" s="14" t="s">
        <v>136</v>
      </c>
      <c r="C1482" s="10" t="s">
        <v>205</v>
      </c>
      <c r="D1482" s="14" t="s">
        <v>409</v>
      </c>
      <c r="E1482" s="14" t="s">
        <v>207</v>
      </c>
      <c r="F1482" s="12" t="s">
        <v>1920</v>
      </c>
      <c r="G1482" s="12" t="s">
        <v>1921</v>
      </c>
      <c r="H1482" s="10">
        <v>1</v>
      </c>
      <c r="I1482" s="12"/>
      <c r="K1482" s="12"/>
      <c r="L1482" s="12" t="s">
        <v>4892</v>
      </c>
      <c r="M1482" s="10" t="s">
        <v>1923</v>
      </c>
      <c r="N1482" s="10" t="s">
        <v>207</v>
      </c>
      <c r="O1482" s="10" t="s">
        <v>207</v>
      </c>
      <c r="P1482" s="14" t="s">
        <v>207</v>
      </c>
      <c r="Q1482" s="12" t="s">
        <v>1924</v>
      </c>
      <c r="R1482" s="12" t="s">
        <v>207</v>
      </c>
      <c r="S1482" s="12" t="s">
        <v>207</v>
      </c>
      <c r="T1482" s="10" t="s">
        <v>207</v>
      </c>
      <c r="U1482" s="10" t="s">
        <v>207</v>
      </c>
      <c r="V1482" s="10" t="s">
        <v>207</v>
      </c>
      <c r="W1482" s="10" t="s">
        <v>207</v>
      </c>
      <c r="X1482" s="10" t="s">
        <v>207</v>
      </c>
      <c r="Y1482" s="10" t="s">
        <v>2238</v>
      </c>
      <c r="Z1482" s="10" t="s">
        <v>207</v>
      </c>
    </row>
    <row r="1483" spans="1:26" s="10" customFormat="1" ht="30">
      <c r="A1483" s="13" t="s">
        <v>56</v>
      </c>
      <c r="B1483" s="14" t="s">
        <v>137</v>
      </c>
      <c r="C1483" s="10" t="s">
        <v>206</v>
      </c>
      <c r="D1483" s="14" t="s">
        <v>416</v>
      </c>
      <c r="E1483" s="14" t="s">
        <v>207</v>
      </c>
      <c r="F1483" s="12" t="s">
        <v>1920</v>
      </c>
      <c r="G1483" s="12" t="s">
        <v>1921</v>
      </c>
      <c r="H1483" s="10">
        <v>1</v>
      </c>
      <c r="I1483" s="12"/>
      <c r="K1483" s="12"/>
      <c r="L1483" s="12" t="s">
        <v>4892</v>
      </c>
      <c r="M1483" s="10" t="s">
        <v>1923</v>
      </c>
      <c r="N1483" s="10" t="s">
        <v>207</v>
      </c>
      <c r="O1483" s="10" t="s">
        <v>207</v>
      </c>
      <c r="P1483" s="14" t="s">
        <v>207</v>
      </c>
      <c r="Q1483" s="12" t="s">
        <v>1924</v>
      </c>
      <c r="R1483" s="12" t="s">
        <v>207</v>
      </c>
      <c r="S1483" s="12" t="s">
        <v>207</v>
      </c>
      <c r="T1483" s="10" t="s">
        <v>207</v>
      </c>
      <c r="U1483" s="10" t="s">
        <v>207</v>
      </c>
      <c r="V1483" s="10" t="s">
        <v>207</v>
      </c>
      <c r="W1483" s="10" t="s">
        <v>207</v>
      </c>
      <c r="X1483" s="10" t="s">
        <v>207</v>
      </c>
      <c r="Y1483" s="10" t="s">
        <v>207</v>
      </c>
      <c r="Z1483" s="10" t="s">
        <v>207</v>
      </c>
    </row>
    <row r="1484" spans="1:26" s="10" customFormat="1" ht="30">
      <c r="A1484" s="13" t="s">
        <v>56</v>
      </c>
      <c r="B1484" s="14" t="s">
        <v>106</v>
      </c>
      <c r="C1484" s="10" t="s">
        <v>177</v>
      </c>
      <c r="D1484" s="14" t="s">
        <v>1832</v>
      </c>
      <c r="E1484" s="14" t="s">
        <v>207</v>
      </c>
      <c r="F1484" s="12" t="s">
        <v>1936</v>
      </c>
      <c r="G1484" s="12" t="s">
        <v>1937</v>
      </c>
      <c r="H1484" s="10">
        <v>2</v>
      </c>
      <c r="I1484" s="12"/>
      <c r="K1484" s="12"/>
      <c r="L1484" s="12" t="s">
        <v>4892</v>
      </c>
      <c r="M1484" s="10" t="s">
        <v>1944</v>
      </c>
      <c r="N1484" s="10" t="s">
        <v>1929</v>
      </c>
      <c r="O1484" s="10" t="s">
        <v>1971</v>
      </c>
      <c r="P1484" s="14" t="s">
        <v>1931</v>
      </c>
      <c r="Q1484" s="12" t="s">
        <v>1924</v>
      </c>
      <c r="R1484" s="12" t="s">
        <v>207</v>
      </c>
      <c r="S1484" s="12" t="s">
        <v>207</v>
      </c>
      <c r="T1484" s="10" t="s">
        <v>207</v>
      </c>
      <c r="U1484" s="10" t="s">
        <v>207</v>
      </c>
      <c r="V1484" s="10" t="s">
        <v>207</v>
      </c>
      <c r="W1484" s="10" t="s">
        <v>1982</v>
      </c>
      <c r="X1484" s="10" t="s">
        <v>207</v>
      </c>
      <c r="Y1484" s="10" t="s">
        <v>1942</v>
      </c>
      <c r="Z1484" s="10" t="s">
        <v>1935</v>
      </c>
    </row>
    <row r="1485" spans="1:26" s="10" customFormat="1">
      <c r="A1485" s="13" t="s">
        <v>56</v>
      </c>
      <c r="B1485" s="14" t="s">
        <v>137</v>
      </c>
      <c r="C1485" s="10" t="s">
        <v>206</v>
      </c>
      <c r="D1485" s="14" t="s">
        <v>417</v>
      </c>
      <c r="E1485" s="14" t="s">
        <v>207</v>
      </c>
      <c r="F1485" s="12" t="s">
        <v>1920</v>
      </c>
      <c r="G1485" s="12" t="s">
        <v>1921</v>
      </c>
      <c r="H1485" s="10">
        <v>1</v>
      </c>
      <c r="I1485" s="12"/>
      <c r="K1485" s="12"/>
      <c r="L1485" s="12" t="s">
        <v>4892</v>
      </c>
      <c r="M1485" s="10" t="s">
        <v>1923</v>
      </c>
      <c r="N1485" s="10" t="s">
        <v>207</v>
      </c>
      <c r="O1485" s="10" t="s">
        <v>207</v>
      </c>
      <c r="P1485" s="14" t="s">
        <v>207</v>
      </c>
      <c r="Q1485" s="12" t="s">
        <v>1924</v>
      </c>
      <c r="R1485" s="12" t="s">
        <v>207</v>
      </c>
      <c r="S1485" s="12" t="s">
        <v>207</v>
      </c>
      <c r="T1485" s="10" t="s">
        <v>207</v>
      </c>
      <c r="U1485" s="10" t="s">
        <v>207</v>
      </c>
      <c r="V1485" s="10" t="s">
        <v>207</v>
      </c>
      <c r="W1485" s="10" t="s">
        <v>207</v>
      </c>
      <c r="X1485" s="10" t="s">
        <v>207</v>
      </c>
      <c r="Y1485" s="10" t="s">
        <v>207</v>
      </c>
      <c r="Z1485" s="10" t="s">
        <v>207</v>
      </c>
    </row>
    <row r="1486" spans="1:26" s="10" customFormat="1" ht="30">
      <c r="A1486" s="13" t="s">
        <v>56</v>
      </c>
      <c r="B1486" s="14" t="s">
        <v>136</v>
      </c>
      <c r="C1486" s="10" t="s">
        <v>205</v>
      </c>
      <c r="D1486" s="14" t="s">
        <v>410</v>
      </c>
      <c r="E1486" s="14" t="s">
        <v>2237</v>
      </c>
      <c r="F1486" s="12" t="s">
        <v>1920</v>
      </c>
      <c r="G1486" s="12" t="s">
        <v>1921</v>
      </c>
      <c r="H1486" s="10">
        <v>1</v>
      </c>
      <c r="I1486" s="12"/>
      <c r="K1486" s="12"/>
      <c r="L1486" s="12" t="s">
        <v>4892</v>
      </c>
      <c r="M1486" s="10" t="s">
        <v>1923</v>
      </c>
      <c r="N1486" s="10" t="s">
        <v>207</v>
      </c>
      <c r="O1486" s="10" t="s">
        <v>207</v>
      </c>
      <c r="P1486" s="14" t="s">
        <v>207</v>
      </c>
      <c r="Q1486" s="12" t="s">
        <v>1924</v>
      </c>
      <c r="R1486" s="12" t="s">
        <v>207</v>
      </c>
      <c r="S1486" s="12" t="s">
        <v>207</v>
      </c>
      <c r="T1486" s="10" t="s">
        <v>207</v>
      </c>
      <c r="U1486" s="10" t="s">
        <v>207</v>
      </c>
      <c r="V1486" s="10" t="s">
        <v>207</v>
      </c>
      <c r="W1486" s="10" t="s">
        <v>207</v>
      </c>
      <c r="X1486" s="10" t="s">
        <v>207</v>
      </c>
      <c r="Y1486" s="10" t="s">
        <v>407</v>
      </c>
      <c r="Z1486" s="10" t="s">
        <v>207</v>
      </c>
    </row>
    <row r="1487" spans="1:26" s="10" customFormat="1">
      <c r="A1487" s="13" t="s">
        <v>56</v>
      </c>
      <c r="B1487" s="14" t="s">
        <v>118</v>
      </c>
      <c r="C1487" s="10" t="s">
        <v>188</v>
      </c>
      <c r="D1487" s="14" t="s">
        <v>461</v>
      </c>
      <c r="E1487" s="14" t="s">
        <v>207</v>
      </c>
      <c r="F1487" s="12" t="s">
        <v>1920</v>
      </c>
      <c r="G1487" s="12" t="s">
        <v>1937</v>
      </c>
      <c r="H1487" s="10">
        <v>1</v>
      </c>
      <c r="I1487" s="12"/>
      <c r="K1487" s="12"/>
      <c r="L1487" s="12" t="s">
        <v>4892</v>
      </c>
      <c r="M1487" s="10" t="s">
        <v>1928</v>
      </c>
      <c r="N1487" s="10" t="s">
        <v>1929</v>
      </c>
      <c r="O1487" s="10" t="s">
        <v>1930</v>
      </c>
      <c r="P1487" s="14" t="s">
        <v>2234</v>
      </c>
      <c r="Q1487" s="12" t="s">
        <v>1924</v>
      </c>
      <c r="R1487" s="12" t="s">
        <v>207</v>
      </c>
      <c r="S1487" s="12" t="s">
        <v>207</v>
      </c>
      <c r="T1487" s="10" t="s">
        <v>207</v>
      </c>
      <c r="U1487" s="10" t="s">
        <v>207</v>
      </c>
      <c r="V1487" s="10" t="s">
        <v>207</v>
      </c>
      <c r="W1487" s="10" t="s">
        <v>207</v>
      </c>
      <c r="X1487" s="10" t="s">
        <v>207</v>
      </c>
      <c r="Y1487" s="10" t="s">
        <v>207</v>
      </c>
      <c r="Z1487" s="10" t="s">
        <v>207</v>
      </c>
    </row>
    <row r="1488" spans="1:26" s="10" customFormat="1">
      <c r="A1488" s="13" t="s">
        <v>56</v>
      </c>
      <c r="B1488" s="14" t="s">
        <v>4879</v>
      </c>
      <c r="C1488" s="10" t="s">
        <v>187</v>
      </c>
      <c r="D1488" s="14" t="s">
        <v>449</v>
      </c>
      <c r="E1488" s="14" t="s">
        <v>207</v>
      </c>
      <c r="F1488" s="12" t="s">
        <v>1920</v>
      </c>
      <c r="G1488" s="12" t="s">
        <v>1921</v>
      </c>
      <c r="H1488" s="10">
        <v>1</v>
      </c>
      <c r="I1488" s="12"/>
      <c r="K1488" s="12"/>
      <c r="L1488" s="12" t="s">
        <v>4892</v>
      </c>
      <c r="M1488" s="10" t="s">
        <v>1923</v>
      </c>
      <c r="N1488" s="10" t="s">
        <v>207</v>
      </c>
      <c r="O1488" s="10" t="s">
        <v>207</v>
      </c>
      <c r="P1488" s="14" t="s">
        <v>207</v>
      </c>
      <c r="Q1488" s="12" t="s">
        <v>1924</v>
      </c>
      <c r="R1488" s="12" t="s">
        <v>207</v>
      </c>
      <c r="S1488" s="12" t="s">
        <v>207</v>
      </c>
      <c r="T1488" s="10" t="s">
        <v>207</v>
      </c>
      <c r="U1488" s="10" t="s">
        <v>207</v>
      </c>
      <c r="V1488" s="10" t="s">
        <v>207</v>
      </c>
      <c r="W1488" s="10" t="s">
        <v>207</v>
      </c>
      <c r="X1488" s="10" t="s">
        <v>207</v>
      </c>
      <c r="Y1488" s="10" t="s">
        <v>207</v>
      </c>
      <c r="Z1488" s="10" t="s">
        <v>207</v>
      </c>
    </row>
    <row r="1489" spans="1:26" s="10" customFormat="1" ht="30">
      <c r="A1489" s="13" t="s">
        <v>56</v>
      </c>
      <c r="B1489" s="14" t="s">
        <v>4879</v>
      </c>
      <c r="C1489" s="10" t="s">
        <v>187</v>
      </c>
      <c r="D1489" s="14" t="s">
        <v>450</v>
      </c>
      <c r="E1489" s="14" t="s">
        <v>207</v>
      </c>
      <c r="F1489" s="12" t="s">
        <v>1920</v>
      </c>
      <c r="G1489" s="12" t="s">
        <v>1921</v>
      </c>
      <c r="H1489" s="10">
        <v>1</v>
      </c>
      <c r="I1489" s="12"/>
      <c r="K1489" s="12"/>
      <c r="L1489" s="12" t="s">
        <v>4892</v>
      </c>
      <c r="M1489" s="10" t="s">
        <v>1923</v>
      </c>
      <c r="N1489" s="10" t="s">
        <v>207</v>
      </c>
      <c r="O1489" s="10" t="s">
        <v>207</v>
      </c>
      <c r="P1489" s="14" t="s">
        <v>207</v>
      </c>
      <c r="Q1489" s="12" t="s">
        <v>1924</v>
      </c>
      <c r="R1489" s="12" t="s">
        <v>207</v>
      </c>
      <c r="S1489" s="12" t="s">
        <v>207</v>
      </c>
      <c r="T1489" s="10" t="s">
        <v>207</v>
      </c>
      <c r="U1489" s="10" t="s">
        <v>207</v>
      </c>
      <c r="V1489" s="10" t="s">
        <v>207</v>
      </c>
      <c r="W1489" s="10" t="s">
        <v>207</v>
      </c>
      <c r="X1489" s="10" t="s">
        <v>207</v>
      </c>
      <c r="Y1489" s="10" t="s">
        <v>207</v>
      </c>
      <c r="Z1489" s="10" t="s">
        <v>207</v>
      </c>
    </row>
    <row r="1490" spans="1:26" s="10" customFormat="1">
      <c r="A1490" s="13" t="s">
        <v>56</v>
      </c>
      <c r="B1490" s="14" t="s">
        <v>4879</v>
      </c>
      <c r="C1490" s="10" t="s">
        <v>187</v>
      </c>
      <c r="D1490" s="14" t="s">
        <v>451</v>
      </c>
      <c r="E1490" s="14" t="s">
        <v>207</v>
      </c>
      <c r="F1490" s="12" t="s">
        <v>1920</v>
      </c>
      <c r="G1490" s="12" t="s">
        <v>1921</v>
      </c>
      <c r="H1490" s="10">
        <v>1</v>
      </c>
      <c r="I1490" s="12"/>
      <c r="K1490" s="12"/>
      <c r="L1490" s="12" t="s">
        <v>4892</v>
      </c>
      <c r="M1490" s="10" t="s">
        <v>1923</v>
      </c>
      <c r="N1490" s="10" t="s">
        <v>207</v>
      </c>
      <c r="O1490" s="10" t="s">
        <v>207</v>
      </c>
      <c r="P1490" s="14" t="s">
        <v>207</v>
      </c>
      <c r="Q1490" s="12" t="s">
        <v>1924</v>
      </c>
      <c r="R1490" s="12" t="s">
        <v>207</v>
      </c>
      <c r="S1490" s="12" t="s">
        <v>207</v>
      </c>
      <c r="T1490" s="10" t="s">
        <v>207</v>
      </c>
      <c r="U1490" s="10" t="s">
        <v>207</v>
      </c>
      <c r="V1490" s="10" t="s">
        <v>207</v>
      </c>
      <c r="W1490" s="10" t="s">
        <v>207</v>
      </c>
      <c r="X1490" s="10" t="s">
        <v>207</v>
      </c>
      <c r="Y1490" s="10" t="s">
        <v>207</v>
      </c>
      <c r="Z1490" s="10" t="s">
        <v>207</v>
      </c>
    </row>
    <row r="1491" spans="1:26" s="10" customFormat="1">
      <c r="A1491" s="13" t="s">
        <v>56</v>
      </c>
      <c r="B1491" s="14" t="s">
        <v>4879</v>
      </c>
      <c r="C1491" s="10" t="s">
        <v>187</v>
      </c>
      <c r="D1491" s="14" t="s">
        <v>452</v>
      </c>
      <c r="E1491" s="14" t="s">
        <v>207</v>
      </c>
      <c r="F1491" s="12" t="s">
        <v>1920</v>
      </c>
      <c r="G1491" s="12" t="s">
        <v>1921</v>
      </c>
      <c r="H1491" s="10">
        <v>1</v>
      </c>
      <c r="I1491" s="12"/>
      <c r="K1491" s="12"/>
      <c r="L1491" s="12" t="s">
        <v>4892</v>
      </c>
      <c r="M1491" s="10" t="s">
        <v>1923</v>
      </c>
      <c r="N1491" s="10" t="s">
        <v>207</v>
      </c>
      <c r="O1491" s="10" t="s">
        <v>207</v>
      </c>
      <c r="P1491" s="14" t="s">
        <v>207</v>
      </c>
      <c r="Q1491" s="12" t="s">
        <v>1924</v>
      </c>
      <c r="R1491" s="12" t="s">
        <v>207</v>
      </c>
      <c r="S1491" s="12" t="s">
        <v>207</v>
      </c>
      <c r="T1491" s="10" t="s">
        <v>207</v>
      </c>
      <c r="U1491" s="10" t="s">
        <v>207</v>
      </c>
      <c r="V1491" s="10" t="s">
        <v>207</v>
      </c>
      <c r="W1491" s="10" t="s">
        <v>207</v>
      </c>
      <c r="X1491" s="10" t="s">
        <v>207</v>
      </c>
      <c r="Y1491" s="10" t="s">
        <v>207</v>
      </c>
      <c r="Z1491" s="10" t="s">
        <v>207</v>
      </c>
    </row>
    <row r="1492" spans="1:26" s="10" customFormat="1">
      <c r="A1492" s="13" t="s">
        <v>56</v>
      </c>
      <c r="B1492" s="14" t="s">
        <v>136</v>
      </c>
      <c r="C1492" s="10" t="s">
        <v>205</v>
      </c>
      <c r="D1492" s="14" t="s">
        <v>411</v>
      </c>
      <c r="E1492" s="14" t="s">
        <v>207</v>
      </c>
      <c r="F1492" s="12" t="s">
        <v>1920</v>
      </c>
      <c r="G1492" s="12" t="s">
        <v>1937</v>
      </c>
      <c r="H1492" s="10">
        <v>1</v>
      </c>
      <c r="I1492" s="12"/>
      <c r="K1492" s="12"/>
      <c r="L1492" s="12" t="s">
        <v>4892</v>
      </c>
      <c r="M1492" s="10" t="s">
        <v>1928</v>
      </c>
      <c r="N1492" s="10" t="s">
        <v>1929</v>
      </c>
      <c r="O1492" s="10" t="s">
        <v>2233</v>
      </c>
      <c r="P1492" s="14" t="s">
        <v>2234</v>
      </c>
      <c r="Q1492" s="12" t="s">
        <v>1924</v>
      </c>
      <c r="R1492" s="12" t="s">
        <v>207</v>
      </c>
      <c r="S1492" s="12" t="s">
        <v>207</v>
      </c>
      <c r="T1492" s="10" t="s">
        <v>207</v>
      </c>
      <c r="U1492" s="10" t="s">
        <v>207</v>
      </c>
      <c r="V1492" s="10" t="s">
        <v>207</v>
      </c>
      <c r="W1492" s="10" t="s">
        <v>207</v>
      </c>
      <c r="X1492" s="10" t="s">
        <v>207</v>
      </c>
      <c r="Y1492" s="10" t="s">
        <v>2239</v>
      </c>
      <c r="Z1492" s="10" t="s">
        <v>207</v>
      </c>
    </row>
    <row r="1493" spans="1:26" s="10" customFormat="1">
      <c r="A1493" s="13" t="s">
        <v>56</v>
      </c>
      <c r="B1493" s="14" t="s">
        <v>122</v>
      </c>
      <c r="C1493" s="10" t="s">
        <v>192</v>
      </c>
      <c r="D1493" s="14" t="s">
        <v>420</v>
      </c>
      <c r="E1493" s="14" t="s">
        <v>207</v>
      </c>
      <c r="F1493" s="12" t="s">
        <v>1920</v>
      </c>
      <c r="G1493" s="12" t="s">
        <v>1937</v>
      </c>
      <c r="H1493" s="10">
        <v>1</v>
      </c>
      <c r="I1493" s="12"/>
      <c r="K1493" s="12"/>
      <c r="L1493" s="12" t="s">
        <v>4892</v>
      </c>
      <c r="M1493" s="10" t="s">
        <v>1928</v>
      </c>
      <c r="N1493" s="10" t="s">
        <v>1929</v>
      </c>
      <c r="O1493" s="10" t="s">
        <v>1930</v>
      </c>
      <c r="P1493" s="14" t="s">
        <v>2234</v>
      </c>
      <c r="Q1493" s="12" t="s">
        <v>1924</v>
      </c>
      <c r="R1493" s="12" t="s">
        <v>207</v>
      </c>
      <c r="S1493" s="12" t="s">
        <v>207</v>
      </c>
      <c r="T1493" s="10" t="s">
        <v>207</v>
      </c>
      <c r="U1493" s="10" t="s">
        <v>207</v>
      </c>
      <c r="V1493" s="10" t="s">
        <v>207</v>
      </c>
      <c r="W1493" s="10" t="s">
        <v>207</v>
      </c>
      <c r="X1493" s="10" t="s">
        <v>207</v>
      </c>
      <c r="Y1493" s="10" t="s">
        <v>1990</v>
      </c>
      <c r="Z1493" s="10" t="s">
        <v>207</v>
      </c>
    </row>
    <row r="1494" spans="1:26" s="10" customFormat="1">
      <c r="A1494" s="13" t="s">
        <v>56</v>
      </c>
      <c r="B1494" s="14" t="s">
        <v>118</v>
      </c>
      <c r="C1494" s="10" t="s">
        <v>188</v>
      </c>
      <c r="D1494" s="14" t="s">
        <v>420</v>
      </c>
      <c r="E1494" s="14" t="s">
        <v>207</v>
      </c>
      <c r="F1494" s="12" t="s">
        <v>1920</v>
      </c>
      <c r="G1494" s="12" t="s">
        <v>1937</v>
      </c>
      <c r="H1494" s="10">
        <v>1</v>
      </c>
      <c r="I1494" s="12"/>
      <c r="K1494" s="12"/>
      <c r="L1494" s="12" t="s">
        <v>4892</v>
      </c>
      <c r="M1494" s="10" t="s">
        <v>1928</v>
      </c>
      <c r="N1494" s="10" t="s">
        <v>1929</v>
      </c>
      <c r="O1494" s="10" t="s">
        <v>1930</v>
      </c>
      <c r="P1494" s="14" t="s">
        <v>2234</v>
      </c>
      <c r="Q1494" s="12" t="s">
        <v>1924</v>
      </c>
      <c r="R1494" s="12" t="s">
        <v>207</v>
      </c>
      <c r="S1494" s="12" t="s">
        <v>207</v>
      </c>
      <c r="T1494" s="10" t="s">
        <v>207</v>
      </c>
      <c r="U1494" s="10" t="s">
        <v>207</v>
      </c>
      <c r="V1494" s="10" t="s">
        <v>207</v>
      </c>
      <c r="W1494" s="10" t="s">
        <v>207</v>
      </c>
      <c r="X1494" s="10" t="s">
        <v>207</v>
      </c>
      <c r="Y1494" s="10" t="s">
        <v>1990</v>
      </c>
      <c r="Z1494" s="10" t="s">
        <v>207</v>
      </c>
    </row>
    <row r="1495" spans="1:26" s="10" customFormat="1">
      <c r="A1495" s="13" t="s">
        <v>56</v>
      </c>
      <c r="B1495" s="14" t="s">
        <v>117</v>
      </c>
      <c r="C1495" s="10" t="s">
        <v>186</v>
      </c>
      <c r="D1495" s="14" t="s">
        <v>1878</v>
      </c>
      <c r="E1495" s="14" t="s">
        <v>207</v>
      </c>
      <c r="F1495" s="12" t="s">
        <v>1920</v>
      </c>
      <c r="G1495" s="12" t="s">
        <v>1937</v>
      </c>
      <c r="H1495" s="10">
        <v>1</v>
      </c>
      <c r="I1495" s="12"/>
      <c r="K1495" s="12"/>
      <c r="L1495" s="12" t="s">
        <v>4892</v>
      </c>
      <c r="M1495" s="10" t="s">
        <v>1928</v>
      </c>
      <c r="N1495" s="10" t="s">
        <v>1929</v>
      </c>
      <c r="O1495" s="10" t="s">
        <v>1930</v>
      </c>
      <c r="P1495" s="14" t="s">
        <v>2234</v>
      </c>
      <c r="Q1495" s="12" t="s">
        <v>1924</v>
      </c>
      <c r="R1495" s="12" t="s">
        <v>207</v>
      </c>
      <c r="S1495" s="12" t="s">
        <v>207</v>
      </c>
      <c r="T1495" s="10" t="s">
        <v>207</v>
      </c>
      <c r="U1495" s="10" t="s">
        <v>207</v>
      </c>
      <c r="V1495" s="10" t="s">
        <v>207</v>
      </c>
      <c r="W1495" s="10" t="s">
        <v>207</v>
      </c>
      <c r="X1495" s="10" t="s">
        <v>207</v>
      </c>
      <c r="Y1495" s="10" t="s">
        <v>4725</v>
      </c>
      <c r="Z1495" s="10" t="s">
        <v>207</v>
      </c>
    </row>
    <row r="1496" spans="1:26" s="10" customFormat="1" ht="30">
      <c r="A1496" s="13" t="s">
        <v>57</v>
      </c>
      <c r="B1496" s="14" t="s">
        <v>101</v>
      </c>
      <c r="C1496" s="10" t="s">
        <v>210</v>
      </c>
      <c r="D1496" s="14" t="s">
        <v>479</v>
      </c>
      <c r="E1496" s="14" t="s">
        <v>207</v>
      </c>
      <c r="F1496" s="12" t="s">
        <v>1920</v>
      </c>
      <c r="G1496" s="12" t="s">
        <v>1921</v>
      </c>
      <c r="I1496" s="12"/>
      <c r="K1496" s="12"/>
      <c r="L1496" s="12" t="s">
        <v>4892</v>
      </c>
      <c r="M1496" s="10" t="s">
        <v>1944</v>
      </c>
      <c r="N1496" s="10" t="s">
        <v>1929</v>
      </c>
      <c r="O1496" s="10" t="s">
        <v>1930</v>
      </c>
      <c r="P1496" s="14" t="s">
        <v>2254</v>
      </c>
      <c r="Q1496" s="12" t="s">
        <v>1924</v>
      </c>
      <c r="R1496" s="12" t="s">
        <v>207</v>
      </c>
      <c r="S1496" s="12" t="s">
        <v>207</v>
      </c>
      <c r="T1496" s="10" t="s">
        <v>207</v>
      </c>
      <c r="U1496" s="10" t="s">
        <v>207</v>
      </c>
      <c r="V1496" s="10" t="s">
        <v>207</v>
      </c>
      <c r="W1496" s="10" t="s">
        <v>207</v>
      </c>
      <c r="X1496" s="10" t="s">
        <v>207</v>
      </c>
      <c r="Y1496" s="10" t="s">
        <v>207</v>
      </c>
      <c r="Z1496" s="10" t="s">
        <v>1935</v>
      </c>
    </row>
    <row r="1497" spans="1:26" s="10" customFormat="1" ht="30">
      <c r="A1497" s="13" t="s">
        <v>57</v>
      </c>
      <c r="B1497" s="14" t="s">
        <v>144</v>
      </c>
      <c r="C1497" s="10" t="s">
        <v>212</v>
      </c>
      <c r="D1497" s="14" t="s">
        <v>490</v>
      </c>
      <c r="E1497" s="14" t="s">
        <v>207</v>
      </c>
      <c r="F1497" s="12" t="s">
        <v>1936</v>
      </c>
      <c r="G1497" s="12" t="s">
        <v>1921</v>
      </c>
      <c r="I1497" s="12"/>
      <c r="K1497" s="12"/>
      <c r="L1497" s="12" t="s">
        <v>4892</v>
      </c>
      <c r="M1497" s="10" t="s">
        <v>1923</v>
      </c>
      <c r="N1497" s="10" t="s">
        <v>207</v>
      </c>
      <c r="O1497" s="10" t="s">
        <v>207</v>
      </c>
      <c r="P1497" s="14" t="s">
        <v>207</v>
      </c>
      <c r="Q1497" s="12" t="s">
        <v>1924</v>
      </c>
      <c r="R1497" s="12" t="s">
        <v>207</v>
      </c>
      <c r="S1497" s="12" t="s">
        <v>207</v>
      </c>
      <c r="T1497" s="10" t="s">
        <v>207</v>
      </c>
      <c r="U1497" s="10" t="s">
        <v>207</v>
      </c>
      <c r="V1497" s="10" t="s">
        <v>207</v>
      </c>
      <c r="W1497" s="10" t="s">
        <v>207</v>
      </c>
      <c r="X1497" s="10" t="s">
        <v>207</v>
      </c>
      <c r="Y1497" s="10" t="s">
        <v>207</v>
      </c>
      <c r="Z1497" s="10" t="s">
        <v>1935</v>
      </c>
    </row>
    <row r="1498" spans="1:26" s="10" customFormat="1" ht="30">
      <c r="A1498" s="13" t="s">
        <v>57</v>
      </c>
      <c r="B1498" s="14" t="s">
        <v>144</v>
      </c>
      <c r="C1498" s="10" t="s">
        <v>212</v>
      </c>
      <c r="D1498" s="14" t="s">
        <v>491</v>
      </c>
      <c r="E1498" s="14" t="s">
        <v>2265</v>
      </c>
      <c r="F1498" s="12" t="s">
        <v>1920</v>
      </c>
      <c r="G1498" s="12" t="s">
        <v>1921</v>
      </c>
      <c r="H1498" s="10">
        <v>1</v>
      </c>
      <c r="I1498" s="12">
        <v>4</v>
      </c>
      <c r="K1498" s="12"/>
      <c r="L1498" s="12" t="s">
        <v>4892</v>
      </c>
      <c r="M1498" s="10" t="s">
        <v>1923</v>
      </c>
      <c r="N1498" s="10" t="s">
        <v>207</v>
      </c>
      <c r="O1498" s="10" t="s">
        <v>207</v>
      </c>
      <c r="P1498" s="14" t="s">
        <v>207</v>
      </c>
      <c r="Q1498" s="12" t="s">
        <v>1924</v>
      </c>
      <c r="R1498" s="12" t="s">
        <v>207</v>
      </c>
      <c r="S1498" s="12" t="s">
        <v>207</v>
      </c>
      <c r="T1498" s="10" t="s">
        <v>207</v>
      </c>
      <c r="U1498" s="10" t="s">
        <v>207</v>
      </c>
      <c r="V1498" s="10" t="s">
        <v>207</v>
      </c>
      <c r="W1498" s="10" t="s">
        <v>207</v>
      </c>
      <c r="X1498" s="10" t="s">
        <v>207</v>
      </c>
      <c r="Y1498" s="10" t="s">
        <v>207</v>
      </c>
      <c r="Z1498" s="10" t="s">
        <v>1935</v>
      </c>
    </row>
    <row r="1499" spans="1:26" s="10" customFormat="1" ht="30">
      <c r="A1499" s="13" t="s">
        <v>57</v>
      </c>
      <c r="B1499" s="14" t="s">
        <v>123</v>
      </c>
      <c r="C1499" s="10" t="s">
        <v>4880</v>
      </c>
      <c r="D1499" s="14" t="s">
        <v>485</v>
      </c>
      <c r="E1499" s="14" t="s">
        <v>2258</v>
      </c>
      <c r="F1499" s="12" t="s">
        <v>1936</v>
      </c>
      <c r="G1499" s="12" t="s">
        <v>1921</v>
      </c>
      <c r="H1499" s="10">
        <v>1</v>
      </c>
      <c r="I1499" s="12">
        <v>30</v>
      </c>
      <c r="K1499" s="12"/>
      <c r="L1499" s="12" t="s">
        <v>4892</v>
      </c>
      <c r="M1499" s="10" t="s">
        <v>1923</v>
      </c>
      <c r="N1499" s="10" t="s">
        <v>207</v>
      </c>
      <c r="O1499" s="10" t="s">
        <v>207</v>
      </c>
      <c r="P1499" s="14" t="s">
        <v>207</v>
      </c>
      <c r="Q1499" s="12" t="s">
        <v>1924</v>
      </c>
      <c r="R1499" s="12" t="s">
        <v>207</v>
      </c>
      <c r="S1499" s="12" t="s">
        <v>207</v>
      </c>
      <c r="T1499" s="10" t="s">
        <v>207</v>
      </c>
      <c r="U1499" s="10" t="s">
        <v>207</v>
      </c>
      <c r="V1499" s="10" t="s">
        <v>207</v>
      </c>
      <c r="W1499" s="10" t="s">
        <v>207</v>
      </c>
      <c r="X1499" s="10" t="s">
        <v>207</v>
      </c>
      <c r="Y1499" s="10" t="s">
        <v>207</v>
      </c>
      <c r="Z1499" s="10" t="s">
        <v>1935</v>
      </c>
    </row>
    <row r="1500" spans="1:26" s="10" customFormat="1" ht="30">
      <c r="A1500" s="13" t="s">
        <v>57</v>
      </c>
      <c r="B1500" s="14" t="s">
        <v>144</v>
      </c>
      <c r="C1500" s="10" t="s">
        <v>212</v>
      </c>
      <c r="D1500" s="14" t="s">
        <v>492</v>
      </c>
      <c r="E1500" s="14" t="s">
        <v>2266</v>
      </c>
      <c r="F1500" s="12" t="s">
        <v>1936</v>
      </c>
      <c r="G1500" s="12" t="s">
        <v>1921</v>
      </c>
      <c r="I1500" s="12"/>
      <c r="K1500" s="12"/>
      <c r="L1500" s="12" t="s">
        <v>4892</v>
      </c>
      <c r="M1500" s="10" t="s">
        <v>1928</v>
      </c>
      <c r="N1500" s="10" t="s">
        <v>1929</v>
      </c>
      <c r="O1500" s="10" t="s">
        <v>2267</v>
      </c>
      <c r="P1500" s="14" t="s">
        <v>1931</v>
      </c>
      <c r="Q1500" s="12" t="s">
        <v>1924</v>
      </c>
      <c r="R1500" s="12" t="s">
        <v>207</v>
      </c>
      <c r="S1500" s="12" t="s">
        <v>207</v>
      </c>
      <c r="T1500" s="10" t="s">
        <v>207</v>
      </c>
      <c r="U1500" s="10" t="s">
        <v>207</v>
      </c>
      <c r="V1500" s="10" t="s">
        <v>207</v>
      </c>
      <c r="W1500" s="10" t="s">
        <v>207</v>
      </c>
      <c r="X1500" s="10" t="s">
        <v>207</v>
      </c>
      <c r="Y1500" s="10" t="s">
        <v>207</v>
      </c>
      <c r="Z1500" s="10" t="s">
        <v>1935</v>
      </c>
    </row>
    <row r="1501" spans="1:26" s="10" customFormat="1" ht="30">
      <c r="A1501" s="13" t="s">
        <v>57</v>
      </c>
      <c r="B1501" s="14" t="s">
        <v>140</v>
      </c>
      <c r="C1501" s="10" t="s">
        <v>209</v>
      </c>
      <c r="D1501" s="14" t="s">
        <v>465</v>
      </c>
      <c r="E1501" s="14" t="s">
        <v>2253</v>
      </c>
      <c r="F1501" s="12" t="s">
        <v>1920</v>
      </c>
      <c r="G1501" s="12" t="s">
        <v>1921</v>
      </c>
      <c r="H1501" s="10">
        <v>5</v>
      </c>
      <c r="I1501" s="12"/>
      <c r="K1501" s="12"/>
      <c r="L1501" s="12" t="s">
        <v>4892</v>
      </c>
      <c r="M1501" s="10" t="s">
        <v>1923</v>
      </c>
      <c r="N1501" s="10" t="s">
        <v>207</v>
      </c>
      <c r="O1501" s="10" t="s">
        <v>207</v>
      </c>
      <c r="P1501" s="14" t="s">
        <v>207</v>
      </c>
      <c r="Q1501" s="12" t="s">
        <v>1924</v>
      </c>
      <c r="R1501" s="12" t="s">
        <v>207</v>
      </c>
      <c r="S1501" s="12" t="s">
        <v>207</v>
      </c>
      <c r="T1501" s="10" t="s">
        <v>207</v>
      </c>
      <c r="U1501" s="10" t="s">
        <v>207</v>
      </c>
      <c r="V1501" s="10" t="s">
        <v>207</v>
      </c>
      <c r="W1501" s="10" t="s">
        <v>207</v>
      </c>
      <c r="X1501" s="10" t="s">
        <v>207</v>
      </c>
      <c r="Y1501" s="10" t="s">
        <v>207</v>
      </c>
      <c r="Z1501" s="10" t="s">
        <v>1935</v>
      </c>
    </row>
    <row r="1502" spans="1:26" s="10" customFormat="1" ht="30">
      <c r="A1502" s="13" t="s">
        <v>57</v>
      </c>
      <c r="B1502" s="14" t="s">
        <v>142</v>
      </c>
      <c r="C1502" s="10" t="s">
        <v>169</v>
      </c>
      <c r="D1502" s="14" t="s">
        <v>478</v>
      </c>
      <c r="E1502" s="14" t="s">
        <v>207</v>
      </c>
      <c r="F1502" s="12" t="s">
        <v>1920</v>
      </c>
      <c r="G1502" s="12" t="s">
        <v>1921</v>
      </c>
      <c r="I1502" s="12"/>
      <c r="K1502" s="12"/>
      <c r="L1502" s="12" t="s">
        <v>4892</v>
      </c>
      <c r="M1502" s="10" t="s">
        <v>1944</v>
      </c>
      <c r="N1502" s="10" t="s">
        <v>1929</v>
      </c>
      <c r="O1502" s="10" t="s">
        <v>1930</v>
      </c>
      <c r="P1502" s="14" t="s">
        <v>2254</v>
      </c>
      <c r="Q1502" s="12" t="s">
        <v>1924</v>
      </c>
      <c r="R1502" s="12" t="s">
        <v>207</v>
      </c>
      <c r="S1502" s="12" t="s">
        <v>207</v>
      </c>
      <c r="T1502" s="10" t="s">
        <v>207</v>
      </c>
      <c r="U1502" s="10" t="s">
        <v>207</v>
      </c>
      <c r="V1502" s="10" t="s">
        <v>207</v>
      </c>
      <c r="W1502" s="10" t="s">
        <v>207</v>
      </c>
      <c r="X1502" s="10" t="s">
        <v>207</v>
      </c>
      <c r="Y1502" s="10" t="s">
        <v>207</v>
      </c>
      <c r="Z1502" s="10" t="s">
        <v>1935</v>
      </c>
    </row>
    <row r="1503" spans="1:26" s="10" customFormat="1" ht="30">
      <c r="A1503" s="13" t="s">
        <v>57</v>
      </c>
      <c r="B1503" s="14" t="s">
        <v>143</v>
      </c>
      <c r="C1503" s="10" t="s">
        <v>211</v>
      </c>
      <c r="D1503" s="14" t="s">
        <v>481</v>
      </c>
      <c r="E1503" s="14" t="s">
        <v>207</v>
      </c>
      <c r="F1503" s="12" t="s">
        <v>1920</v>
      </c>
      <c r="G1503" s="12" t="s">
        <v>1926</v>
      </c>
      <c r="I1503" s="12"/>
      <c r="K1503" s="12"/>
      <c r="L1503" s="12" t="s">
        <v>4892</v>
      </c>
      <c r="M1503" s="10" t="s">
        <v>1928</v>
      </c>
      <c r="N1503" s="10" t="s">
        <v>1929</v>
      </c>
      <c r="O1503" s="10" t="s">
        <v>1930</v>
      </c>
      <c r="P1503" s="14" t="s">
        <v>2137</v>
      </c>
      <c r="Q1503" s="12" t="s">
        <v>1924</v>
      </c>
      <c r="R1503" s="12" t="s">
        <v>207</v>
      </c>
      <c r="S1503" s="12" t="s">
        <v>207</v>
      </c>
      <c r="T1503" s="10" t="s">
        <v>207</v>
      </c>
      <c r="U1503" s="10" t="s">
        <v>207</v>
      </c>
      <c r="V1503" s="10" t="s">
        <v>207</v>
      </c>
      <c r="W1503" s="10" t="s">
        <v>207</v>
      </c>
      <c r="X1503" s="10" t="s">
        <v>207</v>
      </c>
      <c r="Y1503" s="10" t="s">
        <v>207</v>
      </c>
      <c r="Z1503" s="10" t="s">
        <v>1935</v>
      </c>
    </row>
    <row r="1504" spans="1:26" s="10" customFormat="1" ht="30">
      <c r="A1504" s="13" t="s">
        <v>57</v>
      </c>
      <c r="B1504" s="14" t="s">
        <v>143</v>
      </c>
      <c r="C1504" s="10" t="s">
        <v>211</v>
      </c>
      <c r="D1504" s="14" t="s">
        <v>482</v>
      </c>
      <c r="E1504" s="14" t="s">
        <v>207</v>
      </c>
      <c r="F1504" s="12" t="s">
        <v>1920</v>
      </c>
      <c r="G1504" s="12" t="s">
        <v>1921</v>
      </c>
      <c r="H1504" s="10">
        <v>1</v>
      </c>
      <c r="I1504" s="12"/>
      <c r="K1504" s="12">
        <v>1</v>
      </c>
      <c r="L1504" s="12" t="s">
        <v>4892</v>
      </c>
      <c r="M1504" s="10" t="s">
        <v>1923</v>
      </c>
      <c r="N1504" s="10" t="s">
        <v>207</v>
      </c>
      <c r="O1504" s="10" t="s">
        <v>207</v>
      </c>
      <c r="P1504" s="14" t="s">
        <v>207</v>
      </c>
      <c r="Q1504" s="12" t="s">
        <v>1924</v>
      </c>
      <c r="R1504" s="12" t="s">
        <v>207</v>
      </c>
      <c r="S1504" s="12" t="s">
        <v>207</v>
      </c>
      <c r="T1504" s="10" t="s">
        <v>207</v>
      </c>
      <c r="U1504" s="10" t="s">
        <v>207</v>
      </c>
      <c r="V1504" s="10" t="s">
        <v>207</v>
      </c>
      <c r="W1504" s="10" t="s">
        <v>207</v>
      </c>
      <c r="X1504" s="10" t="s">
        <v>207</v>
      </c>
      <c r="Y1504" s="10" t="s">
        <v>2257</v>
      </c>
      <c r="Z1504" s="10" t="s">
        <v>1935</v>
      </c>
    </row>
    <row r="1505" spans="1:26" s="10" customFormat="1" ht="30">
      <c r="A1505" s="13" t="s">
        <v>57</v>
      </c>
      <c r="B1505" s="14" t="s">
        <v>143</v>
      </c>
      <c r="C1505" s="10" t="s">
        <v>211</v>
      </c>
      <c r="D1505" s="14" t="s">
        <v>483</v>
      </c>
      <c r="E1505" s="14" t="s">
        <v>207</v>
      </c>
      <c r="F1505" s="12" t="s">
        <v>1920</v>
      </c>
      <c r="G1505" s="12" t="s">
        <v>1921</v>
      </c>
      <c r="H1505" s="10">
        <v>3</v>
      </c>
      <c r="I1505" s="12">
        <v>5</v>
      </c>
      <c r="K1505" s="12">
        <v>1</v>
      </c>
      <c r="L1505" s="12" t="s">
        <v>4892</v>
      </c>
      <c r="M1505" s="10" t="s">
        <v>1923</v>
      </c>
      <c r="N1505" s="10" t="s">
        <v>207</v>
      </c>
      <c r="O1505" s="10" t="s">
        <v>207</v>
      </c>
      <c r="P1505" s="14" t="s">
        <v>207</v>
      </c>
      <c r="Q1505" s="12" t="s">
        <v>1924</v>
      </c>
      <c r="R1505" s="12" t="s">
        <v>207</v>
      </c>
      <c r="S1505" s="12" t="s">
        <v>207</v>
      </c>
      <c r="T1505" s="10" t="s">
        <v>207</v>
      </c>
      <c r="U1505" s="10" t="s">
        <v>207</v>
      </c>
      <c r="V1505" s="10" t="s">
        <v>207</v>
      </c>
      <c r="W1505" s="10" t="s">
        <v>207</v>
      </c>
      <c r="X1505" s="10" t="s">
        <v>207</v>
      </c>
      <c r="Y1505" s="10" t="s">
        <v>207</v>
      </c>
      <c r="Z1505" s="10" t="s">
        <v>1935</v>
      </c>
    </row>
    <row r="1506" spans="1:26" s="10" customFormat="1" ht="30">
      <c r="A1506" s="13" t="s">
        <v>57</v>
      </c>
      <c r="B1506" s="14" t="s">
        <v>164</v>
      </c>
      <c r="C1506" s="10" t="s">
        <v>173</v>
      </c>
      <c r="D1506" s="14" t="s">
        <v>1868</v>
      </c>
      <c r="E1506" s="14" t="s">
        <v>207</v>
      </c>
      <c r="F1506" s="12" t="s">
        <v>1936</v>
      </c>
      <c r="G1506" s="12" t="s">
        <v>1921</v>
      </c>
      <c r="H1506" s="10">
        <v>30</v>
      </c>
      <c r="I1506" s="12">
        <v>3</v>
      </c>
      <c r="K1506" s="12">
        <v>1</v>
      </c>
      <c r="L1506" s="12" t="s">
        <v>4892</v>
      </c>
      <c r="M1506" s="10" t="s">
        <v>1944</v>
      </c>
      <c r="N1506" s="10" t="s">
        <v>1929</v>
      </c>
      <c r="O1506" s="10" t="s">
        <v>2212</v>
      </c>
      <c r="P1506" s="14" t="s">
        <v>1931</v>
      </c>
      <c r="Q1506" s="12" t="s">
        <v>1924</v>
      </c>
      <c r="R1506" s="12" t="s">
        <v>207</v>
      </c>
      <c r="S1506" s="12" t="s">
        <v>207</v>
      </c>
      <c r="T1506" s="10" t="s">
        <v>207</v>
      </c>
      <c r="U1506" s="10" t="s">
        <v>207</v>
      </c>
      <c r="V1506" s="10" t="s">
        <v>207</v>
      </c>
      <c r="W1506" s="10" t="s">
        <v>207</v>
      </c>
      <c r="X1506" s="10" t="s">
        <v>207</v>
      </c>
      <c r="Y1506" s="10" t="s">
        <v>4722</v>
      </c>
      <c r="Z1506" s="10" t="s">
        <v>1935</v>
      </c>
    </row>
    <row r="1507" spans="1:26" s="10" customFormat="1" ht="30">
      <c r="A1507" s="13" t="s">
        <v>57</v>
      </c>
      <c r="B1507" s="14" t="s">
        <v>143</v>
      </c>
      <c r="C1507" s="10" t="s">
        <v>211</v>
      </c>
      <c r="D1507" s="14" t="s">
        <v>484</v>
      </c>
      <c r="E1507" s="14" t="s">
        <v>207</v>
      </c>
      <c r="F1507" s="12" t="s">
        <v>1920</v>
      </c>
      <c r="G1507" s="12" t="s">
        <v>1921</v>
      </c>
      <c r="H1507" s="10">
        <v>1</v>
      </c>
      <c r="I1507" s="12"/>
      <c r="K1507" s="12"/>
      <c r="L1507" s="12" t="s">
        <v>4892</v>
      </c>
      <c r="M1507" s="10" t="s">
        <v>1923</v>
      </c>
      <c r="N1507" s="10" t="s">
        <v>207</v>
      </c>
      <c r="O1507" s="10" t="s">
        <v>207</v>
      </c>
      <c r="P1507" s="14" t="s">
        <v>207</v>
      </c>
      <c r="Q1507" s="12" t="s">
        <v>1924</v>
      </c>
      <c r="R1507" s="12" t="s">
        <v>207</v>
      </c>
      <c r="S1507" s="12" t="s">
        <v>207</v>
      </c>
      <c r="T1507" s="10" t="s">
        <v>207</v>
      </c>
      <c r="U1507" s="10" t="s">
        <v>207</v>
      </c>
      <c r="V1507" s="10" t="s">
        <v>207</v>
      </c>
      <c r="W1507" s="10" t="s">
        <v>207</v>
      </c>
      <c r="X1507" s="10" t="s">
        <v>207</v>
      </c>
      <c r="Y1507" s="10" t="s">
        <v>207</v>
      </c>
      <c r="Z1507" s="10" t="s">
        <v>1935</v>
      </c>
    </row>
    <row r="1508" spans="1:26" s="10" customFormat="1" ht="30">
      <c r="A1508" s="13" t="s">
        <v>57</v>
      </c>
      <c r="B1508" s="14" t="s">
        <v>140</v>
      </c>
      <c r="C1508" s="10" t="s">
        <v>209</v>
      </c>
      <c r="D1508" s="14" t="s">
        <v>466</v>
      </c>
      <c r="E1508" s="14" t="s">
        <v>207</v>
      </c>
      <c r="F1508" s="12" t="s">
        <v>1920</v>
      </c>
      <c r="G1508" s="12" t="s">
        <v>1921</v>
      </c>
      <c r="I1508" s="12"/>
      <c r="K1508" s="12"/>
      <c r="L1508" s="12" t="s">
        <v>4892</v>
      </c>
      <c r="M1508" s="10" t="s">
        <v>1923</v>
      </c>
      <c r="N1508" s="10" t="s">
        <v>207</v>
      </c>
      <c r="O1508" s="10" t="s">
        <v>207</v>
      </c>
      <c r="P1508" s="14" t="s">
        <v>207</v>
      </c>
      <c r="Q1508" s="12" t="s">
        <v>1924</v>
      </c>
      <c r="R1508" s="12" t="s">
        <v>207</v>
      </c>
      <c r="S1508" s="12" t="s">
        <v>207</v>
      </c>
      <c r="T1508" s="10" t="s">
        <v>207</v>
      </c>
      <c r="U1508" s="10" t="s">
        <v>207</v>
      </c>
      <c r="V1508" s="10" t="s">
        <v>207</v>
      </c>
      <c r="W1508" s="10" t="s">
        <v>207</v>
      </c>
      <c r="X1508" s="10" t="s">
        <v>207</v>
      </c>
      <c r="Y1508" s="10" t="s">
        <v>207</v>
      </c>
      <c r="Z1508" s="10" t="s">
        <v>1935</v>
      </c>
    </row>
    <row r="1509" spans="1:26" s="10" customFormat="1" ht="30">
      <c r="A1509" s="13" t="s">
        <v>57</v>
      </c>
      <c r="B1509" s="14" t="s">
        <v>140</v>
      </c>
      <c r="C1509" s="10" t="s">
        <v>209</v>
      </c>
      <c r="D1509" s="14" t="s">
        <v>467</v>
      </c>
      <c r="E1509" s="14" t="s">
        <v>207</v>
      </c>
      <c r="F1509" s="12" t="s">
        <v>1920</v>
      </c>
      <c r="G1509" s="12" t="s">
        <v>1921</v>
      </c>
      <c r="I1509" s="12"/>
      <c r="K1509" s="12"/>
      <c r="L1509" s="12" t="s">
        <v>4892</v>
      </c>
      <c r="M1509" s="10" t="s">
        <v>1928</v>
      </c>
      <c r="N1509" s="10" t="s">
        <v>1929</v>
      </c>
      <c r="O1509" s="10" t="s">
        <v>1930</v>
      </c>
      <c r="P1509" s="14" t="s">
        <v>2254</v>
      </c>
      <c r="Q1509" s="12" t="s">
        <v>1924</v>
      </c>
      <c r="R1509" s="12" t="s">
        <v>207</v>
      </c>
      <c r="S1509" s="12" t="s">
        <v>207</v>
      </c>
      <c r="T1509" s="10" t="s">
        <v>207</v>
      </c>
      <c r="U1509" s="10" t="s">
        <v>207</v>
      </c>
      <c r="V1509" s="10" t="s">
        <v>207</v>
      </c>
      <c r="W1509" s="10" t="s">
        <v>207</v>
      </c>
      <c r="X1509" s="10" t="s">
        <v>207</v>
      </c>
      <c r="Y1509" s="10" t="s">
        <v>207</v>
      </c>
      <c r="Z1509" s="10" t="s">
        <v>1935</v>
      </c>
    </row>
    <row r="1510" spans="1:26" s="10" customFormat="1" ht="30">
      <c r="A1510" s="13" t="s">
        <v>57</v>
      </c>
      <c r="B1510" s="14" t="s">
        <v>140</v>
      </c>
      <c r="C1510" s="10" t="s">
        <v>209</v>
      </c>
      <c r="D1510" s="14" t="s">
        <v>468</v>
      </c>
      <c r="E1510" s="14" t="s">
        <v>2255</v>
      </c>
      <c r="F1510" s="12" t="s">
        <v>1920</v>
      </c>
      <c r="G1510" s="12" t="s">
        <v>1921</v>
      </c>
      <c r="H1510" s="10">
        <v>5</v>
      </c>
      <c r="I1510" s="12"/>
      <c r="K1510" s="12"/>
      <c r="L1510" s="12" t="s">
        <v>4892</v>
      </c>
      <c r="M1510" s="10" t="s">
        <v>1923</v>
      </c>
      <c r="N1510" s="10" t="s">
        <v>207</v>
      </c>
      <c r="O1510" s="10" t="s">
        <v>207</v>
      </c>
      <c r="P1510" s="14" t="s">
        <v>207</v>
      </c>
      <c r="Q1510" s="12" t="s">
        <v>1924</v>
      </c>
      <c r="R1510" s="12" t="s">
        <v>207</v>
      </c>
      <c r="S1510" s="12" t="s">
        <v>207</v>
      </c>
      <c r="T1510" s="10" t="s">
        <v>207</v>
      </c>
      <c r="U1510" s="10" t="s">
        <v>207</v>
      </c>
      <c r="V1510" s="10" t="s">
        <v>207</v>
      </c>
      <c r="W1510" s="10" t="s">
        <v>207</v>
      </c>
      <c r="X1510" s="10" t="s">
        <v>207</v>
      </c>
      <c r="Y1510" s="10" t="s">
        <v>207</v>
      </c>
      <c r="Z1510" s="10" t="s">
        <v>1935</v>
      </c>
    </row>
    <row r="1511" spans="1:26" s="10" customFormat="1" ht="30">
      <c r="A1511" s="13" t="s">
        <v>57</v>
      </c>
      <c r="B1511" s="14" t="s">
        <v>111</v>
      </c>
      <c r="C1511" s="10" t="s">
        <v>181</v>
      </c>
      <c r="D1511" s="14" t="s">
        <v>489</v>
      </c>
      <c r="E1511" s="14" t="s">
        <v>207</v>
      </c>
      <c r="F1511" s="12" t="s">
        <v>1920</v>
      </c>
      <c r="G1511" s="12" t="s">
        <v>1921</v>
      </c>
      <c r="H1511" s="10">
        <v>1</v>
      </c>
      <c r="I1511" s="12"/>
      <c r="K1511" s="12"/>
      <c r="L1511" s="12" t="s">
        <v>4892</v>
      </c>
      <c r="M1511" s="10" t="s">
        <v>1923</v>
      </c>
      <c r="N1511" s="10" t="s">
        <v>207</v>
      </c>
      <c r="O1511" s="10" t="s">
        <v>207</v>
      </c>
      <c r="P1511" s="14" t="s">
        <v>207</v>
      </c>
      <c r="Q1511" s="12" t="s">
        <v>1924</v>
      </c>
      <c r="R1511" s="12" t="s">
        <v>207</v>
      </c>
      <c r="S1511" s="12" t="s">
        <v>207</v>
      </c>
      <c r="T1511" s="10" t="s">
        <v>207</v>
      </c>
      <c r="U1511" s="10" t="s">
        <v>207</v>
      </c>
      <c r="V1511" s="10" t="s">
        <v>207</v>
      </c>
      <c r="W1511" s="10" t="s">
        <v>207</v>
      </c>
      <c r="X1511" s="10" t="s">
        <v>207</v>
      </c>
      <c r="Y1511" s="10" t="s">
        <v>207</v>
      </c>
      <c r="Z1511" s="10" t="s">
        <v>1935</v>
      </c>
    </row>
    <row r="1512" spans="1:26" s="10" customFormat="1" ht="30">
      <c r="A1512" s="13" t="s">
        <v>57</v>
      </c>
      <c r="B1512" s="14" t="s">
        <v>140</v>
      </c>
      <c r="C1512" s="10" t="s">
        <v>209</v>
      </c>
      <c r="D1512" s="14" t="s">
        <v>469</v>
      </c>
      <c r="E1512" s="14" t="s">
        <v>207</v>
      </c>
      <c r="F1512" s="12" t="s">
        <v>1920</v>
      </c>
      <c r="G1512" s="12" t="s">
        <v>1921</v>
      </c>
      <c r="I1512" s="12"/>
      <c r="K1512" s="12"/>
      <c r="L1512" s="12" t="s">
        <v>4892</v>
      </c>
      <c r="M1512" s="10" t="s">
        <v>1928</v>
      </c>
      <c r="N1512" s="10" t="s">
        <v>1929</v>
      </c>
      <c r="O1512" s="10" t="s">
        <v>1937</v>
      </c>
      <c r="P1512" s="14" t="s">
        <v>2254</v>
      </c>
      <c r="Q1512" s="12" t="s">
        <v>1924</v>
      </c>
      <c r="R1512" s="12" t="s">
        <v>207</v>
      </c>
      <c r="S1512" s="12" t="s">
        <v>207</v>
      </c>
      <c r="T1512" s="10" t="s">
        <v>207</v>
      </c>
      <c r="U1512" s="10" t="s">
        <v>207</v>
      </c>
      <c r="V1512" s="10" t="s">
        <v>207</v>
      </c>
      <c r="W1512" s="10" t="s">
        <v>207</v>
      </c>
      <c r="X1512" s="10" t="s">
        <v>207</v>
      </c>
      <c r="Y1512" s="10" t="s">
        <v>207</v>
      </c>
      <c r="Z1512" s="10" t="s">
        <v>1935</v>
      </c>
    </row>
    <row r="1513" spans="1:26" s="10" customFormat="1" ht="30">
      <c r="A1513" s="13" t="s">
        <v>57</v>
      </c>
      <c r="B1513" s="14" t="s">
        <v>140</v>
      </c>
      <c r="C1513" s="10" t="s">
        <v>209</v>
      </c>
      <c r="D1513" s="14" t="s">
        <v>470</v>
      </c>
      <c r="E1513" s="14" t="s">
        <v>207</v>
      </c>
      <c r="F1513" s="12" t="s">
        <v>1920</v>
      </c>
      <c r="G1513" s="12" t="s">
        <v>1921</v>
      </c>
      <c r="I1513" s="12"/>
      <c r="K1513" s="12"/>
      <c r="L1513" s="12" t="s">
        <v>4892</v>
      </c>
      <c r="M1513" s="10" t="s">
        <v>1923</v>
      </c>
      <c r="N1513" s="10" t="s">
        <v>207</v>
      </c>
      <c r="O1513" s="10" t="s">
        <v>207</v>
      </c>
      <c r="P1513" s="14" t="s">
        <v>207</v>
      </c>
      <c r="Q1513" s="12" t="s">
        <v>1924</v>
      </c>
      <c r="R1513" s="12" t="s">
        <v>207</v>
      </c>
      <c r="S1513" s="12" t="s">
        <v>207</v>
      </c>
      <c r="T1513" s="10" t="s">
        <v>207</v>
      </c>
      <c r="U1513" s="10" t="s">
        <v>207</v>
      </c>
      <c r="V1513" s="10" t="s">
        <v>207</v>
      </c>
      <c r="W1513" s="10" t="s">
        <v>207</v>
      </c>
      <c r="X1513" s="10" t="s">
        <v>207</v>
      </c>
      <c r="Y1513" s="10" t="s">
        <v>207</v>
      </c>
      <c r="Z1513" s="10" t="s">
        <v>1935</v>
      </c>
    </row>
    <row r="1514" spans="1:26" s="10" customFormat="1" ht="30">
      <c r="A1514" s="13" t="s">
        <v>57</v>
      </c>
      <c r="B1514" s="14" t="s">
        <v>140</v>
      </c>
      <c r="C1514" s="10" t="s">
        <v>209</v>
      </c>
      <c r="D1514" s="14" t="s">
        <v>471</v>
      </c>
      <c r="E1514" s="14" t="s">
        <v>207</v>
      </c>
      <c r="F1514" s="12" t="s">
        <v>1920</v>
      </c>
      <c r="G1514" s="12" t="s">
        <v>1921</v>
      </c>
      <c r="I1514" s="12"/>
      <c r="K1514" s="12"/>
      <c r="L1514" s="12" t="s">
        <v>4892</v>
      </c>
      <c r="M1514" s="10" t="s">
        <v>1928</v>
      </c>
      <c r="N1514" s="10" t="s">
        <v>1929</v>
      </c>
      <c r="O1514" s="10" t="s">
        <v>1937</v>
      </c>
      <c r="P1514" s="14" t="s">
        <v>2254</v>
      </c>
      <c r="Q1514" s="12" t="s">
        <v>1924</v>
      </c>
      <c r="R1514" s="12" t="s">
        <v>207</v>
      </c>
      <c r="S1514" s="12" t="s">
        <v>207</v>
      </c>
      <c r="T1514" s="10" t="s">
        <v>207</v>
      </c>
      <c r="U1514" s="10" t="s">
        <v>207</v>
      </c>
      <c r="V1514" s="10" t="s">
        <v>207</v>
      </c>
      <c r="W1514" s="10" t="s">
        <v>207</v>
      </c>
      <c r="X1514" s="10" t="s">
        <v>207</v>
      </c>
      <c r="Y1514" s="10" t="s">
        <v>207</v>
      </c>
      <c r="Z1514" s="10" t="s">
        <v>1935</v>
      </c>
    </row>
    <row r="1515" spans="1:26" s="10" customFormat="1" ht="30">
      <c r="A1515" s="13" t="s">
        <v>57</v>
      </c>
      <c r="B1515" s="14" t="s">
        <v>140</v>
      </c>
      <c r="C1515" s="10" t="s">
        <v>209</v>
      </c>
      <c r="D1515" s="14" t="s">
        <v>472</v>
      </c>
      <c r="E1515" s="14" t="s">
        <v>207</v>
      </c>
      <c r="F1515" s="12" t="s">
        <v>1920</v>
      </c>
      <c r="G1515" s="12" t="s">
        <v>1921</v>
      </c>
      <c r="H1515" s="10">
        <v>5</v>
      </c>
      <c r="I1515" s="12"/>
      <c r="K1515" s="12"/>
      <c r="L1515" s="12" t="s">
        <v>4892</v>
      </c>
      <c r="M1515" s="10" t="s">
        <v>1944</v>
      </c>
      <c r="N1515" s="10" t="s">
        <v>1929</v>
      </c>
      <c r="O1515" s="10" t="s">
        <v>2136</v>
      </c>
      <c r="P1515" s="14" t="s">
        <v>1931</v>
      </c>
      <c r="Q1515" s="12" t="s">
        <v>1924</v>
      </c>
      <c r="R1515" s="12" t="s">
        <v>207</v>
      </c>
      <c r="S1515" s="12" t="s">
        <v>207</v>
      </c>
      <c r="T1515" s="10" t="s">
        <v>207</v>
      </c>
      <c r="U1515" s="10" t="s">
        <v>207</v>
      </c>
      <c r="V1515" s="10" t="s">
        <v>207</v>
      </c>
      <c r="W1515" s="10" t="s">
        <v>207</v>
      </c>
      <c r="X1515" s="10" t="s">
        <v>207</v>
      </c>
      <c r="Y1515" s="10" t="s">
        <v>2256</v>
      </c>
      <c r="Z1515" s="10" t="s">
        <v>1935</v>
      </c>
    </row>
    <row r="1516" spans="1:26" s="10" customFormat="1" ht="30">
      <c r="A1516" s="13" t="s">
        <v>57</v>
      </c>
      <c r="B1516" s="14" t="s">
        <v>140</v>
      </c>
      <c r="C1516" s="10" t="s">
        <v>209</v>
      </c>
      <c r="D1516" s="14" t="s">
        <v>473</v>
      </c>
      <c r="E1516" s="14" t="s">
        <v>207</v>
      </c>
      <c r="F1516" s="12" t="s">
        <v>1920</v>
      </c>
      <c r="G1516" s="12" t="s">
        <v>1921</v>
      </c>
      <c r="I1516" s="12"/>
      <c r="K1516" s="12"/>
      <c r="L1516" s="12" t="s">
        <v>4892</v>
      </c>
      <c r="M1516" s="10" t="s">
        <v>1923</v>
      </c>
      <c r="N1516" s="10" t="s">
        <v>207</v>
      </c>
      <c r="O1516" s="10" t="s">
        <v>207</v>
      </c>
      <c r="P1516" s="14" t="s">
        <v>207</v>
      </c>
      <c r="Q1516" s="12" t="s">
        <v>1924</v>
      </c>
      <c r="R1516" s="12" t="s">
        <v>207</v>
      </c>
      <c r="S1516" s="12" t="s">
        <v>207</v>
      </c>
      <c r="T1516" s="10" t="s">
        <v>207</v>
      </c>
      <c r="U1516" s="10" t="s">
        <v>207</v>
      </c>
      <c r="V1516" s="10" t="s">
        <v>207</v>
      </c>
      <c r="W1516" s="10" t="s">
        <v>207</v>
      </c>
      <c r="X1516" s="10" t="s">
        <v>207</v>
      </c>
      <c r="Y1516" s="10" t="s">
        <v>207</v>
      </c>
      <c r="Z1516" s="10" t="s">
        <v>1935</v>
      </c>
    </row>
    <row r="1517" spans="1:26" s="10" customFormat="1" ht="30">
      <c r="A1517" s="13" t="s">
        <v>57</v>
      </c>
      <c r="B1517" s="14" t="s">
        <v>123</v>
      </c>
      <c r="C1517" s="10" t="s">
        <v>4880</v>
      </c>
      <c r="D1517" s="14" t="s">
        <v>486</v>
      </c>
      <c r="E1517" s="14" t="s">
        <v>2259</v>
      </c>
      <c r="F1517" s="12" t="s">
        <v>1936</v>
      </c>
      <c r="G1517" s="12" t="s">
        <v>1937</v>
      </c>
      <c r="H1517" s="10">
        <v>5</v>
      </c>
      <c r="I1517" s="12">
        <v>5</v>
      </c>
      <c r="K1517" s="12"/>
      <c r="L1517" s="12" t="s">
        <v>4892</v>
      </c>
      <c r="M1517" s="10" t="s">
        <v>1928</v>
      </c>
      <c r="N1517" s="10" t="s">
        <v>1929</v>
      </c>
      <c r="O1517" s="10" t="s">
        <v>2136</v>
      </c>
      <c r="P1517" s="14" t="s">
        <v>2137</v>
      </c>
      <c r="Q1517" s="12" t="s">
        <v>1924</v>
      </c>
      <c r="R1517" s="12" t="s">
        <v>207</v>
      </c>
      <c r="S1517" s="12" t="s">
        <v>207</v>
      </c>
      <c r="T1517" s="10" t="s">
        <v>207</v>
      </c>
      <c r="U1517" s="10" t="s">
        <v>207</v>
      </c>
      <c r="V1517" s="10" t="s">
        <v>207</v>
      </c>
      <c r="W1517" s="10" t="s">
        <v>207</v>
      </c>
      <c r="X1517" s="10" t="s">
        <v>207</v>
      </c>
      <c r="Y1517" s="10" t="s">
        <v>2260</v>
      </c>
      <c r="Z1517" s="10" t="s">
        <v>1935</v>
      </c>
    </row>
    <row r="1518" spans="1:26" s="10" customFormat="1" ht="30">
      <c r="A1518" s="13" t="s">
        <v>57</v>
      </c>
      <c r="B1518" s="14" t="s">
        <v>140</v>
      </c>
      <c r="C1518" s="10" t="s">
        <v>209</v>
      </c>
      <c r="D1518" s="14" t="s">
        <v>474</v>
      </c>
      <c r="E1518" s="14" t="s">
        <v>207</v>
      </c>
      <c r="F1518" s="12" t="s">
        <v>1920</v>
      </c>
      <c r="G1518" s="12" t="s">
        <v>1921</v>
      </c>
      <c r="I1518" s="12"/>
      <c r="K1518" s="12"/>
      <c r="L1518" s="12" t="s">
        <v>4892</v>
      </c>
      <c r="M1518" s="10" t="s">
        <v>1944</v>
      </c>
      <c r="N1518" s="10" t="s">
        <v>1929</v>
      </c>
      <c r="O1518" s="10" t="s">
        <v>1930</v>
      </c>
      <c r="P1518" s="14" t="s">
        <v>1931</v>
      </c>
      <c r="Q1518" s="12" t="s">
        <v>1924</v>
      </c>
      <c r="R1518" s="12" t="s">
        <v>207</v>
      </c>
      <c r="S1518" s="12" t="s">
        <v>207</v>
      </c>
      <c r="T1518" s="10" t="s">
        <v>207</v>
      </c>
      <c r="U1518" s="10" t="s">
        <v>207</v>
      </c>
      <c r="V1518" s="10" t="s">
        <v>207</v>
      </c>
      <c r="W1518" s="10" t="s">
        <v>207</v>
      </c>
      <c r="X1518" s="10" t="s">
        <v>207</v>
      </c>
      <c r="Y1518" s="10" t="s">
        <v>207</v>
      </c>
      <c r="Z1518" s="10" t="s">
        <v>1935</v>
      </c>
    </row>
    <row r="1519" spans="1:26" s="10" customFormat="1" ht="30">
      <c r="A1519" s="13" t="s">
        <v>57</v>
      </c>
      <c r="B1519" s="14" t="s">
        <v>144</v>
      </c>
      <c r="C1519" s="10" t="s">
        <v>212</v>
      </c>
      <c r="D1519" s="14" t="s">
        <v>493</v>
      </c>
      <c r="E1519" s="14" t="s">
        <v>207</v>
      </c>
      <c r="F1519" s="12" t="s">
        <v>1936</v>
      </c>
      <c r="G1519" s="12" t="s">
        <v>1921</v>
      </c>
      <c r="I1519" s="12"/>
      <c r="K1519" s="12"/>
      <c r="L1519" s="12" t="s">
        <v>4892</v>
      </c>
      <c r="M1519" s="10" t="s">
        <v>1923</v>
      </c>
      <c r="N1519" s="10" t="s">
        <v>207</v>
      </c>
      <c r="O1519" s="10" t="s">
        <v>207</v>
      </c>
      <c r="P1519" s="14" t="s">
        <v>207</v>
      </c>
      <c r="Q1519" s="12" t="s">
        <v>1924</v>
      </c>
      <c r="R1519" s="12" t="s">
        <v>207</v>
      </c>
      <c r="S1519" s="12" t="s">
        <v>207</v>
      </c>
      <c r="T1519" s="10" t="s">
        <v>207</v>
      </c>
      <c r="U1519" s="10" t="s">
        <v>207</v>
      </c>
      <c r="V1519" s="10" t="s">
        <v>207</v>
      </c>
      <c r="W1519" s="10" t="s">
        <v>207</v>
      </c>
      <c r="X1519" s="10" t="s">
        <v>207</v>
      </c>
      <c r="Y1519" s="10" t="s">
        <v>207</v>
      </c>
      <c r="Z1519" s="10" t="s">
        <v>1935</v>
      </c>
    </row>
    <row r="1520" spans="1:26" s="10" customFormat="1" ht="30">
      <c r="A1520" s="13" t="s">
        <v>57</v>
      </c>
      <c r="B1520" s="14" t="s">
        <v>141</v>
      </c>
      <c r="C1520" s="10" t="s">
        <v>209</v>
      </c>
      <c r="D1520" s="14" t="s">
        <v>477</v>
      </c>
      <c r="E1520" s="14" t="s">
        <v>207</v>
      </c>
      <c r="F1520" s="12" t="s">
        <v>1936</v>
      </c>
      <c r="G1520" s="12" t="s">
        <v>1921</v>
      </c>
      <c r="I1520" s="12"/>
      <c r="K1520" s="12"/>
      <c r="L1520" s="12" t="s">
        <v>4892</v>
      </c>
      <c r="M1520" s="10" t="s">
        <v>1923</v>
      </c>
      <c r="N1520" s="10" t="s">
        <v>207</v>
      </c>
      <c r="O1520" s="10" t="s">
        <v>207</v>
      </c>
      <c r="P1520" s="14" t="s">
        <v>207</v>
      </c>
      <c r="Q1520" s="12" t="s">
        <v>1924</v>
      </c>
      <c r="R1520" s="12" t="s">
        <v>207</v>
      </c>
      <c r="S1520" s="12" t="s">
        <v>207</v>
      </c>
      <c r="T1520" s="10" t="s">
        <v>207</v>
      </c>
      <c r="U1520" s="10" t="s">
        <v>207</v>
      </c>
      <c r="V1520" s="10" t="s">
        <v>207</v>
      </c>
      <c r="W1520" s="10" t="s">
        <v>207</v>
      </c>
      <c r="X1520" s="10" t="s">
        <v>207</v>
      </c>
      <c r="Y1520" s="10" t="s">
        <v>207</v>
      </c>
      <c r="Z1520" s="10" t="s">
        <v>1935</v>
      </c>
    </row>
    <row r="1521" spans="1:26" s="10" customFormat="1" ht="30">
      <c r="A1521" s="13" t="s">
        <v>57</v>
      </c>
      <c r="B1521" s="14" t="s">
        <v>123</v>
      </c>
      <c r="C1521" s="10" t="s">
        <v>4880</v>
      </c>
      <c r="D1521" s="14" t="s">
        <v>487</v>
      </c>
      <c r="E1521" s="14" t="s">
        <v>2261</v>
      </c>
      <c r="F1521" s="12" t="s">
        <v>1936</v>
      </c>
      <c r="G1521" s="12" t="s">
        <v>1937</v>
      </c>
      <c r="H1521" s="10">
        <v>1</v>
      </c>
      <c r="I1521" s="12">
        <v>1</v>
      </c>
      <c r="K1521" s="12"/>
      <c r="L1521" s="12" t="s">
        <v>4892</v>
      </c>
      <c r="M1521" s="10" t="s">
        <v>1944</v>
      </c>
      <c r="N1521" s="10" t="s">
        <v>1929</v>
      </c>
      <c r="O1521" s="10" t="s">
        <v>1960</v>
      </c>
      <c r="P1521" s="14" t="s">
        <v>207</v>
      </c>
      <c r="Q1521" s="12" t="s">
        <v>1924</v>
      </c>
      <c r="R1521" s="12" t="s">
        <v>207</v>
      </c>
      <c r="S1521" s="12" t="s">
        <v>207</v>
      </c>
      <c r="T1521" s="10" t="s">
        <v>207</v>
      </c>
      <c r="U1521" s="10" t="s">
        <v>207</v>
      </c>
      <c r="V1521" s="10" t="s">
        <v>207</v>
      </c>
      <c r="W1521" s="10" t="s">
        <v>207</v>
      </c>
      <c r="X1521" s="10" t="s">
        <v>207</v>
      </c>
      <c r="Y1521" s="10" t="s">
        <v>2262</v>
      </c>
      <c r="Z1521" s="10" t="s">
        <v>1935</v>
      </c>
    </row>
    <row r="1522" spans="1:26" s="10" customFormat="1" ht="30">
      <c r="A1522" s="13" t="s">
        <v>57</v>
      </c>
      <c r="B1522" s="14" t="s">
        <v>123</v>
      </c>
      <c r="C1522" s="10" t="s">
        <v>4880</v>
      </c>
      <c r="D1522" s="14" t="s">
        <v>488</v>
      </c>
      <c r="E1522" s="14" t="s">
        <v>2263</v>
      </c>
      <c r="F1522" s="12" t="s">
        <v>1920</v>
      </c>
      <c r="G1522" s="12" t="s">
        <v>1921</v>
      </c>
      <c r="H1522" s="10">
        <v>5</v>
      </c>
      <c r="I1522" s="12">
        <v>5</v>
      </c>
      <c r="K1522" s="12"/>
      <c r="L1522" s="12" t="s">
        <v>4892</v>
      </c>
      <c r="M1522" s="10" t="s">
        <v>1923</v>
      </c>
      <c r="N1522" s="10" t="s">
        <v>207</v>
      </c>
      <c r="O1522" s="10" t="s">
        <v>207</v>
      </c>
      <c r="P1522" s="14" t="s">
        <v>207</v>
      </c>
      <c r="Q1522" s="12" t="s">
        <v>1924</v>
      </c>
      <c r="R1522" s="12" t="s">
        <v>207</v>
      </c>
      <c r="S1522" s="12" t="s">
        <v>207</v>
      </c>
      <c r="T1522" s="10" t="s">
        <v>207</v>
      </c>
      <c r="U1522" s="10" t="s">
        <v>207</v>
      </c>
      <c r="V1522" s="10" t="s">
        <v>207</v>
      </c>
      <c r="W1522" s="10" t="s">
        <v>207</v>
      </c>
      <c r="X1522" s="10" t="s">
        <v>207</v>
      </c>
      <c r="Y1522" s="10" t="s">
        <v>2264</v>
      </c>
      <c r="Z1522" s="10" t="s">
        <v>1935</v>
      </c>
    </row>
    <row r="1523" spans="1:26" s="10" customFormat="1" ht="30">
      <c r="A1523" s="13" t="s">
        <v>57</v>
      </c>
      <c r="B1523" s="14" t="s">
        <v>99</v>
      </c>
      <c r="C1523" s="10" t="s">
        <v>171</v>
      </c>
      <c r="D1523" s="14" t="s">
        <v>4886</v>
      </c>
      <c r="E1523" s="14" t="s">
        <v>207</v>
      </c>
      <c r="F1523" s="12" t="s">
        <v>1936</v>
      </c>
      <c r="G1523" s="12" t="s">
        <v>1921</v>
      </c>
      <c r="H1523" s="10">
        <v>2</v>
      </c>
      <c r="I1523" s="12"/>
      <c r="K1523" s="12"/>
      <c r="L1523" s="12" t="s">
        <v>4892</v>
      </c>
      <c r="M1523" s="10" t="s">
        <v>1928</v>
      </c>
      <c r="N1523" s="10" t="s">
        <v>1929</v>
      </c>
      <c r="O1523" s="10" t="s">
        <v>1938</v>
      </c>
      <c r="P1523" s="14" t="s">
        <v>1931</v>
      </c>
      <c r="Q1523" s="12" t="s">
        <v>1924</v>
      </c>
      <c r="R1523" s="12" t="s">
        <v>207</v>
      </c>
      <c r="S1523" s="12" t="s">
        <v>207</v>
      </c>
      <c r="T1523" s="10" t="s">
        <v>207</v>
      </c>
      <c r="U1523" s="10" t="s">
        <v>207</v>
      </c>
      <c r="V1523" s="10" t="s">
        <v>207</v>
      </c>
      <c r="W1523" s="10" t="s">
        <v>1982</v>
      </c>
      <c r="X1523" s="10" t="s">
        <v>1941</v>
      </c>
      <c r="Y1523" s="10" t="s">
        <v>1953</v>
      </c>
      <c r="Z1523" s="10" t="s">
        <v>207</v>
      </c>
    </row>
    <row r="1524" spans="1:26" s="10" customFormat="1" ht="30">
      <c r="A1524" s="13" t="s">
        <v>57</v>
      </c>
      <c r="B1524" s="14" t="s">
        <v>99</v>
      </c>
      <c r="C1524" s="10" t="s">
        <v>171</v>
      </c>
      <c r="D1524" s="14" t="s">
        <v>4887</v>
      </c>
      <c r="E1524" s="14" t="s">
        <v>207</v>
      </c>
      <c r="F1524" s="12" t="s">
        <v>1920</v>
      </c>
      <c r="G1524" s="12" t="s">
        <v>1921</v>
      </c>
      <c r="H1524" s="10">
        <v>2</v>
      </c>
      <c r="I1524" s="12"/>
      <c r="K1524" s="12"/>
      <c r="L1524" s="12" t="s">
        <v>4892</v>
      </c>
      <c r="M1524" s="10" t="s">
        <v>1928</v>
      </c>
      <c r="N1524" s="10" t="s">
        <v>1929</v>
      </c>
      <c r="O1524" s="10" t="s">
        <v>1938</v>
      </c>
      <c r="P1524" s="14" t="s">
        <v>1931</v>
      </c>
      <c r="Q1524" s="12" t="s">
        <v>1924</v>
      </c>
      <c r="R1524" s="12" t="s">
        <v>207</v>
      </c>
      <c r="S1524" s="12" t="s">
        <v>207</v>
      </c>
      <c r="T1524" s="10" t="s">
        <v>207</v>
      </c>
      <c r="U1524" s="10" t="s">
        <v>207</v>
      </c>
      <c r="V1524" s="10" t="s">
        <v>207</v>
      </c>
      <c r="W1524" s="10" t="s">
        <v>1982</v>
      </c>
      <c r="X1524" s="10" t="s">
        <v>1967</v>
      </c>
      <c r="Y1524" s="10" t="s">
        <v>1953</v>
      </c>
      <c r="Z1524" s="10" t="s">
        <v>207</v>
      </c>
    </row>
    <row r="1525" spans="1:26" s="10" customFormat="1" ht="30">
      <c r="A1525" s="13" t="s">
        <v>57</v>
      </c>
      <c r="B1525" s="14" t="s">
        <v>114</v>
      </c>
      <c r="C1525" s="10" t="s">
        <v>184</v>
      </c>
      <c r="D1525" s="14" t="s">
        <v>1918</v>
      </c>
      <c r="E1525" s="14" t="s">
        <v>207</v>
      </c>
      <c r="F1525" s="12" t="s">
        <v>1936</v>
      </c>
      <c r="G1525" s="12" t="s">
        <v>1921</v>
      </c>
      <c r="H1525" s="10">
        <v>5</v>
      </c>
      <c r="I1525" s="12">
        <v>15</v>
      </c>
      <c r="J1525" s="10">
        <v>2</v>
      </c>
      <c r="K1525" s="12"/>
      <c r="L1525" s="12" t="s">
        <v>1927</v>
      </c>
      <c r="M1525" s="10" t="s">
        <v>1928</v>
      </c>
      <c r="N1525" s="10" t="s">
        <v>1929</v>
      </c>
      <c r="O1525" s="10" t="s">
        <v>1960</v>
      </c>
      <c r="P1525" s="14" t="s">
        <v>1931</v>
      </c>
      <c r="Q1525" s="12" t="s">
        <v>1976</v>
      </c>
      <c r="R1525" s="12" t="s">
        <v>1967</v>
      </c>
      <c r="S1525" s="12" t="s">
        <v>1941</v>
      </c>
      <c r="T1525" s="10" t="s">
        <v>2250</v>
      </c>
      <c r="U1525" s="10" t="s">
        <v>2251</v>
      </c>
      <c r="V1525" s="10" t="s">
        <v>207</v>
      </c>
      <c r="W1525" s="10" t="s">
        <v>207</v>
      </c>
      <c r="X1525" s="10" t="s">
        <v>207</v>
      </c>
      <c r="Y1525" s="10" t="s">
        <v>207</v>
      </c>
      <c r="Z1525" s="10" t="s">
        <v>1935</v>
      </c>
    </row>
    <row r="1526" spans="1:26" s="10" customFormat="1" ht="30">
      <c r="A1526" s="13" t="s">
        <v>57</v>
      </c>
      <c r="B1526" s="14" t="s">
        <v>96</v>
      </c>
      <c r="C1526" s="10" t="s">
        <v>168</v>
      </c>
      <c r="D1526" s="14" t="s">
        <v>464</v>
      </c>
      <c r="E1526" s="14" t="s">
        <v>207</v>
      </c>
      <c r="F1526" s="12" t="s">
        <v>1936</v>
      </c>
      <c r="G1526" s="12" t="s">
        <v>1937</v>
      </c>
      <c r="H1526" s="10">
        <v>5</v>
      </c>
      <c r="I1526" s="12">
        <v>15</v>
      </c>
      <c r="J1526" s="10">
        <v>2</v>
      </c>
      <c r="K1526" s="12"/>
      <c r="L1526" s="12" t="s">
        <v>1927</v>
      </c>
      <c r="M1526" s="10" t="s">
        <v>1928</v>
      </c>
      <c r="N1526" s="10" t="s">
        <v>1929</v>
      </c>
      <c r="O1526" s="10" t="s">
        <v>1960</v>
      </c>
      <c r="P1526" s="14" t="s">
        <v>1931</v>
      </c>
      <c r="Q1526" s="12" t="s">
        <v>1976</v>
      </c>
      <c r="R1526" s="12" t="s">
        <v>1967</v>
      </c>
      <c r="S1526" s="12" t="s">
        <v>1941</v>
      </c>
      <c r="T1526" s="10" t="s">
        <v>2250</v>
      </c>
      <c r="U1526" s="10" t="s">
        <v>2251</v>
      </c>
      <c r="V1526" s="10" t="s">
        <v>207</v>
      </c>
      <c r="W1526" s="10" t="s">
        <v>207</v>
      </c>
      <c r="X1526" s="10" t="s">
        <v>207</v>
      </c>
      <c r="Y1526" s="10" t="s">
        <v>207</v>
      </c>
      <c r="Z1526" s="10" t="s">
        <v>2252</v>
      </c>
    </row>
    <row r="1527" spans="1:26" s="10" customFormat="1" ht="30">
      <c r="A1527" s="13" t="s">
        <v>57</v>
      </c>
      <c r="B1527" s="14" t="s">
        <v>144</v>
      </c>
      <c r="C1527" s="10" t="s">
        <v>212</v>
      </c>
      <c r="D1527" s="14" t="s">
        <v>494</v>
      </c>
      <c r="E1527" s="14" t="s">
        <v>2268</v>
      </c>
      <c r="F1527" s="12" t="s">
        <v>1920</v>
      </c>
      <c r="G1527" s="12" t="s">
        <v>1921</v>
      </c>
      <c r="H1527" s="10">
        <v>2</v>
      </c>
      <c r="I1527" s="12">
        <v>4</v>
      </c>
      <c r="K1527" s="12"/>
      <c r="L1527" s="12" t="s">
        <v>4892</v>
      </c>
      <c r="M1527" s="10" t="s">
        <v>1923</v>
      </c>
      <c r="N1527" s="10" t="s">
        <v>207</v>
      </c>
      <c r="O1527" s="10" t="s">
        <v>207</v>
      </c>
      <c r="P1527" s="14" t="s">
        <v>207</v>
      </c>
      <c r="Q1527" s="12" t="s">
        <v>1924</v>
      </c>
      <c r="R1527" s="12" t="s">
        <v>207</v>
      </c>
      <c r="S1527" s="12" t="s">
        <v>207</v>
      </c>
      <c r="T1527" s="10" t="s">
        <v>207</v>
      </c>
      <c r="U1527" s="10" t="s">
        <v>207</v>
      </c>
      <c r="V1527" s="10" t="s">
        <v>207</v>
      </c>
      <c r="W1527" s="10" t="s">
        <v>207</v>
      </c>
      <c r="X1527" s="10" t="s">
        <v>207</v>
      </c>
      <c r="Y1527" s="10" t="s">
        <v>207</v>
      </c>
      <c r="Z1527" s="10" t="s">
        <v>1935</v>
      </c>
    </row>
    <row r="1528" spans="1:26" s="10" customFormat="1" ht="30">
      <c r="A1528" s="13" t="s">
        <v>57</v>
      </c>
      <c r="B1528" s="14" t="s">
        <v>140</v>
      </c>
      <c r="C1528" s="10" t="s">
        <v>209</v>
      </c>
      <c r="D1528" s="14" t="s">
        <v>475</v>
      </c>
      <c r="E1528" s="14" t="s">
        <v>207</v>
      </c>
      <c r="F1528" s="12" t="s">
        <v>1920</v>
      </c>
      <c r="G1528" s="12" t="s">
        <v>1921</v>
      </c>
      <c r="H1528" s="10">
        <v>5</v>
      </c>
      <c r="I1528" s="12"/>
      <c r="K1528" s="12"/>
      <c r="L1528" s="12" t="s">
        <v>4892</v>
      </c>
      <c r="M1528" s="10" t="s">
        <v>1923</v>
      </c>
      <c r="N1528" s="10" t="s">
        <v>207</v>
      </c>
      <c r="O1528" s="10" t="s">
        <v>207</v>
      </c>
      <c r="P1528" s="14" t="s">
        <v>207</v>
      </c>
      <c r="Q1528" s="12" t="s">
        <v>1924</v>
      </c>
      <c r="R1528" s="12" t="s">
        <v>207</v>
      </c>
      <c r="S1528" s="12" t="s">
        <v>207</v>
      </c>
      <c r="T1528" s="10" t="s">
        <v>207</v>
      </c>
      <c r="U1528" s="10" t="s">
        <v>207</v>
      </c>
      <c r="V1528" s="10" t="s">
        <v>207</v>
      </c>
      <c r="W1528" s="10" t="s">
        <v>207</v>
      </c>
      <c r="X1528" s="10" t="s">
        <v>207</v>
      </c>
      <c r="Y1528" s="10" t="s">
        <v>207</v>
      </c>
      <c r="Z1528" s="10" t="s">
        <v>1935</v>
      </c>
    </row>
    <row r="1529" spans="1:26" s="10" customFormat="1" ht="30">
      <c r="A1529" s="13" t="s">
        <v>57</v>
      </c>
      <c r="B1529" s="14" t="s">
        <v>140</v>
      </c>
      <c r="C1529" s="10" t="s">
        <v>209</v>
      </c>
      <c r="D1529" s="14" t="s">
        <v>476</v>
      </c>
      <c r="E1529" s="14" t="s">
        <v>207</v>
      </c>
      <c r="F1529" s="12" t="s">
        <v>1920</v>
      </c>
      <c r="G1529" s="12" t="s">
        <v>1921</v>
      </c>
      <c r="H1529" s="10">
        <v>5</v>
      </c>
      <c r="I1529" s="12"/>
      <c r="K1529" s="12"/>
      <c r="L1529" s="12" t="s">
        <v>4892</v>
      </c>
      <c r="M1529" s="10" t="s">
        <v>1923</v>
      </c>
      <c r="N1529" s="10" t="s">
        <v>207</v>
      </c>
      <c r="O1529" s="10" t="s">
        <v>207</v>
      </c>
      <c r="P1529" s="14" t="s">
        <v>207</v>
      </c>
      <c r="Q1529" s="12" t="s">
        <v>1924</v>
      </c>
      <c r="R1529" s="12" t="s">
        <v>207</v>
      </c>
      <c r="S1529" s="12" t="s">
        <v>207</v>
      </c>
      <c r="T1529" s="10" t="s">
        <v>207</v>
      </c>
      <c r="U1529" s="10" t="s">
        <v>207</v>
      </c>
      <c r="V1529" s="10" t="s">
        <v>207</v>
      </c>
      <c r="W1529" s="10" t="s">
        <v>207</v>
      </c>
      <c r="X1529" s="10" t="s">
        <v>207</v>
      </c>
      <c r="Y1529" s="10" t="s">
        <v>207</v>
      </c>
      <c r="Z1529" s="10" t="s">
        <v>1935</v>
      </c>
    </row>
    <row r="1530" spans="1:26" s="10" customFormat="1" ht="30">
      <c r="A1530" s="13" t="s">
        <v>57</v>
      </c>
      <c r="B1530" s="14" t="s">
        <v>144</v>
      </c>
      <c r="C1530" s="10" t="s">
        <v>212</v>
      </c>
      <c r="D1530" s="14" t="s">
        <v>495</v>
      </c>
      <c r="E1530" s="14" t="s">
        <v>2269</v>
      </c>
      <c r="F1530" s="12" t="s">
        <v>1920</v>
      </c>
      <c r="G1530" s="12" t="s">
        <v>1921</v>
      </c>
      <c r="H1530" s="10">
        <v>2</v>
      </c>
      <c r="I1530" s="12">
        <v>15</v>
      </c>
      <c r="K1530" s="12"/>
      <c r="L1530" s="12" t="s">
        <v>4892</v>
      </c>
      <c r="M1530" s="10" t="s">
        <v>1923</v>
      </c>
      <c r="N1530" s="10" t="s">
        <v>207</v>
      </c>
      <c r="O1530" s="10" t="s">
        <v>207</v>
      </c>
      <c r="P1530" s="14" t="s">
        <v>207</v>
      </c>
      <c r="Q1530" s="12" t="s">
        <v>1924</v>
      </c>
      <c r="R1530" s="12" t="s">
        <v>207</v>
      </c>
      <c r="S1530" s="12" t="s">
        <v>207</v>
      </c>
      <c r="T1530" s="10" t="s">
        <v>207</v>
      </c>
      <c r="U1530" s="10" t="s">
        <v>207</v>
      </c>
      <c r="V1530" s="10" t="s">
        <v>207</v>
      </c>
      <c r="W1530" s="10" t="s">
        <v>207</v>
      </c>
      <c r="X1530" s="10" t="s">
        <v>207</v>
      </c>
      <c r="Y1530" s="10" t="s">
        <v>207</v>
      </c>
      <c r="Z1530" s="10" t="s">
        <v>1935</v>
      </c>
    </row>
    <row r="1531" spans="1:26" s="10" customFormat="1" ht="30">
      <c r="A1531" s="13" t="s">
        <v>57</v>
      </c>
      <c r="B1531" s="14" t="s">
        <v>99</v>
      </c>
      <c r="C1531" s="10" t="s">
        <v>171</v>
      </c>
      <c r="D1531" s="14" t="s">
        <v>4888</v>
      </c>
      <c r="E1531" s="14" t="s">
        <v>207</v>
      </c>
      <c r="F1531" s="12" t="s">
        <v>1936</v>
      </c>
      <c r="G1531" s="12" t="s">
        <v>1921</v>
      </c>
      <c r="H1531" s="10">
        <v>2</v>
      </c>
      <c r="I1531" s="12"/>
      <c r="K1531" s="12"/>
      <c r="L1531" s="12" t="s">
        <v>4892</v>
      </c>
      <c r="M1531" s="10" t="s">
        <v>1928</v>
      </c>
      <c r="N1531" s="10" t="s">
        <v>1929</v>
      </c>
      <c r="O1531" s="10" t="s">
        <v>1949</v>
      </c>
      <c r="P1531" s="14" t="s">
        <v>1950</v>
      </c>
      <c r="Q1531" s="12" t="s">
        <v>1924</v>
      </c>
      <c r="R1531" s="12" t="s">
        <v>207</v>
      </c>
      <c r="S1531" s="12" t="s">
        <v>207</v>
      </c>
      <c r="T1531" s="10" t="s">
        <v>207</v>
      </c>
      <c r="U1531" s="10" t="s">
        <v>207</v>
      </c>
      <c r="V1531" s="10" t="s">
        <v>207</v>
      </c>
      <c r="W1531" s="10" t="s">
        <v>4748</v>
      </c>
      <c r="X1531" s="10" t="s">
        <v>2042</v>
      </c>
      <c r="Y1531" s="10" t="s">
        <v>1953</v>
      </c>
      <c r="Z1531" s="10" t="s">
        <v>207</v>
      </c>
    </row>
    <row r="1532" spans="1:26" s="10" customFormat="1" ht="30">
      <c r="A1532" s="13" t="s">
        <v>57</v>
      </c>
      <c r="B1532" s="14" t="s">
        <v>102</v>
      </c>
      <c r="C1532" s="10" t="s">
        <v>173</v>
      </c>
      <c r="D1532" s="14" t="s">
        <v>480</v>
      </c>
      <c r="E1532" s="14" t="s">
        <v>207</v>
      </c>
      <c r="F1532" s="12" t="s">
        <v>1936</v>
      </c>
      <c r="G1532" s="12" t="s">
        <v>1921</v>
      </c>
      <c r="H1532" s="10">
        <v>4</v>
      </c>
      <c r="I1532" s="12">
        <v>3</v>
      </c>
      <c r="K1532" s="12">
        <v>1</v>
      </c>
      <c r="L1532" s="12" t="s">
        <v>4892</v>
      </c>
      <c r="M1532" s="10" t="s">
        <v>1928</v>
      </c>
      <c r="N1532" s="10" t="s">
        <v>1929</v>
      </c>
      <c r="O1532" s="10" t="s">
        <v>1960</v>
      </c>
      <c r="P1532" s="14" t="s">
        <v>1931</v>
      </c>
      <c r="Q1532" s="12" t="s">
        <v>1924</v>
      </c>
      <c r="R1532" s="12" t="s">
        <v>207</v>
      </c>
      <c r="S1532" s="12" t="s">
        <v>207</v>
      </c>
      <c r="T1532" s="10" t="s">
        <v>207</v>
      </c>
      <c r="U1532" s="10" t="s">
        <v>207</v>
      </c>
      <c r="V1532" s="10" t="s">
        <v>207</v>
      </c>
      <c r="W1532" s="10" t="s">
        <v>207</v>
      </c>
      <c r="X1532" s="10" t="s">
        <v>207</v>
      </c>
      <c r="Y1532" s="10" t="s">
        <v>207</v>
      </c>
      <c r="Z1532" s="10" t="s">
        <v>1935</v>
      </c>
    </row>
    <row r="1533" spans="1:26" s="10" customFormat="1" ht="30">
      <c r="A1533" s="13" t="s">
        <v>58</v>
      </c>
      <c r="B1533" s="14" t="s">
        <v>126</v>
      </c>
      <c r="C1533" s="10" t="s">
        <v>194</v>
      </c>
      <c r="D1533" s="14" t="s">
        <v>534</v>
      </c>
      <c r="E1533" s="14" t="s">
        <v>207</v>
      </c>
      <c r="F1533" s="12" t="s">
        <v>1920</v>
      </c>
      <c r="G1533" s="12" t="s">
        <v>1921</v>
      </c>
      <c r="H1533" s="10">
        <v>1</v>
      </c>
      <c r="I1533" s="12"/>
      <c r="K1533" s="12"/>
      <c r="L1533" s="12" t="s">
        <v>1922</v>
      </c>
      <c r="M1533" s="10" t="s">
        <v>1923</v>
      </c>
      <c r="N1533" s="10" t="s">
        <v>207</v>
      </c>
      <c r="O1533" s="10" t="s">
        <v>207</v>
      </c>
      <c r="P1533" s="14" t="s">
        <v>207</v>
      </c>
      <c r="Q1533" s="12" t="s">
        <v>1946</v>
      </c>
      <c r="R1533" s="12" t="s">
        <v>1933</v>
      </c>
      <c r="S1533" s="12" t="s">
        <v>207</v>
      </c>
      <c r="T1533" s="10" t="s">
        <v>2290</v>
      </c>
      <c r="U1533" s="10" t="s">
        <v>2291</v>
      </c>
      <c r="V1533" s="10" t="s">
        <v>1925</v>
      </c>
      <c r="W1533" s="10" t="s">
        <v>2050</v>
      </c>
      <c r="X1533" s="10" t="s">
        <v>207</v>
      </c>
      <c r="Y1533" s="10" t="s">
        <v>207</v>
      </c>
      <c r="Z1533" s="10" t="s">
        <v>2121</v>
      </c>
    </row>
    <row r="1534" spans="1:26" s="10" customFormat="1">
      <c r="A1534" s="13" t="s">
        <v>58</v>
      </c>
      <c r="B1534" s="14" t="s">
        <v>126</v>
      </c>
      <c r="C1534" s="10" t="s">
        <v>194</v>
      </c>
      <c r="D1534" s="14" t="s">
        <v>535</v>
      </c>
      <c r="E1534" s="14" t="s">
        <v>207</v>
      </c>
      <c r="F1534" s="12" t="s">
        <v>1920</v>
      </c>
      <c r="G1534" s="12" t="s">
        <v>1921</v>
      </c>
      <c r="H1534" s="10">
        <v>1</v>
      </c>
      <c r="I1534" s="12"/>
      <c r="K1534" s="12"/>
      <c r="L1534" s="12" t="s">
        <v>1927</v>
      </c>
      <c r="M1534" s="10" t="s">
        <v>1923</v>
      </c>
      <c r="N1534" s="10" t="s">
        <v>207</v>
      </c>
      <c r="O1534" s="10" t="s">
        <v>207</v>
      </c>
      <c r="P1534" s="14" t="s">
        <v>207</v>
      </c>
      <c r="Q1534" s="12" t="s">
        <v>1946</v>
      </c>
      <c r="R1534" s="12" t="s">
        <v>1933</v>
      </c>
      <c r="S1534" s="12" t="s">
        <v>207</v>
      </c>
      <c r="T1534" s="10" t="s">
        <v>2292</v>
      </c>
      <c r="U1534" s="10" t="s">
        <v>2293</v>
      </c>
      <c r="V1534" s="10" t="s">
        <v>1925</v>
      </c>
      <c r="W1534" s="10" t="s">
        <v>2050</v>
      </c>
      <c r="X1534" s="10" t="s">
        <v>207</v>
      </c>
      <c r="Y1534" s="10" t="s">
        <v>207</v>
      </c>
      <c r="Z1534" s="10" t="s">
        <v>2121</v>
      </c>
    </row>
    <row r="1535" spans="1:26" s="10" customFormat="1">
      <c r="A1535" s="13" t="s">
        <v>58</v>
      </c>
      <c r="B1535" s="14" t="s">
        <v>126</v>
      </c>
      <c r="C1535" s="10" t="s">
        <v>194</v>
      </c>
      <c r="D1535" s="14" t="s">
        <v>536</v>
      </c>
      <c r="E1535" s="14" t="s">
        <v>207</v>
      </c>
      <c r="F1535" s="12" t="s">
        <v>1920</v>
      </c>
      <c r="G1535" s="12" t="s">
        <v>1921</v>
      </c>
      <c r="H1535" s="10">
        <v>1</v>
      </c>
      <c r="I1535" s="12"/>
      <c r="K1535" s="12"/>
      <c r="L1535" s="12" t="s">
        <v>1927</v>
      </c>
      <c r="M1535" s="10" t="s">
        <v>1923</v>
      </c>
      <c r="N1535" s="10" t="s">
        <v>207</v>
      </c>
      <c r="O1535" s="10" t="s">
        <v>207</v>
      </c>
      <c r="P1535" s="14" t="s">
        <v>207</v>
      </c>
      <c r="Q1535" s="12" t="s">
        <v>1946</v>
      </c>
      <c r="R1535" s="12" t="s">
        <v>1933</v>
      </c>
      <c r="S1535" s="12" t="s">
        <v>207</v>
      </c>
      <c r="T1535" s="10" t="s">
        <v>2294</v>
      </c>
      <c r="U1535" s="10" t="s">
        <v>2295</v>
      </c>
      <c r="V1535" s="10" t="s">
        <v>1925</v>
      </c>
      <c r="W1535" s="10" t="s">
        <v>2050</v>
      </c>
      <c r="X1535" s="10" t="s">
        <v>207</v>
      </c>
      <c r="Y1535" s="10" t="s">
        <v>207</v>
      </c>
      <c r="Z1535" s="10" t="s">
        <v>2121</v>
      </c>
    </row>
    <row r="1536" spans="1:26" s="10" customFormat="1" ht="30">
      <c r="A1536" s="13" t="s">
        <v>58</v>
      </c>
      <c r="B1536" s="14" t="s">
        <v>126</v>
      </c>
      <c r="C1536" s="10" t="s">
        <v>194</v>
      </c>
      <c r="D1536" s="14" t="s">
        <v>537</v>
      </c>
      <c r="E1536" s="14" t="s">
        <v>207</v>
      </c>
      <c r="F1536" s="12" t="s">
        <v>1920</v>
      </c>
      <c r="G1536" s="12" t="s">
        <v>1921</v>
      </c>
      <c r="H1536" s="10">
        <v>1</v>
      </c>
      <c r="I1536" s="12"/>
      <c r="K1536" s="12"/>
      <c r="L1536" s="12" t="s">
        <v>1922</v>
      </c>
      <c r="M1536" s="10" t="s">
        <v>1923</v>
      </c>
      <c r="N1536" s="10" t="s">
        <v>207</v>
      </c>
      <c r="O1536" s="10" t="s">
        <v>207</v>
      </c>
      <c r="P1536" s="14" t="s">
        <v>207</v>
      </c>
      <c r="Q1536" s="12" t="s">
        <v>1946</v>
      </c>
      <c r="R1536" s="12" t="s">
        <v>1933</v>
      </c>
      <c r="S1536" s="12" t="s">
        <v>1933</v>
      </c>
      <c r="T1536" s="10" t="s">
        <v>2296</v>
      </c>
      <c r="U1536" s="10" t="s">
        <v>2297</v>
      </c>
      <c r="V1536" s="10" t="s">
        <v>1925</v>
      </c>
      <c r="W1536" s="10" t="s">
        <v>2050</v>
      </c>
      <c r="X1536" s="10" t="s">
        <v>207</v>
      </c>
      <c r="Y1536" s="10" t="s">
        <v>207</v>
      </c>
      <c r="Z1536" s="10" t="s">
        <v>2121</v>
      </c>
    </row>
    <row r="1537" spans="1:26" s="10" customFormat="1" ht="30">
      <c r="A1537" s="13" t="s">
        <v>58</v>
      </c>
      <c r="B1537" s="14" t="s">
        <v>102</v>
      </c>
      <c r="C1537" s="10" t="s">
        <v>173</v>
      </c>
      <c r="D1537" s="14" t="s">
        <v>496</v>
      </c>
      <c r="E1537" s="14" t="s">
        <v>207</v>
      </c>
      <c r="F1537" s="12" t="s">
        <v>1920</v>
      </c>
      <c r="G1537" s="12" t="s">
        <v>1921</v>
      </c>
      <c r="I1537" s="12"/>
      <c r="K1537" s="12"/>
      <c r="L1537" s="12" t="s">
        <v>4892</v>
      </c>
      <c r="M1537" s="10" t="s">
        <v>1944</v>
      </c>
      <c r="N1537" s="10" t="s">
        <v>1929</v>
      </c>
      <c r="O1537" s="10" t="s">
        <v>1930</v>
      </c>
      <c r="P1537" s="14" t="s">
        <v>2137</v>
      </c>
      <c r="Q1537" s="12" t="s">
        <v>1924</v>
      </c>
      <c r="R1537" s="12" t="s">
        <v>207</v>
      </c>
      <c r="S1537" s="12" t="s">
        <v>207</v>
      </c>
      <c r="T1537" s="10" t="s">
        <v>207</v>
      </c>
      <c r="U1537" s="10" t="s">
        <v>207</v>
      </c>
      <c r="V1537" s="10" t="s">
        <v>207</v>
      </c>
      <c r="W1537" s="10" t="s">
        <v>207</v>
      </c>
      <c r="X1537" s="10" t="s">
        <v>207</v>
      </c>
      <c r="Y1537" s="10" t="s">
        <v>207</v>
      </c>
      <c r="Z1537" s="10" t="s">
        <v>1935</v>
      </c>
    </row>
    <row r="1538" spans="1:26" s="10" customFormat="1" ht="30">
      <c r="A1538" s="13" t="s">
        <v>58</v>
      </c>
      <c r="B1538" s="14" t="s">
        <v>123</v>
      </c>
      <c r="C1538" s="10" t="s">
        <v>4880</v>
      </c>
      <c r="D1538" s="14" t="s">
        <v>520</v>
      </c>
      <c r="E1538" s="14" t="s">
        <v>207</v>
      </c>
      <c r="F1538" s="12" t="s">
        <v>1920</v>
      </c>
      <c r="G1538" s="12" t="s">
        <v>1921</v>
      </c>
      <c r="I1538" s="12"/>
      <c r="K1538" s="12"/>
      <c r="L1538" s="12" t="s">
        <v>4892</v>
      </c>
      <c r="M1538" s="10" t="s">
        <v>1923</v>
      </c>
      <c r="N1538" s="10" t="s">
        <v>207</v>
      </c>
      <c r="O1538" s="10" t="s">
        <v>207</v>
      </c>
      <c r="P1538" s="14" t="s">
        <v>207</v>
      </c>
      <c r="Q1538" s="12" t="s">
        <v>1924</v>
      </c>
      <c r="R1538" s="12" t="s">
        <v>207</v>
      </c>
      <c r="S1538" s="12" t="s">
        <v>207</v>
      </c>
      <c r="T1538" s="10" t="s">
        <v>207</v>
      </c>
      <c r="U1538" s="10" t="s">
        <v>207</v>
      </c>
      <c r="V1538" s="10" t="s">
        <v>207</v>
      </c>
      <c r="W1538" s="10" t="s">
        <v>207</v>
      </c>
      <c r="X1538" s="10" t="s">
        <v>207</v>
      </c>
      <c r="Y1538" s="10" t="s">
        <v>207</v>
      </c>
      <c r="Z1538" s="10" t="s">
        <v>1935</v>
      </c>
    </row>
    <row r="1539" spans="1:26" s="10" customFormat="1" ht="30">
      <c r="A1539" s="13" t="s">
        <v>58</v>
      </c>
      <c r="B1539" s="14" t="s">
        <v>102</v>
      </c>
      <c r="C1539" s="10" t="s">
        <v>173</v>
      </c>
      <c r="D1539" s="14" t="s">
        <v>497</v>
      </c>
      <c r="E1539" s="14" t="s">
        <v>207</v>
      </c>
      <c r="F1539" s="12" t="s">
        <v>1936</v>
      </c>
      <c r="G1539" s="12" t="s">
        <v>1921</v>
      </c>
      <c r="I1539" s="12"/>
      <c r="K1539" s="12"/>
      <c r="L1539" s="12" t="s">
        <v>4892</v>
      </c>
      <c r="M1539" s="10" t="s">
        <v>1944</v>
      </c>
      <c r="N1539" s="10" t="s">
        <v>1929</v>
      </c>
      <c r="O1539" s="10" t="s">
        <v>2270</v>
      </c>
      <c r="P1539" s="14" t="s">
        <v>2137</v>
      </c>
      <c r="Q1539" s="12" t="s">
        <v>1924</v>
      </c>
      <c r="R1539" s="12" t="s">
        <v>207</v>
      </c>
      <c r="S1539" s="12" t="s">
        <v>207</v>
      </c>
      <c r="T1539" s="10" t="s">
        <v>207</v>
      </c>
      <c r="U1539" s="10" t="s">
        <v>207</v>
      </c>
      <c r="V1539" s="10" t="s">
        <v>207</v>
      </c>
      <c r="W1539" s="10" t="s">
        <v>207</v>
      </c>
      <c r="X1539" s="10" t="s">
        <v>207</v>
      </c>
      <c r="Y1539" s="10" t="s">
        <v>2271</v>
      </c>
      <c r="Z1539" s="10" t="s">
        <v>1935</v>
      </c>
    </row>
    <row r="1540" spans="1:26" s="10" customFormat="1" ht="30">
      <c r="A1540" s="13" t="s">
        <v>58</v>
      </c>
      <c r="B1540" s="14" t="s">
        <v>123</v>
      </c>
      <c r="C1540" s="10" t="s">
        <v>4880</v>
      </c>
      <c r="D1540" s="14" t="s">
        <v>401</v>
      </c>
      <c r="E1540" s="14" t="s">
        <v>207</v>
      </c>
      <c r="F1540" s="12" t="s">
        <v>1936</v>
      </c>
      <c r="G1540" s="12" t="s">
        <v>1937</v>
      </c>
      <c r="I1540" s="12"/>
      <c r="K1540" s="12"/>
      <c r="L1540" s="12" t="s">
        <v>4892</v>
      </c>
      <c r="M1540" s="10" t="s">
        <v>1944</v>
      </c>
      <c r="N1540" s="10" t="s">
        <v>1929</v>
      </c>
      <c r="O1540" s="10" t="s">
        <v>2136</v>
      </c>
      <c r="P1540" s="14" t="s">
        <v>2137</v>
      </c>
      <c r="Q1540" s="12" t="s">
        <v>1924</v>
      </c>
      <c r="R1540" s="12" t="s">
        <v>207</v>
      </c>
      <c r="S1540" s="12" t="s">
        <v>207</v>
      </c>
      <c r="T1540" s="10" t="s">
        <v>207</v>
      </c>
      <c r="U1540" s="10" t="s">
        <v>207</v>
      </c>
      <c r="V1540" s="10" t="s">
        <v>207</v>
      </c>
      <c r="W1540" s="10" t="s">
        <v>207</v>
      </c>
      <c r="X1540" s="10" t="s">
        <v>207</v>
      </c>
      <c r="Y1540" s="10" t="s">
        <v>207</v>
      </c>
      <c r="Z1540" s="10" t="s">
        <v>1935</v>
      </c>
    </row>
    <row r="1541" spans="1:26" s="10" customFormat="1" ht="30">
      <c r="A1541" s="13" t="s">
        <v>58</v>
      </c>
      <c r="B1541" s="14" t="s">
        <v>123</v>
      </c>
      <c r="C1541" s="10" t="s">
        <v>4880</v>
      </c>
      <c r="D1541" s="14" t="s">
        <v>521</v>
      </c>
      <c r="E1541" s="14" t="s">
        <v>207</v>
      </c>
      <c r="F1541" s="12" t="s">
        <v>1936</v>
      </c>
      <c r="G1541" s="12" t="s">
        <v>1937</v>
      </c>
      <c r="I1541" s="12"/>
      <c r="K1541" s="12"/>
      <c r="L1541" s="12" t="s">
        <v>4892</v>
      </c>
      <c r="M1541" s="10" t="s">
        <v>1944</v>
      </c>
      <c r="N1541" s="10" t="s">
        <v>1929</v>
      </c>
      <c r="O1541" s="10" t="s">
        <v>2136</v>
      </c>
      <c r="P1541" s="14" t="s">
        <v>2137</v>
      </c>
      <c r="Q1541" s="12" t="s">
        <v>1924</v>
      </c>
      <c r="R1541" s="12" t="s">
        <v>207</v>
      </c>
      <c r="S1541" s="12" t="s">
        <v>207</v>
      </c>
      <c r="T1541" s="10" t="s">
        <v>207</v>
      </c>
      <c r="U1541" s="10" t="s">
        <v>207</v>
      </c>
      <c r="V1541" s="10" t="s">
        <v>207</v>
      </c>
      <c r="W1541" s="10" t="s">
        <v>207</v>
      </c>
      <c r="X1541" s="10" t="s">
        <v>207</v>
      </c>
      <c r="Y1541" s="10" t="s">
        <v>207</v>
      </c>
      <c r="Z1541" s="10" t="s">
        <v>1935</v>
      </c>
    </row>
    <row r="1542" spans="1:26" s="10" customFormat="1" ht="30">
      <c r="A1542" s="13" t="s">
        <v>58</v>
      </c>
      <c r="B1542" s="14" t="s">
        <v>123</v>
      </c>
      <c r="C1542" s="10" t="s">
        <v>4880</v>
      </c>
      <c r="D1542" s="14" t="s">
        <v>522</v>
      </c>
      <c r="E1542" s="14" t="s">
        <v>207</v>
      </c>
      <c r="F1542" s="12" t="s">
        <v>1936</v>
      </c>
      <c r="G1542" s="12" t="s">
        <v>1937</v>
      </c>
      <c r="I1542" s="12"/>
      <c r="K1542" s="12"/>
      <c r="L1542" s="12" t="s">
        <v>4892</v>
      </c>
      <c r="M1542" s="10" t="s">
        <v>1944</v>
      </c>
      <c r="N1542" s="10" t="s">
        <v>1929</v>
      </c>
      <c r="O1542" s="10" t="s">
        <v>2270</v>
      </c>
      <c r="P1542" s="14" t="s">
        <v>2137</v>
      </c>
      <c r="Q1542" s="12" t="s">
        <v>1924</v>
      </c>
      <c r="R1542" s="12" t="s">
        <v>207</v>
      </c>
      <c r="S1542" s="12" t="s">
        <v>207</v>
      </c>
      <c r="T1542" s="10" t="s">
        <v>207</v>
      </c>
      <c r="U1542" s="10" t="s">
        <v>207</v>
      </c>
      <c r="V1542" s="10" t="s">
        <v>207</v>
      </c>
      <c r="W1542" s="10" t="s">
        <v>207</v>
      </c>
      <c r="X1542" s="10" t="s">
        <v>207</v>
      </c>
      <c r="Y1542" s="10" t="s">
        <v>207</v>
      </c>
      <c r="Z1542" s="10" t="s">
        <v>1935</v>
      </c>
    </row>
    <row r="1543" spans="1:26" s="10" customFormat="1" ht="30">
      <c r="A1543" s="13" t="s">
        <v>58</v>
      </c>
      <c r="B1543" s="14" t="s">
        <v>102</v>
      </c>
      <c r="C1543" s="10" t="s">
        <v>173</v>
      </c>
      <c r="D1543" s="14" t="s">
        <v>498</v>
      </c>
      <c r="E1543" s="14" t="s">
        <v>207</v>
      </c>
      <c r="F1543" s="12" t="s">
        <v>1920</v>
      </c>
      <c r="G1543" s="12" t="s">
        <v>1921</v>
      </c>
      <c r="H1543" s="10">
        <v>50</v>
      </c>
      <c r="I1543" s="12"/>
      <c r="K1543" s="12"/>
      <c r="L1543" s="12" t="s">
        <v>4892</v>
      </c>
      <c r="M1543" s="10" t="s">
        <v>1923</v>
      </c>
      <c r="N1543" s="10" t="s">
        <v>207</v>
      </c>
      <c r="O1543" s="10" t="s">
        <v>207</v>
      </c>
      <c r="P1543" s="14" t="s">
        <v>207</v>
      </c>
      <c r="Q1543" s="12" t="s">
        <v>1924</v>
      </c>
      <c r="R1543" s="12" t="s">
        <v>207</v>
      </c>
      <c r="S1543" s="12" t="s">
        <v>207</v>
      </c>
      <c r="T1543" s="10" t="s">
        <v>207</v>
      </c>
      <c r="U1543" s="10" t="s">
        <v>207</v>
      </c>
      <c r="V1543" s="10" t="s">
        <v>207</v>
      </c>
      <c r="W1543" s="10" t="s">
        <v>207</v>
      </c>
      <c r="X1543" s="10" t="s">
        <v>207</v>
      </c>
      <c r="Y1543" s="10" t="s">
        <v>2271</v>
      </c>
      <c r="Z1543" s="10" t="s">
        <v>1935</v>
      </c>
    </row>
    <row r="1544" spans="1:26" s="10" customFormat="1" ht="30">
      <c r="A1544" s="13" t="s">
        <v>58</v>
      </c>
      <c r="B1544" s="14" t="s">
        <v>123</v>
      </c>
      <c r="C1544" s="10" t="s">
        <v>4880</v>
      </c>
      <c r="D1544" s="14" t="s">
        <v>523</v>
      </c>
      <c r="E1544" s="14" t="s">
        <v>207</v>
      </c>
      <c r="F1544" s="12" t="s">
        <v>1936</v>
      </c>
      <c r="G1544" s="12" t="s">
        <v>1921</v>
      </c>
      <c r="I1544" s="12"/>
      <c r="K1544" s="12"/>
      <c r="L1544" s="12" t="s">
        <v>4892</v>
      </c>
      <c r="M1544" s="10" t="s">
        <v>1928</v>
      </c>
      <c r="N1544" s="10" t="s">
        <v>1929</v>
      </c>
      <c r="O1544" s="10" t="s">
        <v>2274</v>
      </c>
      <c r="P1544" s="14" t="s">
        <v>2137</v>
      </c>
      <c r="Q1544" s="12" t="s">
        <v>1924</v>
      </c>
      <c r="R1544" s="12" t="s">
        <v>207</v>
      </c>
      <c r="S1544" s="12" t="s">
        <v>207</v>
      </c>
      <c r="T1544" s="10" t="s">
        <v>207</v>
      </c>
      <c r="U1544" s="10" t="s">
        <v>207</v>
      </c>
      <c r="V1544" s="10" t="s">
        <v>207</v>
      </c>
      <c r="W1544" s="10" t="s">
        <v>207</v>
      </c>
      <c r="X1544" s="10" t="s">
        <v>207</v>
      </c>
      <c r="Y1544" s="10" t="s">
        <v>2272</v>
      </c>
      <c r="Z1544" s="10" t="s">
        <v>1935</v>
      </c>
    </row>
    <row r="1545" spans="1:26" s="10" customFormat="1" ht="30">
      <c r="A1545" s="13" t="s">
        <v>58</v>
      </c>
      <c r="B1545" s="14" t="s">
        <v>146</v>
      </c>
      <c r="C1545" s="10" t="s">
        <v>199</v>
      </c>
      <c r="D1545" s="14" t="s">
        <v>511</v>
      </c>
      <c r="E1545" s="14" t="s">
        <v>207</v>
      </c>
      <c r="F1545" s="12" t="s">
        <v>1920</v>
      </c>
      <c r="G1545" s="12" t="s">
        <v>1921</v>
      </c>
      <c r="I1545" s="12"/>
      <c r="K1545" s="12"/>
      <c r="L1545" s="12" t="s">
        <v>4892</v>
      </c>
      <c r="M1545" s="10" t="s">
        <v>1923</v>
      </c>
      <c r="N1545" s="10" t="s">
        <v>207</v>
      </c>
      <c r="O1545" s="10" t="s">
        <v>207</v>
      </c>
      <c r="P1545" s="14" t="s">
        <v>207</v>
      </c>
      <c r="Q1545" s="12" t="s">
        <v>1924</v>
      </c>
      <c r="R1545" s="12" t="s">
        <v>207</v>
      </c>
      <c r="S1545" s="12" t="s">
        <v>207</v>
      </c>
      <c r="T1545" s="10" t="s">
        <v>207</v>
      </c>
      <c r="U1545" s="10" t="s">
        <v>207</v>
      </c>
      <c r="V1545" s="10" t="s">
        <v>207</v>
      </c>
      <c r="W1545" s="10" t="s">
        <v>207</v>
      </c>
      <c r="X1545" s="10" t="s">
        <v>207</v>
      </c>
      <c r="Y1545" s="10" t="s">
        <v>2276</v>
      </c>
      <c r="Z1545" s="10" t="s">
        <v>1935</v>
      </c>
    </row>
    <row r="1546" spans="1:26" s="10" customFormat="1" ht="45">
      <c r="A1546" s="13" t="s">
        <v>58</v>
      </c>
      <c r="B1546" s="14" t="s">
        <v>123</v>
      </c>
      <c r="C1546" s="10" t="s">
        <v>4880</v>
      </c>
      <c r="D1546" s="14" t="s">
        <v>524</v>
      </c>
      <c r="E1546" s="14" t="s">
        <v>2281</v>
      </c>
      <c r="F1546" s="12" t="s">
        <v>1920</v>
      </c>
      <c r="G1546" s="12" t="s">
        <v>1921</v>
      </c>
      <c r="H1546" s="10">
        <v>4</v>
      </c>
      <c r="I1546" s="12">
        <v>4</v>
      </c>
      <c r="J1546" s="10">
        <v>4</v>
      </c>
      <c r="K1546" s="12">
        <v>4</v>
      </c>
      <c r="L1546" s="12" t="s">
        <v>4892</v>
      </c>
      <c r="M1546" s="10" t="s">
        <v>1923</v>
      </c>
      <c r="N1546" s="10" t="s">
        <v>207</v>
      </c>
      <c r="O1546" s="10" t="s">
        <v>207</v>
      </c>
      <c r="P1546" s="14" t="s">
        <v>207</v>
      </c>
      <c r="Q1546" s="12" t="s">
        <v>1924</v>
      </c>
      <c r="R1546" s="12" t="s">
        <v>207</v>
      </c>
      <c r="S1546" s="12" t="s">
        <v>207</v>
      </c>
      <c r="T1546" s="10" t="s">
        <v>207</v>
      </c>
      <c r="U1546" s="10" t="s">
        <v>207</v>
      </c>
      <c r="V1546" s="10" t="s">
        <v>207</v>
      </c>
      <c r="W1546" s="10" t="s">
        <v>207</v>
      </c>
      <c r="X1546" s="10" t="s">
        <v>207</v>
      </c>
      <c r="Y1546" s="10" t="s">
        <v>2282</v>
      </c>
      <c r="Z1546" s="10" t="s">
        <v>1935</v>
      </c>
    </row>
    <row r="1547" spans="1:26" s="10" customFormat="1" ht="45">
      <c r="A1547" s="13" t="s">
        <v>58</v>
      </c>
      <c r="B1547" s="14" t="s">
        <v>146</v>
      </c>
      <c r="C1547" s="10" t="s">
        <v>199</v>
      </c>
      <c r="D1547" s="14" t="s">
        <v>512</v>
      </c>
      <c r="E1547" s="14" t="s">
        <v>2277</v>
      </c>
      <c r="F1547" s="12" t="s">
        <v>1936</v>
      </c>
      <c r="G1547" s="12" t="s">
        <v>1921</v>
      </c>
      <c r="H1547" s="10">
        <v>4</v>
      </c>
      <c r="I1547" s="12">
        <v>4</v>
      </c>
      <c r="J1547" s="10">
        <v>4</v>
      </c>
      <c r="K1547" s="12">
        <v>4</v>
      </c>
      <c r="L1547" s="12" t="s">
        <v>4892</v>
      </c>
      <c r="M1547" s="10" t="s">
        <v>1923</v>
      </c>
      <c r="N1547" s="10" t="s">
        <v>207</v>
      </c>
      <c r="O1547" s="10" t="s">
        <v>207</v>
      </c>
      <c r="P1547" s="14" t="s">
        <v>207</v>
      </c>
      <c r="Q1547" s="12" t="s">
        <v>1924</v>
      </c>
      <c r="R1547" s="12" t="s">
        <v>207</v>
      </c>
      <c r="S1547" s="12" t="s">
        <v>207</v>
      </c>
      <c r="T1547" s="10" t="s">
        <v>207</v>
      </c>
      <c r="U1547" s="10" t="s">
        <v>207</v>
      </c>
      <c r="V1547" s="10" t="s">
        <v>207</v>
      </c>
      <c r="W1547" s="10" t="s">
        <v>207</v>
      </c>
      <c r="X1547" s="10" t="s">
        <v>207</v>
      </c>
      <c r="Y1547" s="10" t="s">
        <v>2278</v>
      </c>
      <c r="Z1547" s="10" t="s">
        <v>1935</v>
      </c>
    </row>
    <row r="1548" spans="1:26" s="10" customFormat="1" ht="45">
      <c r="A1548" s="13" t="s">
        <v>58</v>
      </c>
      <c r="B1548" s="14" t="s">
        <v>146</v>
      </c>
      <c r="C1548" s="10" t="s">
        <v>199</v>
      </c>
      <c r="D1548" s="14" t="s">
        <v>513</v>
      </c>
      <c r="E1548" s="14" t="s">
        <v>207</v>
      </c>
      <c r="F1548" s="12" t="s">
        <v>1936</v>
      </c>
      <c r="G1548" s="12" t="s">
        <v>1921</v>
      </c>
      <c r="I1548" s="12"/>
      <c r="K1548" s="12"/>
      <c r="L1548" s="12" t="s">
        <v>4892</v>
      </c>
      <c r="M1548" s="10" t="s">
        <v>1944</v>
      </c>
      <c r="N1548" s="10" t="s">
        <v>1929</v>
      </c>
      <c r="O1548" s="10" t="s">
        <v>1960</v>
      </c>
      <c r="P1548" s="14" t="s">
        <v>2137</v>
      </c>
      <c r="Q1548" s="12" t="s">
        <v>1924</v>
      </c>
      <c r="R1548" s="12" t="s">
        <v>207</v>
      </c>
      <c r="S1548" s="12" t="s">
        <v>207</v>
      </c>
      <c r="T1548" s="10" t="s">
        <v>207</v>
      </c>
      <c r="U1548" s="10" t="s">
        <v>207</v>
      </c>
      <c r="V1548" s="10" t="s">
        <v>207</v>
      </c>
      <c r="W1548" s="10" t="s">
        <v>207</v>
      </c>
      <c r="X1548" s="10" t="s">
        <v>207</v>
      </c>
      <c r="Y1548" s="10" t="s">
        <v>2279</v>
      </c>
      <c r="Z1548" s="10" t="s">
        <v>1935</v>
      </c>
    </row>
    <row r="1549" spans="1:26" s="10" customFormat="1" ht="30">
      <c r="A1549" s="13" t="s">
        <v>58</v>
      </c>
      <c r="B1549" s="14" t="s">
        <v>123</v>
      </c>
      <c r="C1549" s="10" t="s">
        <v>4880</v>
      </c>
      <c r="D1549" s="14" t="s">
        <v>525</v>
      </c>
      <c r="E1549" s="14" t="s">
        <v>2283</v>
      </c>
      <c r="F1549" s="12" t="s">
        <v>1920</v>
      </c>
      <c r="G1549" s="12" t="s">
        <v>1921</v>
      </c>
      <c r="H1549" s="10">
        <v>4</v>
      </c>
      <c r="I1549" s="12">
        <v>4</v>
      </c>
      <c r="J1549" s="10">
        <v>4</v>
      </c>
      <c r="K1549" s="12">
        <v>4</v>
      </c>
      <c r="L1549" s="12" t="s">
        <v>4892</v>
      </c>
      <c r="M1549" s="10" t="s">
        <v>1923</v>
      </c>
      <c r="N1549" s="10" t="s">
        <v>207</v>
      </c>
      <c r="O1549" s="10" t="s">
        <v>207</v>
      </c>
      <c r="P1549" s="14" t="s">
        <v>207</v>
      </c>
      <c r="Q1549" s="12" t="s">
        <v>1924</v>
      </c>
      <c r="R1549" s="12" t="s">
        <v>207</v>
      </c>
      <c r="S1549" s="12" t="s">
        <v>207</v>
      </c>
      <c r="T1549" s="10" t="s">
        <v>207</v>
      </c>
      <c r="U1549" s="10" t="s">
        <v>207</v>
      </c>
      <c r="V1549" s="10" t="s">
        <v>207</v>
      </c>
      <c r="W1549" s="10" t="s">
        <v>207</v>
      </c>
      <c r="X1549" s="10" t="s">
        <v>207</v>
      </c>
      <c r="Y1549" s="10" t="s">
        <v>207</v>
      </c>
      <c r="Z1549" s="10" t="s">
        <v>1935</v>
      </c>
    </row>
    <row r="1550" spans="1:26" s="10" customFormat="1" ht="30">
      <c r="A1550" s="13" t="s">
        <v>58</v>
      </c>
      <c r="B1550" s="14" t="s">
        <v>146</v>
      </c>
      <c r="C1550" s="10" t="s">
        <v>199</v>
      </c>
      <c r="D1550" s="14" t="s">
        <v>514</v>
      </c>
      <c r="E1550" s="14" t="s">
        <v>2280</v>
      </c>
      <c r="F1550" s="12" t="s">
        <v>1936</v>
      </c>
      <c r="G1550" s="12" t="s">
        <v>1921</v>
      </c>
      <c r="H1550" s="10">
        <v>4</v>
      </c>
      <c r="I1550" s="12">
        <v>4</v>
      </c>
      <c r="J1550" s="10">
        <v>4</v>
      </c>
      <c r="K1550" s="12">
        <v>4</v>
      </c>
      <c r="L1550" s="12" t="s">
        <v>4892</v>
      </c>
      <c r="M1550" s="10" t="s">
        <v>1923</v>
      </c>
      <c r="N1550" s="10" t="s">
        <v>207</v>
      </c>
      <c r="O1550" s="10" t="s">
        <v>207</v>
      </c>
      <c r="P1550" s="14" t="s">
        <v>207</v>
      </c>
      <c r="Q1550" s="12" t="s">
        <v>1924</v>
      </c>
      <c r="R1550" s="12" t="s">
        <v>207</v>
      </c>
      <c r="S1550" s="12" t="s">
        <v>207</v>
      </c>
      <c r="T1550" s="10" t="s">
        <v>207</v>
      </c>
      <c r="U1550" s="10" t="s">
        <v>207</v>
      </c>
      <c r="V1550" s="10" t="s">
        <v>207</v>
      </c>
      <c r="W1550" s="10" t="s">
        <v>207</v>
      </c>
      <c r="X1550" s="10" t="s">
        <v>207</v>
      </c>
      <c r="Y1550" s="10" t="s">
        <v>207</v>
      </c>
      <c r="Z1550" s="10" t="s">
        <v>1935</v>
      </c>
    </row>
    <row r="1551" spans="1:26" s="10" customFormat="1" ht="30">
      <c r="A1551" s="13" t="s">
        <v>58</v>
      </c>
      <c r="B1551" s="14" t="s">
        <v>146</v>
      </c>
      <c r="C1551" s="10" t="s">
        <v>199</v>
      </c>
      <c r="D1551" s="14" t="s">
        <v>515</v>
      </c>
      <c r="E1551" s="14" t="s">
        <v>207</v>
      </c>
      <c r="F1551" s="12" t="s">
        <v>1920</v>
      </c>
      <c r="G1551" s="12" t="s">
        <v>1921</v>
      </c>
      <c r="I1551" s="12"/>
      <c r="K1551" s="12"/>
      <c r="L1551" s="12" t="s">
        <v>4892</v>
      </c>
      <c r="M1551" s="10" t="s">
        <v>1923</v>
      </c>
      <c r="N1551" s="10" t="s">
        <v>207</v>
      </c>
      <c r="O1551" s="10" t="s">
        <v>207</v>
      </c>
      <c r="P1551" s="14" t="s">
        <v>207</v>
      </c>
      <c r="Q1551" s="12" t="s">
        <v>1924</v>
      </c>
      <c r="R1551" s="12" t="s">
        <v>207</v>
      </c>
      <c r="S1551" s="12" t="s">
        <v>207</v>
      </c>
      <c r="T1551" s="10" t="s">
        <v>207</v>
      </c>
      <c r="U1551" s="10" t="s">
        <v>207</v>
      </c>
      <c r="V1551" s="10" t="s">
        <v>207</v>
      </c>
      <c r="W1551" s="10" t="s">
        <v>207</v>
      </c>
      <c r="X1551" s="10" t="s">
        <v>207</v>
      </c>
      <c r="Y1551" s="10" t="s">
        <v>207</v>
      </c>
      <c r="Z1551" s="10" t="s">
        <v>1935</v>
      </c>
    </row>
    <row r="1552" spans="1:26" s="10" customFormat="1" ht="30">
      <c r="A1552" s="13" t="s">
        <v>58</v>
      </c>
      <c r="B1552" s="14" t="s">
        <v>146</v>
      </c>
      <c r="C1552" s="10" t="s">
        <v>173</v>
      </c>
      <c r="D1552" s="14" t="s">
        <v>516</v>
      </c>
      <c r="E1552" s="14" t="s">
        <v>207</v>
      </c>
      <c r="F1552" s="12" t="s">
        <v>1936</v>
      </c>
      <c r="G1552" s="12" t="s">
        <v>1921</v>
      </c>
      <c r="H1552" s="10">
        <v>3</v>
      </c>
      <c r="I1552" s="12">
        <v>5</v>
      </c>
      <c r="K1552" s="12">
        <v>1</v>
      </c>
      <c r="L1552" s="12" t="s">
        <v>4892</v>
      </c>
      <c r="M1552" s="10" t="s">
        <v>1928</v>
      </c>
      <c r="N1552" s="10" t="s">
        <v>1929</v>
      </c>
      <c r="O1552" s="10" t="s">
        <v>1960</v>
      </c>
      <c r="P1552" s="14" t="s">
        <v>1931</v>
      </c>
      <c r="Q1552" s="12" t="s">
        <v>1924</v>
      </c>
      <c r="R1552" s="12" t="s">
        <v>207</v>
      </c>
      <c r="S1552" s="12" t="s">
        <v>207</v>
      </c>
      <c r="T1552" s="10" t="s">
        <v>207</v>
      </c>
      <c r="U1552" s="10" t="s">
        <v>207</v>
      </c>
      <c r="V1552" s="10" t="s">
        <v>207</v>
      </c>
      <c r="W1552" s="10" t="s">
        <v>207</v>
      </c>
      <c r="X1552" s="10" t="s">
        <v>207</v>
      </c>
      <c r="Y1552" s="10" t="s">
        <v>207</v>
      </c>
      <c r="Z1552" s="10" t="s">
        <v>1935</v>
      </c>
    </row>
    <row r="1553" spans="1:26" s="10" customFormat="1" ht="30">
      <c r="A1553" s="13" t="s">
        <v>58</v>
      </c>
      <c r="B1553" s="14" t="s">
        <v>146</v>
      </c>
      <c r="C1553" s="10" t="s">
        <v>199</v>
      </c>
      <c r="D1553" s="14" t="s">
        <v>516</v>
      </c>
      <c r="E1553" s="14" t="s">
        <v>207</v>
      </c>
      <c r="F1553" s="12" t="s">
        <v>1920</v>
      </c>
      <c r="G1553" s="12" t="s">
        <v>1921</v>
      </c>
      <c r="I1553" s="12"/>
      <c r="K1553" s="12"/>
      <c r="L1553" s="12" t="s">
        <v>4892</v>
      </c>
      <c r="M1553" s="10" t="s">
        <v>1923</v>
      </c>
      <c r="N1553" s="10" t="s">
        <v>207</v>
      </c>
      <c r="O1553" s="10" t="s">
        <v>207</v>
      </c>
      <c r="P1553" s="14" t="s">
        <v>207</v>
      </c>
      <c r="Q1553" s="12" t="s">
        <v>1924</v>
      </c>
      <c r="R1553" s="12" t="s">
        <v>207</v>
      </c>
      <c r="S1553" s="12" t="s">
        <v>207</v>
      </c>
      <c r="T1553" s="10" t="s">
        <v>207</v>
      </c>
      <c r="U1553" s="10" t="s">
        <v>207</v>
      </c>
      <c r="V1553" s="10" t="s">
        <v>207</v>
      </c>
      <c r="W1553" s="10" t="s">
        <v>207</v>
      </c>
      <c r="X1553" s="10" t="s">
        <v>207</v>
      </c>
      <c r="Y1553" s="10" t="s">
        <v>207</v>
      </c>
      <c r="Z1553" s="10" t="s">
        <v>1935</v>
      </c>
    </row>
    <row r="1554" spans="1:26" s="10" customFormat="1" ht="30">
      <c r="A1554" s="13" t="s">
        <v>58</v>
      </c>
      <c r="B1554" s="14" t="s">
        <v>102</v>
      </c>
      <c r="C1554" s="10" t="s">
        <v>173</v>
      </c>
      <c r="D1554" s="14" t="s">
        <v>499</v>
      </c>
      <c r="E1554" s="14" t="s">
        <v>207</v>
      </c>
      <c r="F1554" s="12" t="s">
        <v>1936</v>
      </c>
      <c r="G1554" s="12" t="s">
        <v>1921</v>
      </c>
      <c r="I1554" s="12"/>
      <c r="K1554" s="12"/>
      <c r="L1554" s="12" t="s">
        <v>4892</v>
      </c>
      <c r="M1554" s="10" t="s">
        <v>1928</v>
      </c>
      <c r="N1554" s="10" t="s">
        <v>1929</v>
      </c>
      <c r="O1554" s="10" t="s">
        <v>1938</v>
      </c>
      <c r="P1554" s="14" t="s">
        <v>2137</v>
      </c>
      <c r="Q1554" s="12" t="s">
        <v>1924</v>
      </c>
      <c r="R1554" s="12" t="s">
        <v>207</v>
      </c>
      <c r="S1554" s="12" t="s">
        <v>207</v>
      </c>
      <c r="T1554" s="10" t="s">
        <v>207</v>
      </c>
      <c r="U1554" s="10" t="s">
        <v>207</v>
      </c>
      <c r="V1554" s="10" t="s">
        <v>207</v>
      </c>
      <c r="W1554" s="10" t="s">
        <v>207</v>
      </c>
      <c r="X1554" s="10" t="s">
        <v>207</v>
      </c>
      <c r="Y1554" s="10" t="s">
        <v>207</v>
      </c>
      <c r="Z1554" s="10" t="s">
        <v>1935</v>
      </c>
    </row>
    <row r="1555" spans="1:26" s="10" customFormat="1" ht="30">
      <c r="A1555" s="13" t="s">
        <v>58</v>
      </c>
      <c r="B1555" s="14" t="s">
        <v>102</v>
      </c>
      <c r="C1555" s="10" t="s">
        <v>173</v>
      </c>
      <c r="D1555" s="14" t="s">
        <v>500</v>
      </c>
      <c r="E1555" s="14" t="s">
        <v>207</v>
      </c>
      <c r="F1555" s="12" t="s">
        <v>1936</v>
      </c>
      <c r="G1555" s="12" t="s">
        <v>1921</v>
      </c>
      <c r="I1555" s="12"/>
      <c r="K1555" s="12"/>
      <c r="L1555" s="12" t="s">
        <v>4892</v>
      </c>
      <c r="M1555" s="10" t="s">
        <v>1944</v>
      </c>
      <c r="N1555" s="10" t="s">
        <v>1929</v>
      </c>
      <c r="O1555" s="10" t="s">
        <v>1960</v>
      </c>
      <c r="P1555" s="14" t="s">
        <v>2137</v>
      </c>
      <c r="Q1555" s="12" t="s">
        <v>1924</v>
      </c>
      <c r="R1555" s="12" t="s">
        <v>207</v>
      </c>
      <c r="S1555" s="12" t="s">
        <v>207</v>
      </c>
      <c r="T1555" s="10" t="s">
        <v>207</v>
      </c>
      <c r="U1555" s="10" t="s">
        <v>207</v>
      </c>
      <c r="V1555" s="10" t="s">
        <v>207</v>
      </c>
      <c r="W1555" s="10" t="s">
        <v>207</v>
      </c>
      <c r="X1555" s="10" t="s">
        <v>207</v>
      </c>
      <c r="Y1555" s="10" t="s">
        <v>207</v>
      </c>
      <c r="Z1555" s="10" t="s">
        <v>1935</v>
      </c>
    </row>
    <row r="1556" spans="1:26" s="10" customFormat="1" ht="30">
      <c r="A1556" s="13" t="s">
        <v>58</v>
      </c>
      <c r="B1556" s="14" t="s">
        <v>102</v>
      </c>
      <c r="C1556" s="10" t="s">
        <v>173</v>
      </c>
      <c r="D1556" s="14" t="s">
        <v>501</v>
      </c>
      <c r="E1556" s="14" t="s">
        <v>207</v>
      </c>
      <c r="F1556" s="12" t="s">
        <v>1920</v>
      </c>
      <c r="G1556" s="12" t="s">
        <v>1921</v>
      </c>
      <c r="I1556" s="12"/>
      <c r="K1556" s="12"/>
      <c r="L1556" s="12" t="s">
        <v>4892</v>
      </c>
      <c r="M1556" s="10" t="s">
        <v>1923</v>
      </c>
      <c r="N1556" s="10" t="s">
        <v>207</v>
      </c>
      <c r="O1556" s="10" t="s">
        <v>207</v>
      </c>
      <c r="P1556" s="14" t="s">
        <v>207</v>
      </c>
      <c r="Q1556" s="12" t="s">
        <v>1924</v>
      </c>
      <c r="R1556" s="12" t="s">
        <v>207</v>
      </c>
      <c r="S1556" s="12" t="s">
        <v>207</v>
      </c>
      <c r="T1556" s="10" t="s">
        <v>207</v>
      </c>
      <c r="U1556" s="10" t="s">
        <v>207</v>
      </c>
      <c r="V1556" s="10" t="s">
        <v>207</v>
      </c>
      <c r="W1556" s="10" t="s">
        <v>207</v>
      </c>
      <c r="X1556" s="10" t="s">
        <v>207</v>
      </c>
      <c r="Y1556" s="10" t="s">
        <v>207</v>
      </c>
      <c r="Z1556" s="10" t="s">
        <v>1935</v>
      </c>
    </row>
    <row r="1557" spans="1:26" s="10" customFormat="1" ht="30">
      <c r="A1557" s="13" t="s">
        <v>58</v>
      </c>
      <c r="B1557" s="14" t="s">
        <v>123</v>
      </c>
      <c r="C1557" s="10" t="s">
        <v>4880</v>
      </c>
      <c r="D1557" s="14" t="s">
        <v>526</v>
      </c>
      <c r="E1557" s="14" t="s">
        <v>2284</v>
      </c>
      <c r="F1557" s="12" t="s">
        <v>1920</v>
      </c>
      <c r="G1557" s="12" t="s">
        <v>1921</v>
      </c>
      <c r="H1557" s="10">
        <v>4</v>
      </c>
      <c r="I1557" s="12">
        <v>4</v>
      </c>
      <c r="J1557" s="10">
        <v>4</v>
      </c>
      <c r="K1557" s="12">
        <v>4</v>
      </c>
      <c r="L1557" s="12" t="s">
        <v>4892</v>
      </c>
      <c r="M1557" s="10" t="s">
        <v>1923</v>
      </c>
      <c r="N1557" s="10" t="s">
        <v>207</v>
      </c>
      <c r="O1557" s="10" t="s">
        <v>207</v>
      </c>
      <c r="P1557" s="14" t="s">
        <v>207</v>
      </c>
      <c r="Q1557" s="12" t="s">
        <v>1924</v>
      </c>
      <c r="R1557" s="12" t="s">
        <v>207</v>
      </c>
      <c r="S1557" s="12" t="s">
        <v>207</v>
      </c>
      <c r="T1557" s="10" t="s">
        <v>207</v>
      </c>
      <c r="U1557" s="10" t="s">
        <v>207</v>
      </c>
      <c r="V1557" s="10" t="s">
        <v>207</v>
      </c>
      <c r="W1557" s="10" t="s">
        <v>207</v>
      </c>
      <c r="X1557" s="10" t="s">
        <v>207</v>
      </c>
      <c r="Y1557" s="10" t="s">
        <v>2285</v>
      </c>
      <c r="Z1557" s="10" t="s">
        <v>1935</v>
      </c>
    </row>
    <row r="1558" spans="1:26" s="10" customFormat="1" ht="30">
      <c r="A1558" s="13" t="s">
        <v>58</v>
      </c>
      <c r="B1558" s="14" t="s">
        <v>123</v>
      </c>
      <c r="C1558" s="10" t="s">
        <v>4880</v>
      </c>
      <c r="D1558" s="14" t="s">
        <v>527</v>
      </c>
      <c r="E1558" s="14" t="s">
        <v>2286</v>
      </c>
      <c r="F1558" s="12" t="s">
        <v>1920</v>
      </c>
      <c r="G1558" s="12" t="s">
        <v>1921</v>
      </c>
      <c r="H1558" s="10">
        <v>4</v>
      </c>
      <c r="I1558" s="12">
        <v>4</v>
      </c>
      <c r="J1558" s="10">
        <v>4</v>
      </c>
      <c r="K1558" s="12">
        <v>4</v>
      </c>
      <c r="L1558" s="12" t="s">
        <v>4892</v>
      </c>
      <c r="M1558" s="10" t="s">
        <v>1923</v>
      </c>
      <c r="N1558" s="10" t="s">
        <v>207</v>
      </c>
      <c r="O1558" s="10" t="s">
        <v>207</v>
      </c>
      <c r="P1558" s="14" t="s">
        <v>207</v>
      </c>
      <c r="Q1558" s="12" t="s">
        <v>1924</v>
      </c>
      <c r="R1558" s="12" t="s">
        <v>207</v>
      </c>
      <c r="S1558" s="12" t="s">
        <v>207</v>
      </c>
      <c r="T1558" s="10" t="s">
        <v>207</v>
      </c>
      <c r="U1558" s="10" t="s">
        <v>207</v>
      </c>
      <c r="V1558" s="10" t="s">
        <v>207</v>
      </c>
      <c r="W1558" s="10" t="s">
        <v>207</v>
      </c>
      <c r="X1558" s="10" t="s">
        <v>207</v>
      </c>
      <c r="Y1558" s="10" t="s">
        <v>2285</v>
      </c>
      <c r="Z1558" s="10" t="s">
        <v>1935</v>
      </c>
    </row>
    <row r="1559" spans="1:26" s="10" customFormat="1" ht="30">
      <c r="A1559" s="13" t="s">
        <v>58</v>
      </c>
      <c r="B1559" s="14" t="s">
        <v>123</v>
      </c>
      <c r="C1559" s="10" t="s">
        <v>4880</v>
      </c>
      <c r="D1559" s="14" t="s">
        <v>528</v>
      </c>
      <c r="E1559" s="14" t="s">
        <v>2287</v>
      </c>
      <c r="F1559" s="12" t="s">
        <v>1920</v>
      </c>
      <c r="G1559" s="12" t="s">
        <v>1921</v>
      </c>
      <c r="H1559" s="10">
        <v>4</v>
      </c>
      <c r="I1559" s="12">
        <v>4</v>
      </c>
      <c r="J1559" s="10">
        <v>4</v>
      </c>
      <c r="K1559" s="12">
        <v>4</v>
      </c>
      <c r="L1559" s="12" t="s">
        <v>4892</v>
      </c>
      <c r="M1559" s="10" t="s">
        <v>1923</v>
      </c>
      <c r="N1559" s="10" t="s">
        <v>207</v>
      </c>
      <c r="O1559" s="10" t="s">
        <v>207</v>
      </c>
      <c r="P1559" s="14" t="s">
        <v>207</v>
      </c>
      <c r="Q1559" s="12" t="s">
        <v>1924</v>
      </c>
      <c r="R1559" s="12" t="s">
        <v>207</v>
      </c>
      <c r="S1559" s="12" t="s">
        <v>207</v>
      </c>
      <c r="T1559" s="10" t="s">
        <v>207</v>
      </c>
      <c r="U1559" s="10" t="s">
        <v>207</v>
      </c>
      <c r="V1559" s="10" t="s">
        <v>207</v>
      </c>
      <c r="W1559" s="10" t="s">
        <v>207</v>
      </c>
      <c r="X1559" s="10" t="s">
        <v>207</v>
      </c>
      <c r="Y1559" s="10" t="s">
        <v>2285</v>
      </c>
      <c r="Z1559" s="10" t="s">
        <v>1935</v>
      </c>
    </row>
    <row r="1560" spans="1:26" s="10" customFormat="1" ht="30">
      <c r="A1560" s="13" t="s">
        <v>58</v>
      </c>
      <c r="B1560" s="14" t="s">
        <v>102</v>
      </c>
      <c r="C1560" s="10" t="s">
        <v>173</v>
      </c>
      <c r="D1560" s="14" t="s">
        <v>502</v>
      </c>
      <c r="E1560" s="14" t="s">
        <v>207</v>
      </c>
      <c r="F1560" s="12" t="s">
        <v>1936</v>
      </c>
      <c r="G1560" s="12" t="s">
        <v>1921</v>
      </c>
      <c r="H1560" s="10">
        <v>1</v>
      </c>
      <c r="I1560" s="12">
        <v>1</v>
      </c>
      <c r="J1560" s="10">
        <v>1</v>
      </c>
      <c r="K1560" s="12">
        <v>1</v>
      </c>
      <c r="L1560" s="12" t="s">
        <v>4892</v>
      </c>
      <c r="M1560" s="10" t="s">
        <v>1944</v>
      </c>
      <c r="N1560" s="10" t="s">
        <v>1929</v>
      </c>
      <c r="O1560" s="10" t="s">
        <v>1960</v>
      </c>
      <c r="P1560" s="14" t="s">
        <v>2137</v>
      </c>
      <c r="Q1560" s="12" t="s">
        <v>1924</v>
      </c>
      <c r="R1560" s="12" t="s">
        <v>207</v>
      </c>
      <c r="S1560" s="12" t="s">
        <v>207</v>
      </c>
      <c r="T1560" s="10" t="s">
        <v>207</v>
      </c>
      <c r="U1560" s="10" t="s">
        <v>207</v>
      </c>
      <c r="V1560" s="10" t="s">
        <v>207</v>
      </c>
      <c r="W1560" s="10" t="s">
        <v>207</v>
      </c>
      <c r="X1560" s="10" t="s">
        <v>207</v>
      </c>
      <c r="Y1560" s="10" t="s">
        <v>2271</v>
      </c>
      <c r="Z1560" s="10" t="s">
        <v>1935</v>
      </c>
    </row>
    <row r="1561" spans="1:26" s="10" customFormat="1" ht="30">
      <c r="A1561" s="13" t="s">
        <v>58</v>
      </c>
      <c r="B1561" s="14" t="s">
        <v>146</v>
      </c>
      <c r="C1561" s="10" t="s">
        <v>199</v>
      </c>
      <c r="D1561" s="14" t="s">
        <v>517</v>
      </c>
      <c r="E1561" s="14" t="s">
        <v>207</v>
      </c>
      <c r="F1561" s="12" t="s">
        <v>1920</v>
      </c>
      <c r="G1561" s="12" t="s">
        <v>1921</v>
      </c>
      <c r="H1561" s="10">
        <v>1</v>
      </c>
      <c r="I1561" s="12">
        <v>1</v>
      </c>
      <c r="J1561" s="10">
        <v>1</v>
      </c>
      <c r="K1561" s="12">
        <v>1</v>
      </c>
      <c r="L1561" s="12" t="s">
        <v>4892</v>
      </c>
      <c r="M1561" s="10" t="s">
        <v>1923</v>
      </c>
      <c r="N1561" s="10" t="s">
        <v>207</v>
      </c>
      <c r="O1561" s="10" t="s">
        <v>207</v>
      </c>
      <c r="P1561" s="14" t="s">
        <v>207</v>
      </c>
      <c r="Q1561" s="12" t="s">
        <v>1924</v>
      </c>
      <c r="R1561" s="12" t="s">
        <v>207</v>
      </c>
      <c r="S1561" s="12" t="s">
        <v>207</v>
      </c>
      <c r="T1561" s="10" t="s">
        <v>207</v>
      </c>
      <c r="U1561" s="10" t="s">
        <v>207</v>
      </c>
      <c r="V1561" s="10" t="s">
        <v>207</v>
      </c>
      <c r="W1561" s="10" t="s">
        <v>207</v>
      </c>
      <c r="X1561" s="10" t="s">
        <v>207</v>
      </c>
      <c r="Y1561" s="10" t="s">
        <v>2276</v>
      </c>
      <c r="Z1561" s="10" t="s">
        <v>1935</v>
      </c>
    </row>
    <row r="1562" spans="1:26" s="10" customFormat="1" ht="30">
      <c r="A1562" s="13" t="s">
        <v>58</v>
      </c>
      <c r="B1562" s="14" t="s">
        <v>145</v>
      </c>
      <c r="C1562" s="10" t="s">
        <v>173</v>
      </c>
      <c r="D1562" s="14" t="s">
        <v>510</v>
      </c>
      <c r="E1562" s="14" t="s">
        <v>207</v>
      </c>
      <c r="F1562" s="12" t="s">
        <v>1936</v>
      </c>
      <c r="G1562" s="12" t="s">
        <v>1921</v>
      </c>
      <c r="H1562" s="10">
        <v>1</v>
      </c>
      <c r="I1562" s="12">
        <v>1</v>
      </c>
      <c r="J1562" s="10">
        <v>1</v>
      </c>
      <c r="K1562" s="12">
        <v>1</v>
      </c>
      <c r="L1562" s="12" t="s">
        <v>4892</v>
      </c>
      <c r="M1562" s="10" t="s">
        <v>1944</v>
      </c>
      <c r="N1562" s="10" t="s">
        <v>1929</v>
      </c>
      <c r="O1562" s="10" t="s">
        <v>2274</v>
      </c>
      <c r="P1562" s="14" t="s">
        <v>2137</v>
      </c>
      <c r="Q1562" s="12" t="s">
        <v>1924</v>
      </c>
      <c r="R1562" s="12" t="s">
        <v>207</v>
      </c>
      <c r="S1562" s="12" t="s">
        <v>207</v>
      </c>
      <c r="T1562" s="10" t="s">
        <v>207</v>
      </c>
      <c r="U1562" s="10" t="s">
        <v>207</v>
      </c>
      <c r="V1562" s="10" t="s">
        <v>207</v>
      </c>
      <c r="W1562" s="10" t="s">
        <v>207</v>
      </c>
      <c r="X1562" s="10" t="s">
        <v>207</v>
      </c>
      <c r="Y1562" s="10" t="s">
        <v>2275</v>
      </c>
      <c r="Z1562" s="10" t="s">
        <v>1935</v>
      </c>
    </row>
    <row r="1563" spans="1:26" s="10" customFormat="1" ht="30">
      <c r="A1563" s="13" t="s">
        <v>58</v>
      </c>
      <c r="B1563" s="14" t="s">
        <v>102</v>
      </c>
      <c r="C1563" s="10" t="s">
        <v>173</v>
      </c>
      <c r="D1563" s="14" t="s">
        <v>1869</v>
      </c>
      <c r="E1563" s="14" t="s">
        <v>207</v>
      </c>
      <c r="F1563" s="12" t="s">
        <v>1936</v>
      </c>
      <c r="G1563" s="12" t="s">
        <v>1921</v>
      </c>
      <c r="H1563" s="10">
        <v>1</v>
      </c>
      <c r="I1563" s="12"/>
      <c r="K1563" s="12"/>
      <c r="L1563" s="12" t="s">
        <v>4892</v>
      </c>
      <c r="M1563" s="10" t="s">
        <v>1928</v>
      </c>
      <c r="N1563" s="10" t="s">
        <v>1929</v>
      </c>
      <c r="O1563" s="10" t="s">
        <v>1960</v>
      </c>
      <c r="P1563" s="14" t="s">
        <v>1931</v>
      </c>
      <c r="Q1563" s="12" t="s">
        <v>1924</v>
      </c>
      <c r="R1563" s="12" t="s">
        <v>207</v>
      </c>
      <c r="S1563" s="12" t="s">
        <v>207</v>
      </c>
      <c r="T1563" s="10" t="s">
        <v>207</v>
      </c>
      <c r="U1563" s="10" t="s">
        <v>207</v>
      </c>
      <c r="V1563" s="10" t="s">
        <v>207</v>
      </c>
      <c r="W1563" s="10" t="s">
        <v>207</v>
      </c>
      <c r="X1563" s="10" t="s">
        <v>207</v>
      </c>
      <c r="Y1563" s="10" t="s">
        <v>2271</v>
      </c>
      <c r="Z1563" s="10" t="s">
        <v>1935</v>
      </c>
    </row>
    <row r="1564" spans="1:26" s="10" customFormat="1" ht="30">
      <c r="A1564" s="13" t="s">
        <v>58</v>
      </c>
      <c r="B1564" s="14" t="s">
        <v>123</v>
      </c>
      <c r="C1564" s="10" t="s">
        <v>4880</v>
      </c>
      <c r="D1564" s="14" t="s">
        <v>529</v>
      </c>
      <c r="E1564" s="14" t="s">
        <v>207</v>
      </c>
      <c r="F1564" s="12" t="s">
        <v>1936</v>
      </c>
      <c r="G1564" s="12" t="s">
        <v>1937</v>
      </c>
      <c r="H1564" s="10">
        <v>1</v>
      </c>
      <c r="I1564" s="12">
        <v>1</v>
      </c>
      <c r="K1564" s="12"/>
      <c r="L1564" s="12" t="s">
        <v>4892</v>
      </c>
      <c r="M1564" s="10" t="s">
        <v>1944</v>
      </c>
      <c r="N1564" s="10" t="s">
        <v>1929</v>
      </c>
      <c r="O1564" s="10" t="s">
        <v>1960</v>
      </c>
      <c r="P1564" s="14" t="s">
        <v>1931</v>
      </c>
      <c r="Q1564" s="12" t="s">
        <v>1924</v>
      </c>
      <c r="R1564" s="12" t="s">
        <v>207</v>
      </c>
      <c r="S1564" s="12" t="s">
        <v>207</v>
      </c>
      <c r="T1564" s="10" t="s">
        <v>207</v>
      </c>
      <c r="U1564" s="10" t="s">
        <v>207</v>
      </c>
      <c r="V1564" s="10" t="s">
        <v>207</v>
      </c>
      <c r="W1564" s="10" t="s">
        <v>207</v>
      </c>
      <c r="X1564" s="10" t="s">
        <v>207</v>
      </c>
      <c r="Y1564" s="10" t="s">
        <v>2288</v>
      </c>
      <c r="Z1564" s="10" t="s">
        <v>1935</v>
      </c>
    </row>
    <row r="1565" spans="1:26" s="10" customFormat="1" ht="30">
      <c r="A1565" s="13" t="s">
        <v>58</v>
      </c>
      <c r="B1565" s="14" t="s">
        <v>123</v>
      </c>
      <c r="C1565" s="10" t="s">
        <v>4880</v>
      </c>
      <c r="D1565" s="14" t="s">
        <v>487</v>
      </c>
      <c r="E1565" s="14" t="s">
        <v>207</v>
      </c>
      <c r="F1565" s="12" t="s">
        <v>1936</v>
      </c>
      <c r="G1565" s="12" t="s">
        <v>1937</v>
      </c>
      <c r="H1565" s="10">
        <v>1</v>
      </c>
      <c r="I1565" s="12">
        <v>1</v>
      </c>
      <c r="J1565" s="10">
        <v>1</v>
      </c>
      <c r="K1565" s="12">
        <v>1</v>
      </c>
      <c r="L1565" s="12" t="s">
        <v>4892</v>
      </c>
      <c r="M1565" s="10" t="s">
        <v>1944</v>
      </c>
      <c r="N1565" s="10" t="s">
        <v>1929</v>
      </c>
      <c r="O1565" s="10" t="s">
        <v>1960</v>
      </c>
      <c r="P1565" s="14" t="s">
        <v>2137</v>
      </c>
      <c r="Q1565" s="12" t="s">
        <v>1924</v>
      </c>
      <c r="R1565" s="12" t="s">
        <v>207</v>
      </c>
      <c r="S1565" s="12" t="s">
        <v>207</v>
      </c>
      <c r="T1565" s="10" t="s">
        <v>207</v>
      </c>
      <c r="U1565" s="10" t="s">
        <v>207</v>
      </c>
      <c r="V1565" s="10" t="s">
        <v>207</v>
      </c>
      <c r="W1565" s="10" t="s">
        <v>207</v>
      </c>
      <c r="X1565" s="10" t="s">
        <v>207</v>
      </c>
      <c r="Y1565" s="10" t="s">
        <v>2262</v>
      </c>
      <c r="Z1565" s="10" t="s">
        <v>1935</v>
      </c>
    </row>
    <row r="1566" spans="1:26" s="10" customFormat="1" ht="30">
      <c r="A1566" s="13" t="s">
        <v>58</v>
      </c>
      <c r="B1566" s="14" t="s">
        <v>102</v>
      </c>
      <c r="C1566" s="10" t="s">
        <v>173</v>
      </c>
      <c r="D1566" s="14" t="s">
        <v>503</v>
      </c>
      <c r="E1566" s="14" t="s">
        <v>207</v>
      </c>
      <c r="F1566" s="12" t="s">
        <v>1920</v>
      </c>
      <c r="G1566" s="12" t="s">
        <v>1921</v>
      </c>
      <c r="H1566" s="10">
        <v>1</v>
      </c>
      <c r="I1566" s="12">
        <v>1</v>
      </c>
      <c r="J1566" s="10">
        <v>1</v>
      </c>
      <c r="K1566" s="12">
        <v>1</v>
      </c>
      <c r="L1566" s="12" t="s">
        <v>4892</v>
      </c>
      <c r="M1566" s="10" t="s">
        <v>1923</v>
      </c>
      <c r="N1566" s="10" t="s">
        <v>207</v>
      </c>
      <c r="O1566" s="10" t="s">
        <v>207</v>
      </c>
      <c r="P1566" s="14" t="s">
        <v>207</v>
      </c>
      <c r="Q1566" s="12" t="s">
        <v>1924</v>
      </c>
      <c r="R1566" s="12" t="s">
        <v>207</v>
      </c>
      <c r="S1566" s="12" t="s">
        <v>207</v>
      </c>
      <c r="T1566" s="10" t="s">
        <v>207</v>
      </c>
      <c r="U1566" s="10" t="s">
        <v>207</v>
      </c>
      <c r="V1566" s="10" t="s">
        <v>207</v>
      </c>
      <c r="W1566" s="10" t="s">
        <v>207</v>
      </c>
      <c r="X1566" s="10" t="s">
        <v>207</v>
      </c>
      <c r="Y1566" s="10" t="s">
        <v>2272</v>
      </c>
      <c r="Z1566" s="10" t="s">
        <v>1935</v>
      </c>
    </row>
    <row r="1567" spans="1:26" s="10" customFormat="1" ht="30">
      <c r="A1567" s="13" t="s">
        <v>58</v>
      </c>
      <c r="B1567" s="14" t="s">
        <v>102</v>
      </c>
      <c r="C1567" s="10" t="s">
        <v>173</v>
      </c>
      <c r="D1567" s="14" t="s">
        <v>504</v>
      </c>
      <c r="E1567" s="14" t="s">
        <v>207</v>
      </c>
      <c r="F1567" s="12" t="s">
        <v>1936</v>
      </c>
      <c r="G1567" s="12" t="s">
        <v>1921</v>
      </c>
      <c r="H1567" s="10">
        <v>1</v>
      </c>
      <c r="I1567" s="12">
        <v>1</v>
      </c>
      <c r="J1567" s="10">
        <v>1</v>
      </c>
      <c r="K1567" s="12">
        <v>1</v>
      </c>
      <c r="L1567" s="12" t="s">
        <v>4892</v>
      </c>
      <c r="M1567" s="10" t="s">
        <v>1928</v>
      </c>
      <c r="N1567" s="10" t="s">
        <v>1929</v>
      </c>
      <c r="O1567" s="10" t="s">
        <v>2212</v>
      </c>
      <c r="P1567" s="14" t="s">
        <v>2137</v>
      </c>
      <c r="Q1567" s="12" t="s">
        <v>1924</v>
      </c>
      <c r="R1567" s="12" t="s">
        <v>207</v>
      </c>
      <c r="S1567" s="12" t="s">
        <v>207</v>
      </c>
      <c r="T1567" s="10" t="s">
        <v>207</v>
      </c>
      <c r="U1567" s="10" t="s">
        <v>207</v>
      </c>
      <c r="V1567" s="10" t="s">
        <v>207</v>
      </c>
      <c r="W1567" s="10" t="s">
        <v>207</v>
      </c>
      <c r="X1567" s="10" t="s">
        <v>207</v>
      </c>
      <c r="Y1567" s="10" t="s">
        <v>2271</v>
      </c>
      <c r="Z1567" s="10" t="s">
        <v>1935</v>
      </c>
    </row>
    <row r="1568" spans="1:26" s="10" customFormat="1" ht="30">
      <c r="A1568" s="13" t="s">
        <v>58</v>
      </c>
      <c r="B1568" s="14" t="s">
        <v>102</v>
      </c>
      <c r="C1568" s="10" t="s">
        <v>173</v>
      </c>
      <c r="D1568" s="14" t="s">
        <v>505</v>
      </c>
      <c r="E1568" s="14" t="s">
        <v>207</v>
      </c>
      <c r="F1568" s="12" t="s">
        <v>1936</v>
      </c>
      <c r="G1568" s="12" t="s">
        <v>1921</v>
      </c>
      <c r="H1568" s="10">
        <v>1</v>
      </c>
      <c r="I1568" s="12">
        <v>1</v>
      </c>
      <c r="J1568" s="10">
        <v>1</v>
      </c>
      <c r="K1568" s="12">
        <v>1</v>
      </c>
      <c r="L1568" s="12" t="s">
        <v>4892</v>
      </c>
      <c r="M1568" s="10" t="s">
        <v>1944</v>
      </c>
      <c r="N1568" s="10" t="s">
        <v>1929</v>
      </c>
      <c r="O1568" s="10" t="s">
        <v>1960</v>
      </c>
      <c r="P1568" s="14" t="s">
        <v>2137</v>
      </c>
      <c r="Q1568" s="12" t="s">
        <v>1924</v>
      </c>
      <c r="R1568" s="12" t="s">
        <v>207</v>
      </c>
      <c r="S1568" s="12" t="s">
        <v>207</v>
      </c>
      <c r="T1568" s="10" t="s">
        <v>207</v>
      </c>
      <c r="U1568" s="10" t="s">
        <v>207</v>
      </c>
      <c r="V1568" s="10" t="s">
        <v>207</v>
      </c>
      <c r="W1568" s="10" t="s">
        <v>207</v>
      </c>
      <c r="X1568" s="10" t="s">
        <v>207</v>
      </c>
      <c r="Y1568" s="10" t="s">
        <v>2271</v>
      </c>
      <c r="Z1568" s="10" t="s">
        <v>1935</v>
      </c>
    </row>
    <row r="1569" spans="1:26" s="10" customFormat="1" ht="30">
      <c r="A1569" s="13" t="s">
        <v>58</v>
      </c>
      <c r="B1569" s="14" t="s">
        <v>102</v>
      </c>
      <c r="C1569" s="10" t="s">
        <v>173</v>
      </c>
      <c r="D1569" s="14" t="s">
        <v>1870</v>
      </c>
      <c r="E1569" s="14" t="s">
        <v>207</v>
      </c>
      <c r="F1569" s="12" t="s">
        <v>1920</v>
      </c>
      <c r="G1569" s="12" t="s">
        <v>1921</v>
      </c>
      <c r="H1569" s="10">
        <v>3</v>
      </c>
      <c r="I1569" s="12"/>
      <c r="K1569" s="12"/>
      <c r="L1569" s="12" t="s">
        <v>4892</v>
      </c>
      <c r="M1569" s="10" t="s">
        <v>1944</v>
      </c>
      <c r="N1569" s="10" t="s">
        <v>1929</v>
      </c>
      <c r="O1569" s="10" t="s">
        <v>2233</v>
      </c>
      <c r="P1569" s="14" t="s">
        <v>1931</v>
      </c>
      <c r="Q1569" s="12" t="s">
        <v>1924</v>
      </c>
      <c r="R1569" s="12" t="s">
        <v>207</v>
      </c>
      <c r="S1569" s="12" t="s">
        <v>207</v>
      </c>
      <c r="T1569" s="10" t="s">
        <v>207</v>
      </c>
      <c r="U1569" s="10" t="s">
        <v>207</v>
      </c>
      <c r="V1569" s="10" t="s">
        <v>207</v>
      </c>
      <c r="W1569" s="10" t="s">
        <v>207</v>
      </c>
      <c r="X1569" s="10" t="s">
        <v>207</v>
      </c>
      <c r="Y1569" s="10" t="s">
        <v>2271</v>
      </c>
      <c r="Z1569" s="10" t="s">
        <v>1935</v>
      </c>
    </row>
    <row r="1570" spans="1:26" s="10" customFormat="1" ht="30">
      <c r="A1570" s="13" t="s">
        <v>58</v>
      </c>
      <c r="B1570" s="14" t="s">
        <v>146</v>
      </c>
      <c r="C1570" s="10" t="s">
        <v>199</v>
      </c>
      <c r="D1570" s="14" t="s">
        <v>518</v>
      </c>
      <c r="E1570" s="14" t="s">
        <v>207</v>
      </c>
      <c r="F1570" s="12" t="s">
        <v>1920</v>
      </c>
      <c r="G1570" s="12" t="s">
        <v>1921</v>
      </c>
      <c r="H1570" s="10">
        <v>1</v>
      </c>
      <c r="I1570" s="12">
        <v>1</v>
      </c>
      <c r="J1570" s="10">
        <v>1</v>
      </c>
      <c r="K1570" s="12">
        <v>1</v>
      </c>
      <c r="L1570" s="12" t="s">
        <v>4892</v>
      </c>
      <c r="M1570" s="10" t="s">
        <v>1923</v>
      </c>
      <c r="N1570" s="10" t="s">
        <v>207</v>
      </c>
      <c r="O1570" s="10" t="s">
        <v>207</v>
      </c>
      <c r="P1570" s="14" t="s">
        <v>207</v>
      </c>
      <c r="Q1570" s="12" t="s">
        <v>1924</v>
      </c>
      <c r="R1570" s="12" t="s">
        <v>207</v>
      </c>
      <c r="S1570" s="12" t="s">
        <v>207</v>
      </c>
      <c r="T1570" s="10" t="s">
        <v>207</v>
      </c>
      <c r="U1570" s="10" t="s">
        <v>207</v>
      </c>
      <c r="V1570" s="10" t="s">
        <v>207</v>
      </c>
      <c r="W1570" s="10" t="s">
        <v>207</v>
      </c>
      <c r="X1570" s="10" t="s">
        <v>207</v>
      </c>
      <c r="Y1570" s="10" t="s">
        <v>2276</v>
      </c>
      <c r="Z1570" s="10" t="s">
        <v>1935</v>
      </c>
    </row>
    <row r="1571" spans="1:26" s="10" customFormat="1" ht="30">
      <c r="A1571" s="13" t="s">
        <v>58</v>
      </c>
      <c r="B1571" s="14" t="s">
        <v>147</v>
      </c>
      <c r="C1571" s="10" t="s">
        <v>219</v>
      </c>
      <c r="D1571" s="14" t="s">
        <v>533</v>
      </c>
      <c r="E1571" s="14" t="s">
        <v>207</v>
      </c>
      <c r="F1571" s="12" t="s">
        <v>1920</v>
      </c>
      <c r="G1571" s="12" t="s">
        <v>1921</v>
      </c>
      <c r="H1571" s="10">
        <v>1</v>
      </c>
      <c r="I1571" s="12">
        <v>4</v>
      </c>
      <c r="K1571" s="12"/>
      <c r="L1571" s="12" t="s">
        <v>4892</v>
      </c>
      <c r="M1571" s="10" t="s">
        <v>1923</v>
      </c>
      <c r="N1571" s="10" t="s">
        <v>207</v>
      </c>
      <c r="O1571" s="10" t="s">
        <v>207</v>
      </c>
      <c r="P1571" s="14" t="s">
        <v>207</v>
      </c>
      <c r="Q1571" s="12" t="s">
        <v>1924</v>
      </c>
      <c r="R1571" s="12" t="s">
        <v>207</v>
      </c>
      <c r="S1571" s="12" t="s">
        <v>207</v>
      </c>
      <c r="T1571" s="10" t="s">
        <v>207</v>
      </c>
      <c r="U1571" s="10" t="s">
        <v>207</v>
      </c>
      <c r="V1571" s="10" t="s">
        <v>1925</v>
      </c>
      <c r="W1571" s="10" t="s">
        <v>1933</v>
      </c>
      <c r="X1571" s="10" t="s">
        <v>1974</v>
      </c>
      <c r="Y1571" s="10" t="s">
        <v>1942</v>
      </c>
      <c r="Z1571" s="10" t="s">
        <v>207</v>
      </c>
    </row>
    <row r="1572" spans="1:26" s="10" customFormat="1" ht="30">
      <c r="A1572" s="13" t="s">
        <v>58</v>
      </c>
      <c r="B1572" s="14" t="s">
        <v>102</v>
      </c>
      <c r="C1572" s="10" t="s">
        <v>173</v>
      </c>
      <c r="D1572" s="14" t="s">
        <v>506</v>
      </c>
      <c r="E1572" s="14" t="s">
        <v>207</v>
      </c>
      <c r="F1572" s="12" t="s">
        <v>1936</v>
      </c>
      <c r="G1572" s="12" t="s">
        <v>1921</v>
      </c>
      <c r="H1572" s="10">
        <v>1</v>
      </c>
      <c r="I1572" s="12">
        <v>1</v>
      </c>
      <c r="J1572" s="10">
        <v>1</v>
      </c>
      <c r="K1572" s="12">
        <v>1</v>
      </c>
      <c r="L1572" s="12" t="s">
        <v>4892</v>
      </c>
      <c r="M1572" s="10" t="s">
        <v>1928</v>
      </c>
      <c r="N1572" s="10" t="s">
        <v>1929</v>
      </c>
      <c r="O1572" s="10" t="s">
        <v>2212</v>
      </c>
      <c r="P1572" s="14" t="s">
        <v>2137</v>
      </c>
      <c r="Q1572" s="12" t="s">
        <v>1924</v>
      </c>
      <c r="R1572" s="12" t="s">
        <v>207</v>
      </c>
      <c r="S1572" s="12" t="s">
        <v>207</v>
      </c>
      <c r="T1572" s="10" t="s">
        <v>207</v>
      </c>
      <c r="U1572" s="10" t="s">
        <v>207</v>
      </c>
      <c r="V1572" s="10" t="s">
        <v>207</v>
      </c>
      <c r="W1572" s="10" t="s">
        <v>207</v>
      </c>
      <c r="X1572" s="10" t="s">
        <v>207</v>
      </c>
      <c r="Y1572" s="10" t="s">
        <v>2271</v>
      </c>
      <c r="Z1572" s="10" t="s">
        <v>1935</v>
      </c>
    </row>
    <row r="1573" spans="1:26" s="10" customFormat="1" ht="30">
      <c r="A1573" s="13" t="s">
        <v>58</v>
      </c>
      <c r="B1573" s="14" t="s">
        <v>123</v>
      </c>
      <c r="C1573" s="10" t="s">
        <v>4880</v>
      </c>
      <c r="D1573" s="14" t="s">
        <v>530</v>
      </c>
      <c r="E1573" s="14" t="s">
        <v>207</v>
      </c>
      <c r="F1573" s="12" t="s">
        <v>1936</v>
      </c>
      <c r="G1573" s="12" t="s">
        <v>1937</v>
      </c>
      <c r="H1573" s="10">
        <v>1</v>
      </c>
      <c r="I1573" s="12">
        <v>1</v>
      </c>
      <c r="J1573" s="10">
        <v>1</v>
      </c>
      <c r="K1573" s="12">
        <v>1</v>
      </c>
      <c r="L1573" s="12" t="s">
        <v>4892</v>
      </c>
      <c r="M1573" s="10" t="s">
        <v>1944</v>
      </c>
      <c r="N1573" s="10" t="s">
        <v>1929</v>
      </c>
      <c r="O1573" s="10" t="s">
        <v>2136</v>
      </c>
      <c r="P1573" s="14" t="s">
        <v>2137</v>
      </c>
      <c r="Q1573" s="12" t="s">
        <v>1924</v>
      </c>
      <c r="R1573" s="12" t="s">
        <v>207</v>
      </c>
      <c r="S1573" s="12" t="s">
        <v>207</v>
      </c>
      <c r="T1573" s="10" t="s">
        <v>207</v>
      </c>
      <c r="U1573" s="10" t="s">
        <v>207</v>
      </c>
      <c r="V1573" s="10" t="s">
        <v>207</v>
      </c>
      <c r="W1573" s="10" t="s">
        <v>207</v>
      </c>
      <c r="X1573" s="10" t="s">
        <v>207</v>
      </c>
      <c r="Y1573" s="10" t="s">
        <v>2256</v>
      </c>
      <c r="Z1573" s="10" t="s">
        <v>1935</v>
      </c>
    </row>
    <row r="1574" spans="1:26" s="10" customFormat="1" ht="30">
      <c r="A1574" s="13" t="s">
        <v>58</v>
      </c>
      <c r="B1574" s="14" t="s">
        <v>102</v>
      </c>
      <c r="C1574" s="10" t="s">
        <v>173</v>
      </c>
      <c r="D1574" s="14" t="s">
        <v>507</v>
      </c>
      <c r="E1574" s="14" t="s">
        <v>207</v>
      </c>
      <c r="F1574" s="12" t="s">
        <v>1936</v>
      </c>
      <c r="G1574" s="12" t="s">
        <v>1921</v>
      </c>
      <c r="H1574" s="10">
        <v>1</v>
      </c>
      <c r="I1574" s="12">
        <v>1</v>
      </c>
      <c r="J1574" s="10">
        <v>1</v>
      </c>
      <c r="K1574" s="12">
        <v>1</v>
      </c>
      <c r="L1574" s="12" t="s">
        <v>4892</v>
      </c>
      <c r="M1574" s="10" t="s">
        <v>1944</v>
      </c>
      <c r="N1574" s="10" t="s">
        <v>1929</v>
      </c>
      <c r="O1574" s="10" t="s">
        <v>1960</v>
      </c>
      <c r="P1574" s="14" t="s">
        <v>2137</v>
      </c>
      <c r="Q1574" s="12" t="s">
        <v>1924</v>
      </c>
      <c r="R1574" s="12" t="s">
        <v>207</v>
      </c>
      <c r="S1574" s="12" t="s">
        <v>207</v>
      </c>
      <c r="T1574" s="10" t="s">
        <v>207</v>
      </c>
      <c r="U1574" s="10" t="s">
        <v>207</v>
      </c>
      <c r="V1574" s="10" t="s">
        <v>207</v>
      </c>
      <c r="W1574" s="10" t="s">
        <v>207</v>
      </c>
      <c r="X1574" s="10" t="s">
        <v>207</v>
      </c>
      <c r="Y1574" s="10" t="s">
        <v>2271</v>
      </c>
      <c r="Z1574" s="10" t="s">
        <v>1935</v>
      </c>
    </row>
    <row r="1575" spans="1:26" s="10" customFormat="1" ht="30">
      <c r="A1575" s="13" t="s">
        <v>58</v>
      </c>
      <c r="B1575" s="14" t="s">
        <v>123</v>
      </c>
      <c r="C1575" s="10" t="s">
        <v>4880</v>
      </c>
      <c r="D1575" s="14" t="s">
        <v>531</v>
      </c>
      <c r="E1575" s="14" t="s">
        <v>207</v>
      </c>
      <c r="F1575" s="12" t="s">
        <v>1936</v>
      </c>
      <c r="G1575" s="12" t="s">
        <v>1937</v>
      </c>
      <c r="H1575" s="10">
        <v>1</v>
      </c>
      <c r="I1575" s="12">
        <v>1</v>
      </c>
      <c r="J1575" s="10">
        <v>1</v>
      </c>
      <c r="K1575" s="12">
        <v>1</v>
      </c>
      <c r="L1575" s="12" t="s">
        <v>4892</v>
      </c>
      <c r="M1575" s="10" t="s">
        <v>1944</v>
      </c>
      <c r="N1575" s="10" t="s">
        <v>1929</v>
      </c>
      <c r="O1575" s="10" t="s">
        <v>2136</v>
      </c>
      <c r="P1575" s="14" t="s">
        <v>2137</v>
      </c>
      <c r="Q1575" s="12" t="s">
        <v>1924</v>
      </c>
      <c r="R1575" s="12" t="s">
        <v>207</v>
      </c>
      <c r="S1575" s="12" t="s">
        <v>207</v>
      </c>
      <c r="T1575" s="10" t="s">
        <v>207</v>
      </c>
      <c r="U1575" s="10" t="s">
        <v>207</v>
      </c>
      <c r="V1575" s="10" t="s">
        <v>207</v>
      </c>
      <c r="W1575" s="10" t="s">
        <v>207</v>
      </c>
      <c r="X1575" s="10" t="s">
        <v>207</v>
      </c>
      <c r="Y1575" s="10" t="s">
        <v>2289</v>
      </c>
      <c r="Z1575" s="10" t="s">
        <v>1935</v>
      </c>
    </row>
    <row r="1576" spans="1:26" s="10" customFormat="1" ht="30">
      <c r="A1576" s="13" t="s">
        <v>58</v>
      </c>
      <c r="B1576" s="14" t="s">
        <v>123</v>
      </c>
      <c r="C1576" s="10" t="s">
        <v>4880</v>
      </c>
      <c r="D1576" s="14" t="s">
        <v>532</v>
      </c>
      <c r="E1576" s="14" t="s">
        <v>207</v>
      </c>
      <c r="F1576" s="12" t="s">
        <v>1936</v>
      </c>
      <c r="G1576" s="12" t="s">
        <v>1937</v>
      </c>
      <c r="H1576" s="10">
        <v>1</v>
      </c>
      <c r="I1576" s="12">
        <v>1</v>
      </c>
      <c r="J1576" s="10">
        <v>1</v>
      </c>
      <c r="K1576" s="12">
        <v>1</v>
      </c>
      <c r="L1576" s="12" t="s">
        <v>4892</v>
      </c>
      <c r="M1576" s="10" t="s">
        <v>1944</v>
      </c>
      <c r="N1576" s="10" t="s">
        <v>1929</v>
      </c>
      <c r="O1576" s="10" t="s">
        <v>2136</v>
      </c>
      <c r="P1576" s="14" t="s">
        <v>2137</v>
      </c>
      <c r="Q1576" s="12" t="s">
        <v>1924</v>
      </c>
      <c r="R1576" s="12" t="s">
        <v>207</v>
      </c>
      <c r="S1576" s="12" t="s">
        <v>207</v>
      </c>
      <c r="T1576" s="10" t="s">
        <v>207</v>
      </c>
      <c r="U1576" s="10" t="s">
        <v>207</v>
      </c>
      <c r="V1576" s="10" t="s">
        <v>207</v>
      </c>
      <c r="W1576" s="10" t="s">
        <v>207</v>
      </c>
      <c r="X1576" s="10" t="s">
        <v>207</v>
      </c>
      <c r="Y1576" s="10" t="s">
        <v>2260</v>
      </c>
      <c r="Z1576" s="10" t="s">
        <v>1935</v>
      </c>
    </row>
    <row r="1577" spans="1:26" s="10" customFormat="1" ht="45">
      <c r="A1577" s="13" t="s">
        <v>58</v>
      </c>
      <c r="B1577" s="14" t="s">
        <v>102</v>
      </c>
      <c r="C1577" s="10" t="s">
        <v>173</v>
      </c>
      <c r="D1577" s="14" t="s">
        <v>1871</v>
      </c>
      <c r="E1577" s="14" t="s">
        <v>207</v>
      </c>
      <c r="F1577" s="12" t="s">
        <v>1936</v>
      </c>
      <c r="G1577" s="12" t="s">
        <v>1921</v>
      </c>
      <c r="H1577" s="10">
        <v>1</v>
      </c>
      <c r="I1577" s="12"/>
      <c r="K1577" s="12"/>
      <c r="L1577" s="12" t="s">
        <v>4892</v>
      </c>
      <c r="M1577" s="10" t="s">
        <v>1928</v>
      </c>
      <c r="N1577" s="10" t="s">
        <v>1929</v>
      </c>
      <c r="O1577" s="10" t="s">
        <v>1960</v>
      </c>
      <c r="P1577" s="14" t="s">
        <v>1931</v>
      </c>
      <c r="Q1577" s="12" t="s">
        <v>1924</v>
      </c>
      <c r="R1577" s="12" t="s">
        <v>207</v>
      </c>
      <c r="S1577" s="12" t="s">
        <v>207</v>
      </c>
      <c r="T1577" s="10" t="s">
        <v>207</v>
      </c>
      <c r="U1577" s="10" t="s">
        <v>207</v>
      </c>
      <c r="V1577" s="10" t="s">
        <v>207</v>
      </c>
      <c r="W1577" s="10" t="s">
        <v>207</v>
      </c>
      <c r="X1577" s="10" t="s">
        <v>207</v>
      </c>
      <c r="Y1577" s="10" t="s">
        <v>2271</v>
      </c>
      <c r="Z1577" s="10" t="s">
        <v>1935</v>
      </c>
    </row>
    <row r="1578" spans="1:26" s="10" customFormat="1" ht="30">
      <c r="A1578" s="13" t="s">
        <v>58</v>
      </c>
      <c r="B1578" s="14" t="s">
        <v>146</v>
      </c>
      <c r="C1578" s="10" t="s">
        <v>199</v>
      </c>
      <c r="D1578" s="14" t="s">
        <v>519</v>
      </c>
      <c r="E1578" s="14" t="s">
        <v>207</v>
      </c>
      <c r="F1578" s="12" t="s">
        <v>1920</v>
      </c>
      <c r="G1578" s="12" t="s">
        <v>1921</v>
      </c>
      <c r="H1578" s="10">
        <v>1</v>
      </c>
      <c r="I1578" s="12">
        <v>1</v>
      </c>
      <c r="J1578" s="10">
        <v>1</v>
      </c>
      <c r="K1578" s="12">
        <v>1</v>
      </c>
      <c r="L1578" s="12" t="s">
        <v>4892</v>
      </c>
      <c r="M1578" s="10" t="s">
        <v>1923</v>
      </c>
      <c r="N1578" s="10" t="s">
        <v>207</v>
      </c>
      <c r="O1578" s="10" t="s">
        <v>207</v>
      </c>
      <c r="P1578" s="14" t="s">
        <v>207</v>
      </c>
      <c r="Q1578" s="12" t="s">
        <v>1924</v>
      </c>
      <c r="R1578" s="12" t="s">
        <v>207</v>
      </c>
      <c r="S1578" s="12" t="s">
        <v>207</v>
      </c>
      <c r="T1578" s="10" t="s">
        <v>207</v>
      </c>
      <c r="U1578" s="10" t="s">
        <v>207</v>
      </c>
      <c r="V1578" s="10" t="s">
        <v>207</v>
      </c>
      <c r="W1578" s="10" t="s">
        <v>207</v>
      </c>
      <c r="X1578" s="10" t="s">
        <v>207</v>
      </c>
      <c r="Y1578" s="10" t="s">
        <v>207</v>
      </c>
      <c r="Z1578" s="10" t="s">
        <v>1935</v>
      </c>
    </row>
    <row r="1579" spans="1:26" s="10" customFormat="1" ht="30">
      <c r="A1579" s="13" t="s">
        <v>58</v>
      </c>
      <c r="B1579" s="14" t="s">
        <v>102</v>
      </c>
      <c r="C1579" s="10" t="s">
        <v>173</v>
      </c>
      <c r="D1579" s="14" t="s">
        <v>508</v>
      </c>
      <c r="E1579" s="14" t="s">
        <v>207</v>
      </c>
      <c r="F1579" s="12" t="s">
        <v>1920</v>
      </c>
      <c r="G1579" s="12" t="s">
        <v>1921</v>
      </c>
      <c r="H1579" s="10">
        <v>1</v>
      </c>
      <c r="I1579" s="12">
        <v>1</v>
      </c>
      <c r="J1579" s="10">
        <v>1</v>
      </c>
      <c r="K1579" s="12">
        <v>1</v>
      </c>
      <c r="L1579" s="12" t="s">
        <v>4892</v>
      </c>
      <c r="M1579" s="10" t="s">
        <v>1923</v>
      </c>
      <c r="N1579" s="10" t="s">
        <v>207</v>
      </c>
      <c r="O1579" s="10" t="s">
        <v>207</v>
      </c>
      <c r="P1579" s="14" t="s">
        <v>207</v>
      </c>
      <c r="Q1579" s="12" t="s">
        <v>1924</v>
      </c>
      <c r="R1579" s="12" t="s">
        <v>207</v>
      </c>
      <c r="S1579" s="12" t="s">
        <v>207</v>
      </c>
      <c r="T1579" s="10" t="s">
        <v>207</v>
      </c>
      <c r="U1579" s="10" t="s">
        <v>207</v>
      </c>
      <c r="V1579" s="10" t="s">
        <v>207</v>
      </c>
      <c r="W1579" s="10" t="s">
        <v>207</v>
      </c>
      <c r="X1579" s="10" t="s">
        <v>207</v>
      </c>
      <c r="Y1579" s="10" t="s">
        <v>207</v>
      </c>
      <c r="Z1579" s="10" t="s">
        <v>1935</v>
      </c>
    </row>
    <row r="1580" spans="1:26" s="10" customFormat="1" ht="30">
      <c r="A1580" s="13" t="s">
        <v>58</v>
      </c>
      <c r="B1580" s="14" t="s">
        <v>102</v>
      </c>
      <c r="C1580" s="10" t="s">
        <v>173</v>
      </c>
      <c r="D1580" s="14" t="s">
        <v>509</v>
      </c>
      <c r="E1580" s="14" t="s">
        <v>207</v>
      </c>
      <c r="F1580" s="12" t="s">
        <v>1936</v>
      </c>
      <c r="G1580" s="12" t="s">
        <v>1937</v>
      </c>
      <c r="H1580" s="10">
        <v>1</v>
      </c>
      <c r="I1580" s="12">
        <v>1</v>
      </c>
      <c r="J1580" s="10">
        <v>1</v>
      </c>
      <c r="K1580" s="12">
        <v>1</v>
      </c>
      <c r="L1580" s="12" t="s">
        <v>4892</v>
      </c>
      <c r="M1580" s="10" t="s">
        <v>1944</v>
      </c>
      <c r="N1580" s="10" t="s">
        <v>1929</v>
      </c>
      <c r="O1580" s="10" t="s">
        <v>1960</v>
      </c>
      <c r="P1580" s="14" t="s">
        <v>2137</v>
      </c>
      <c r="Q1580" s="12" t="s">
        <v>1924</v>
      </c>
      <c r="R1580" s="12" t="s">
        <v>207</v>
      </c>
      <c r="S1580" s="12" t="s">
        <v>207</v>
      </c>
      <c r="T1580" s="10" t="s">
        <v>207</v>
      </c>
      <c r="U1580" s="10" t="s">
        <v>207</v>
      </c>
      <c r="V1580" s="10" t="s">
        <v>207</v>
      </c>
      <c r="W1580" s="10" t="s">
        <v>207</v>
      </c>
      <c r="X1580" s="10" t="s">
        <v>207</v>
      </c>
      <c r="Y1580" s="10" t="s">
        <v>2273</v>
      </c>
      <c r="Z1580" s="10" t="s">
        <v>1935</v>
      </c>
    </row>
    <row r="1581" spans="1:26" s="10" customFormat="1">
      <c r="A1581" s="13" t="s">
        <v>58</v>
      </c>
      <c r="B1581" s="14" t="s">
        <v>126</v>
      </c>
      <c r="C1581" s="10" t="s">
        <v>194</v>
      </c>
      <c r="D1581" s="14" t="s">
        <v>538</v>
      </c>
      <c r="E1581" s="14" t="s">
        <v>207</v>
      </c>
      <c r="F1581" s="12" t="s">
        <v>1920</v>
      </c>
      <c r="G1581" s="12" t="s">
        <v>1921</v>
      </c>
      <c r="H1581" s="10">
        <v>1</v>
      </c>
      <c r="I1581" s="12"/>
      <c r="K1581" s="12"/>
      <c r="L1581" s="12" t="s">
        <v>1927</v>
      </c>
      <c r="M1581" s="10" t="s">
        <v>1923</v>
      </c>
      <c r="N1581" s="10" t="s">
        <v>207</v>
      </c>
      <c r="O1581" s="10" t="s">
        <v>207</v>
      </c>
      <c r="P1581" s="14" t="s">
        <v>207</v>
      </c>
      <c r="Q1581" s="12" t="s">
        <v>1946</v>
      </c>
      <c r="R1581" s="12" t="s">
        <v>1933</v>
      </c>
      <c r="S1581" s="12" t="s">
        <v>207</v>
      </c>
      <c r="T1581" s="10" t="s">
        <v>2298</v>
      </c>
      <c r="U1581" s="10" t="s">
        <v>2299</v>
      </c>
      <c r="V1581" s="10" t="s">
        <v>1925</v>
      </c>
      <c r="W1581" s="10" t="s">
        <v>2050</v>
      </c>
      <c r="X1581" s="10" t="s">
        <v>207</v>
      </c>
      <c r="Y1581" s="10" t="s">
        <v>207</v>
      </c>
      <c r="Z1581" s="10" t="s">
        <v>2121</v>
      </c>
    </row>
    <row r="1582" spans="1:26" s="10" customFormat="1" ht="30">
      <c r="A1582" s="13" t="s">
        <v>59</v>
      </c>
      <c r="B1582" s="14" t="s">
        <v>131</v>
      </c>
      <c r="C1582" s="10" t="s">
        <v>198</v>
      </c>
      <c r="D1582" s="14" t="s">
        <v>550</v>
      </c>
      <c r="E1582" s="14" t="s">
        <v>2310</v>
      </c>
      <c r="F1582" s="12" t="s">
        <v>1920</v>
      </c>
      <c r="G1582" s="12" t="s">
        <v>1921</v>
      </c>
      <c r="H1582" s="10">
        <v>10</v>
      </c>
      <c r="I1582" s="12">
        <v>10</v>
      </c>
      <c r="K1582" s="12"/>
      <c r="L1582" s="12" t="s">
        <v>4892</v>
      </c>
      <c r="M1582" s="10" t="s">
        <v>1923</v>
      </c>
      <c r="N1582" s="10" t="s">
        <v>207</v>
      </c>
      <c r="O1582" s="10" t="s">
        <v>207</v>
      </c>
      <c r="P1582" s="14" t="s">
        <v>207</v>
      </c>
      <c r="Q1582" s="12" t="s">
        <v>1924</v>
      </c>
      <c r="R1582" s="12" t="s">
        <v>207</v>
      </c>
      <c r="S1582" s="12" t="s">
        <v>207</v>
      </c>
      <c r="T1582" s="10" t="s">
        <v>207</v>
      </c>
      <c r="U1582" s="10" t="s">
        <v>207</v>
      </c>
      <c r="V1582" s="10" t="s">
        <v>207</v>
      </c>
      <c r="W1582" s="10" t="s">
        <v>2311</v>
      </c>
      <c r="X1582" s="10" t="s">
        <v>1982</v>
      </c>
      <c r="Y1582" s="10" t="s">
        <v>1942</v>
      </c>
      <c r="Z1582" s="10" t="s">
        <v>1935</v>
      </c>
    </row>
    <row r="1583" spans="1:26" s="10" customFormat="1" ht="30">
      <c r="A1583" s="13" t="s">
        <v>59</v>
      </c>
      <c r="B1583" s="14" t="s">
        <v>149</v>
      </c>
      <c r="C1583" s="10" t="s">
        <v>214</v>
      </c>
      <c r="D1583" s="14" t="s">
        <v>546</v>
      </c>
      <c r="E1583" s="14" t="s">
        <v>207</v>
      </c>
      <c r="F1583" s="12" t="s">
        <v>1920</v>
      </c>
      <c r="G1583" s="12" t="s">
        <v>1937</v>
      </c>
      <c r="H1583" s="10">
        <v>6</v>
      </c>
      <c r="I1583" s="12">
        <v>6</v>
      </c>
      <c r="K1583" s="12"/>
      <c r="L1583" s="12" t="s">
        <v>4892</v>
      </c>
      <c r="M1583" s="10" t="s">
        <v>1928</v>
      </c>
      <c r="N1583" s="10" t="s">
        <v>1929</v>
      </c>
      <c r="O1583" s="10" t="s">
        <v>1930</v>
      </c>
      <c r="P1583" s="14" t="s">
        <v>2305</v>
      </c>
      <c r="Q1583" s="12" t="s">
        <v>1924</v>
      </c>
      <c r="R1583" s="12" t="s">
        <v>207</v>
      </c>
      <c r="S1583" s="12" t="s">
        <v>1968</v>
      </c>
      <c r="T1583" s="10" t="s">
        <v>207</v>
      </c>
      <c r="U1583" s="10" t="s">
        <v>207</v>
      </c>
      <c r="V1583" s="10" t="s">
        <v>207</v>
      </c>
      <c r="W1583" s="10" t="s">
        <v>2019</v>
      </c>
      <c r="X1583" s="10" t="s">
        <v>2018</v>
      </c>
      <c r="Y1583" s="10" t="s">
        <v>1942</v>
      </c>
      <c r="Z1583" s="10" t="s">
        <v>1935</v>
      </c>
    </row>
    <row r="1584" spans="1:26" s="10" customFormat="1" ht="30">
      <c r="A1584" s="13" t="s">
        <v>59</v>
      </c>
      <c r="B1584" s="14" t="s">
        <v>148</v>
      </c>
      <c r="C1584" s="10" t="s">
        <v>213</v>
      </c>
      <c r="D1584" s="14" t="s">
        <v>541</v>
      </c>
      <c r="E1584" s="14" t="s">
        <v>207</v>
      </c>
      <c r="F1584" s="12" t="s">
        <v>1920</v>
      </c>
      <c r="G1584" s="12" t="s">
        <v>1921</v>
      </c>
      <c r="H1584" s="10">
        <v>1</v>
      </c>
      <c r="I1584" s="12">
        <v>20</v>
      </c>
      <c r="K1584" s="12"/>
      <c r="L1584" s="12" t="s">
        <v>4892</v>
      </c>
      <c r="M1584" s="10" t="s">
        <v>1923</v>
      </c>
      <c r="N1584" s="10" t="s">
        <v>207</v>
      </c>
      <c r="O1584" s="10" t="s">
        <v>207</v>
      </c>
      <c r="P1584" s="14" t="s">
        <v>207</v>
      </c>
      <c r="Q1584" s="12" t="s">
        <v>1924</v>
      </c>
      <c r="R1584" s="12" t="s">
        <v>207</v>
      </c>
      <c r="S1584" s="12" t="s">
        <v>207</v>
      </c>
      <c r="T1584" s="10" t="s">
        <v>207</v>
      </c>
      <c r="U1584" s="10" t="s">
        <v>207</v>
      </c>
      <c r="V1584" s="10" t="s">
        <v>1925</v>
      </c>
      <c r="W1584" s="10" t="s">
        <v>207</v>
      </c>
      <c r="X1584" s="10" t="s">
        <v>207</v>
      </c>
      <c r="Y1584" s="10" t="s">
        <v>207</v>
      </c>
      <c r="Z1584" s="10" t="s">
        <v>207</v>
      </c>
    </row>
    <row r="1585" spans="1:26" s="10" customFormat="1" ht="30">
      <c r="A1585" s="13" t="s">
        <v>59</v>
      </c>
      <c r="B1585" s="14" t="s">
        <v>110</v>
      </c>
      <c r="C1585" s="10" t="s">
        <v>169</v>
      </c>
      <c r="D1585" s="14" t="s">
        <v>559</v>
      </c>
      <c r="E1585" s="14" t="s">
        <v>207</v>
      </c>
      <c r="F1585" s="12" t="s">
        <v>1936</v>
      </c>
      <c r="G1585" s="12" t="s">
        <v>1937</v>
      </c>
      <c r="H1585" s="10">
        <v>3</v>
      </c>
      <c r="I1585" s="12"/>
      <c r="K1585" s="12"/>
      <c r="L1585" s="12" t="s">
        <v>4892</v>
      </c>
      <c r="M1585" s="10" t="s">
        <v>1928</v>
      </c>
      <c r="N1585" s="10" t="s">
        <v>1929</v>
      </c>
      <c r="O1585" s="10" t="s">
        <v>1960</v>
      </c>
      <c r="P1585" s="14" t="s">
        <v>1931</v>
      </c>
      <c r="Q1585" s="12" t="s">
        <v>1924</v>
      </c>
      <c r="R1585" s="12" t="s">
        <v>207</v>
      </c>
      <c r="S1585" s="12" t="s">
        <v>1933</v>
      </c>
      <c r="T1585" s="10" t="s">
        <v>207</v>
      </c>
      <c r="U1585" s="10" t="s">
        <v>207</v>
      </c>
      <c r="V1585" s="10" t="s">
        <v>207</v>
      </c>
      <c r="W1585" s="10" t="s">
        <v>207</v>
      </c>
      <c r="X1585" s="10" t="s">
        <v>207</v>
      </c>
      <c r="Y1585" s="10" t="s">
        <v>207</v>
      </c>
      <c r="Z1585" s="10" t="s">
        <v>1935</v>
      </c>
    </row>
    <row r="1586" spans="1:26" s="10" customFormat="1" ht="30">
      <c r="A1586" s="13" t="s">
        <v>59</v>
      </c>
      <c r="B1586" s="14" t="s">
        <v>161</v>
      </c>
      <c r="C1586" s="10" t="s">
        <v>224</v>
      </c>
      <c r="D1586" s="14" t="s">
        <v>863</v>
      </c>
      <c r="E1586" s="14" t="s">
        <v>2744</v>
      </c>
      <c r="F1586" s="12" t="s">
        <v>1936</v>
      </c>
      <c r="G1586" s="12" t="s">
        <v>1926</v>
      </c>
      <c r="H1586" s="10">
        <v>1</v>
      </c>
      <c r="I1586" s="12">
        <v>1</v>
      </c>
      <c r="K1586" s="12"/>
      <c r="L1586" s="12" t="s">
        <v>4892</v>
      </c>
      <c r="M1586" s="10" t="s">
        <v>1928</v>
      </c>
      <c r="N1586" s="10" t="s">
        <v>1954</v>
      </c>
      <c r="O1586" s="10" t="s">
        <v>1960</v>
      </c>
      <c r="P1586" s="14" t="s">
        <v>2745</v>
      </c>
      <c r="Q1586" s="12" t="s">
        <v>1924</v>
      </c>
      <c r="R1586" s="12" t="s">
        <v>207</v>
      </c>
      <c r="S1586" s="12" t="s">
        <v>1954</v>
      </c>
      <c r="T1586" s="10" t="s">
        <v>207</v>
      </c>
      <c r="U1586" s="10" t="s">
        <v>207</v>
      </c>
      <c r="V1586" s="10" t="s">
        <v>207</v>
      </c>
      <c r="W1586" s="10" t="s">
        <v>1920</v>
      </c>
      <c r="X1586" s="10" t="s">
        <v>1920</v>
      </c>
      <c r="Y1586" s="10" t="s">
        <v>2521</v>
      </c>
      <c r="Z1586" s="10" t="s">
        <v>1935</v>
      </c>
    </row>
    <row r="1587" spans="1:26" s="10" customFormat="1" ht="30">
      <c r="A1587" s="13" t="s">
        <v>59</v>
      </c>
      <c r="B1587" s="14" t="s">
        <v>124</v>
      </c>
      <c r="C1587" s="10" t="s">
        <v>191</v>
      </c>
      <c r="D1587" s="14" t="s">
        <v>4889</v>
      </c>
      <c r="E1587" s="14" t="s">
        <v>4891</v>
      </c>
      <c r="F1587" s="12" t="s">
        <v>1936</v>
      </c>
      <c r="G1587" s="12" t="s">
        <v>1937</v>
      </c>
      <c r="H1587" s="10">
        <v>3</v>
      </c>
      <c r="I1587" s="12"/>
      <c r="J1587" s="10">
        <v>4</v>
      </c>
      <c r="K1587" s="12"/>
      <c r="L1587" s="12" t="s">
        <v>4892</v>
      </c>
      <c r="M1587" s="10" t="s">
        <v>1928</v>
      </c>
      <c r="N1587" s="10" t="s">
        <v>1929</v>
      </c>
      <c r="O1587" s="10" t="s">
        <v>1960</v>
      </c>
      <c r="P1587" s="14" t="s">
        <v>1931</v>
      </c>
      <c r="Q1587" s="12" t="s">
        <v>1924</v>
      </c>
      <c r="R1587" s="12" t="s">
        <v>207</v>
      </c>
      <c r="S1587" s="12" t="s">
        <v>1933</v>
      </c>
      <c r="T1587" s="10" t="s">
        <v>207</v>
      </c>
      <c r="U1587" s="10" t="s">
        <v>207</v>
      </c>
      <c r="V1587" s="10" t="s">
        <v>207</v>
      </c>
      <c r="W1587" s="10" t="s">
        <v>2144</v>
      </c>
      <c r="X1587" s="10" t="s">
        <v>1941</v>
      </c>
      <c r="Y1587" s="10" t="s">
        <v>2145</v>
      </c>
      <c r="Z1587" s="10" t="s">
        <v>207</v>
      </c>
    </row>
    <row r="1588" spans="1:26" s="10" customFormat="1" ht="30">
      <c r="A1588" s="13" t="s">
        <v>59</v>
      </c>
      <c r="B1588" s="14" t="s">
        <v>149</v>
      </c>
      <c r="C1588" s="10" t="s">
        <v>214</v>
      </c>
      <c r="D1588" s="14" t="s">
        <v>547</v>
      </c>
      <c r="E1588" s="14" t="s">
        <v>207</v>
      </c>
      <c r="F1588" s="12" t="s">
        <v>1920</v>
      </c>
      <c r="G1588" s="12" t="s">
        <v>1921</v>
      </c>
      <c r="H1588" s="10">
        <v>15</v>
      </c>
      <c r="I1588" s="12">
        <v>15</v>
      </c>
      <c r="K1588" s="12"/>
      <c r="L1588" s="12" t="s">
        <v>4892</v>
      </c>
      <c r="M1588" s="10" t="s">
        <v>1923</v>
      </c>
      <c r="N1588" s="10" t="s">
        <v>207</v>
      </c>
      <c r="O1588" s="10" t="s">
        <v>207</v>
      </c>
      <c r="P1588" s="14" t="s">
        <v>207</v>
      </c>
      <c r="Q1588" s="12" t="s">
        <v>1924</v>
      </c>
      <c r="R1588" s="12" t="s">
        <v>207</v>
      </c>
      <c r="S1588" s="12" t="s">
        <v>1941</v>
      </c>
      <c r="T1588" s="10" t="s">
        <v>207</v>
      </c>
      <c r="U1588" s="10" t="s">
        <v>207</v>
      </c>
      <c r="V1588" s="10" t="s">
        <v>2306</v>
      </c>
      <c r="W1588" s="10" t="s">
        <v>1974</v>
      </c>
      <c r="X1588" s="10" t="s">
        <v>2023</v>
      </c>
      <c r="Y1588" s="10" t="s">
        <v>1942</v>
      </c>
      <c r="Z1588" s="10" t="s">
        <v>1935</v>
      </c>
    </row>
    <row r="1589" spans="1:26" s="10" customFormat="1" ht="45">
      <c r="A1589" s="13" t="s">
        <v>59</v>
      </c>
      <c r="B1589" s="14" t="s">
        <v>131</v>
      </c>
      <c r="C1589" s="10" t="s">
        <v>198</v>
      </c>
      <c r="D1589" s="14" t="s">
        <v>551</v>
      </c>
      <c r="E1589" s="14" t="s">
        <v>207</v>
      </c>
      <c r="F1589" s="12" t="s">
        <v>1920</v>
      </c>
      <c r="G1589" s="12" t="s">
        <v>1921</v>
      </c>
      <c r="H1589" s="10">
        <v>50</v>
      </c>
      <c r="I1589" s="12"/>
      <c r="K1589" s="12"/>
      <c r="L1589" s="12" t="s">
        <v>4892</v>
      </c>
      <c r="M1589" s="10" t="s">
        <v>1923</v>
      </c>
      <c r="N1589" s="10" t="s">
        <v>207</v>
      </c>
      <c r="O1589" s="10" t="s">
        <v>207</v>
      </c>
      <c r="P1589" s="14" t="s">
        <v>207</v>
      </c>
      <c r="Q1589" s="12" t="s">
        <v>1924</v>
      </c>
      <c r="R1589" s="12" t="s">
        <v>207</v>
      </c>
      <c r="S1589" s="12" t="s">
        <v>207</v>
      </c>
      <c r="T1589" s="10" t="s">
        <v>207</v>
      </c>
      <c r="U1589" s="10" t="s">
        <v>207</v>
      </c>
      <c r="V1589" s="10" t="s">
        <v>1925</v>
      </c>
      <c r="W1589" s="10" t="s">
        <v>1962</v>
      </c>
      <c r="X1589" s="10" t="s">
        <v>207</v>
      </c>
      <c r="Y1589" s="10" t="s">
        <v>1942</v>
      </c>
      <c r="Z1589" s="10" t="s">
        <v>1935</v>
      </c>
    </row>
    <row r="1590" spans="1:26" s="10" customFormat="1">
      <c r="A1590" s="13" t="s">
        <v>59</v>
      </c>
      <c r="B1590" s="14" t="s">
        <v>122</v>
      </c>
      <c r="C1590" s="10" t="s">
        <v>192</v>
      </c>
      <c r="D1590" s="14" t="s">
        <v>557</v>
      </c>
      <c r="E1590" s="14" t="s">
        <v>207</v>
      </c>
      <c r="F1590" s="12" t="s">
        <v>1920</v>
      </c>
      <c r="G1590" s="12" t="s">
        <v>1937</v>
      </c>
      <c r="H1590" s="10">
        <v>10</v>
      </c>
      <c r="I1590" s="12">
        <v>10</v>
      </c>
      <c r="K1590" s="12">
        <v>2</v>
      </c>
      <c r="L1590" s="12" t="s">
        <v>4892</v>
      </c>
      <c r="M1590" s="10" t="s">
        <v>1928</v>
      </c>
      <c r="N1590" s="10" t="s">
        <v>1929</v>
      </c>
      <c r="O1590" s="10" t="s">
        <v>1930</v>
      </c>
      <c r="P1590" s="14" t="s">
        <v>2234</v>
      </c>
      <c r="Q1590" s="12" t="s">
        <v>1924</v>
      </c>
      <c r="R1590" s="12" t="s">
        <v>207</v>
      </c>
      <c r="S1590" s="12" t="s">
        <v>207</v>
      </c>
      <c r="T1590" s="10" t="s">
        <v>207</v>
      </c>
      <c r="U1590" s="10" t="s">
        <v>207</v>
      </c>
      <c r="V1590" s="10" t="s">
        <v>207</v>
      </c>
      <c r="W1590" s="10" t="s">
        <v>207</v>
      </c>
      <c r="X1590" s="10" t="s">
        <v>207</v>
      </c>
      <c r="Y1590" s="10" t="s">
        <v>1990</v>
      </c>
      <c r="Z1590" s="10" t="s">
        <v>207</v>
      </c>
    </row>
    <row r="1591" spans="1:26" s="10" customFormat="1">
      <c r="A1591" s="13" t="s">
        <v>59</v>
      </c>
      <c r="B1591" s="14" t="s">
        <v>118</v>
      </c>
      <c r="C1591" s="10" t="s">
        <v>188</v>
      </c>
      <c r="D1591" s="14" t="s">
        <v>557</v>
      </c>
      <c r="E1591" s="14" t="s">
        <v>207</v>
      </c>
      <c r="F1591" s="12" t="s">
        <v>1920</v>
      </c>
      <c r="G1591" s="12" t="s">
        <v>1937</v>
      </c>
      <c r="H1591" s="10">
        <v>10</v>
      </c>
      <c r="I1591" s="12">
        <v>10</v>
      </c>
      <c r="K1591" s="12">
        <v>2</v>
      </c>
      <c r="L1591" s="12" t="s">
        <v>4892</v>
      </c>
      <c r="M1591" s="10" t="s">
        <v>1928</v>
      </c>
      <c r="N1591" s="10" t="s">
        <v>1929</v>
      </c>
      <c r="O1591" s="10" t="s">
        <v>1930</v>
      </c>
      <c r="P1591" s="14" t="s">
        <v>2234</v>
      </c>
      <c r="Q1591" s="12" t="s">
        <v>1924</v>
      </c>
      <c r="R1591" s="12" t="s">
        <v>207</v>
      </c>
      <c r="S1591" s="12" t="s">
        <v>207</v>
      </c>
      <c r="T1591" s="10" t="s">
        <v>207</v>
      </c>
      <c r="U1591" s="10" t="s">
        <v>207</v>
      </c>
      <c r="V1591" s="10" t="s">
        <v>207</v>
      </c>
      <c r="W1591" s="10" t="s">
        <v>207</v>
      </c>
      <c r="X1591" s="10" t="s">
        <v>207</v>
      </c>
      <c r="Y1591" s="10" t="s">
        <v>1990</v>
      </c>
      <c r="Z1591" s="10" t="s">
        <v>207</v>
      </c>
    </row>
    <row r="1592" spans="1:26" s="10" customFormat="1" ht="30">
      <c r="A1592" s="13" t="s">
        <v>59</v>
      </c>
      <c r="B1592" s="14" t="s">
        <v>114</v>
      </c>
      <c r="C1592" s="10" t="s">
        <v>184</v>
      </c>
      <c r="D1592" s="14" t="s">
        <v>539</v>
      </c>
      <c r="E1592" s="14" t="s">
        <v>207</v>
      </c>
      <c r="F1592" s="12" t="s">
        <v>1920</v>
      </c>
      <c r="G1592" s="12" t="s">
        <v>1921</v>
      </c>
      <c r="H1592" s="10">
        <v>1</v>
      </c>
      <c r="I1592" s="12"/>
      <c r="K1592" s="12"/>
      <c r="L1592" s="12" t="s">
        <v>1927</v>
      </c>
      <c r="M1592" s="10" t="s">
        <v>1923</v>
      </c>
      <c r="N1592" s="10" t="s">
        <v>207</v>
      </c>
      <c r="O1592" s="10" t="s">
        <v>207</v>
      </c>
      <c r="P1592" s="14" t="s">
        <v>207</v>
      </c>
      <c r="Q1592" s="12" t="s">
        <v>1946</v>
      </c>
      <c r="R1592" s="12" t="s">
        <v>1968</v>
      </c>
      <c r="S1592" s="12" t="s">
        <v>1933</v>
      </c>
      <c r="T1592" s="10" t="s">
        <v>2300</v>
      </c>
      <c r="U1592" s="10" t="s">
        <v>2301</v>
      </c>
      <c r="V1592" s="10" t="s">
        <v>1925</v>
      </c>
      <c r="W1592" s="10" t="s">
        <v>2050</v>
      </c>
      <c r="X1592" s="10" t="s">
        <v>207</v>
      </c>
      <c r="Y1592" s="10" t="s">
        <v>207</v>
      </c>
      <c r="Z1592" s="10" t="s">
        <v>2052</v>
      </c>
    </row>
    <row r="1593" spans="1:26" s="10" customFormat="1" ht="60">
      <c r="A1593" s="13" t="s">
        <v>59</v>
      </c>
      <c r="B1593" s="14" t="s">
        <v>114</v>
      </c>
      <c r="C1593" s="10" t="s">
        <v>184</v>
      </c>
      <c r="D1593" s="14" t="s">
        <v>540</v>
      </c>
      <c r="E1593" s="14" t="s">
        <v>207</v>
      </c>
      <c r="F1593" s="12" t="s">
        <v>1936</v>
      </c>
      <c r="G1593" s="12" t="s">
        <v>1921</v>
      </c>
      <c r="H1593" s="10">
        <v>1</v>
      </c>
      <c r="I1593" s="12"/>
      <c r="K1593" s="12"/>
      <c r="L1593" s="12" t="s">
        <v>1927</v>
      </c>
      <c r="M1593" s="10" t="s">
        <v>1928</v>
      </c>
      <c r="N1593" s="10" t="s">
        <v>1929</v>
      </c>
      <c r="O1593" s="10" t="s">
        <v>1960</v>
      </c>
      <c r="P1593" s="14" t="s">
        <v>2015</v>
      </c>
      <c r="Q1593" s="12" t="s">
        <v>1946</v>
      </c>
      <c r="R1593" s="12" t="s">
        <v>1968</v>
      </c>
      <c r="S1593" s="12" t="s">
        <v>1933</v>
      </c>
      <c r="T1593" s="10" t="s">
        <v>2302</v>
      </c>
      <c r="U1593" s="10" t="s">
        <v>2303</v>
      </c>
      <c r="V1593" s="10" t="s">
        <v>207</v>
      </c>
      <c r="W1593" s="10" t="s">
        <v>2050</v>
      </c>
      <c r="X1593" s="10" t="s">
        <v>207</v>
      </c>
      <c r="Y1593" s="10" t="s">
        <v>207</v>
      </c>
      <c r="Z1593" s="10" t="s">
        <v>2121</v>
      </c>
    </row>
    <row r="1594" spans="1:26" s="10" customFormat="1" ht="45">
      <c r="A1594" s="13" t="s">
        <v>59</v>
      </c>
      <c r="B1594" s="14" t="s">
        <v>131</v>
      </c>
      <c r="C1594" s="10" t="s">
        <v>198</v>
      </c>
      <c r="D1594" s="14" t="s">
        <v>552</v>
      </c>
      <c r="E1594" s="14" t="s">
        <v>207</v>
      </c>
      <c r="F1594" s="12" t="s">
        <v>1920</v>
      </c>
      <c r="G1594" s="12" t="s">
        <v>1921</v>
      </c>
      <c r="I1594" s="12">
        <v>4</v>
      </c>
      <c r="J1594" s="10">
        <v>4</v>
      </c>
      <c r="K1594" s="12">
        <v>6</v>
      </c>
      <c r="L1594" s="12" t="s">
        <v>1922</v>
      </c>
      <c r="M1594" s="10" t="s">
        <v>1928</v>
      </c>
      <c r="N1594" s="10" t="s">
        <v>1929</v>
      </c>
      <c r="O1594" s="10" t="s">
        <v>1960</v>
      </c>
      <c r="P1594" s="14" t="s">
        <v>1931</v>
      </c>
      <c r="Q1594" s="12" t="s">
        <v>1946</v>
      </c>
      <c r="R1594" s="12" t="s">
        <v>1993</v>
      </c>
      <c r="S1594" s="12" t="s">
        <v>1968</v>
      </c>
      <c r="T1594" s="10" t="s">
        <v>2312</v>
      </c>
      <c r="U1594" s="10" t="s">
        <v>2313</v>
      </c>
      <c r="V1594" s="10" t="s">
        <v>207</v>
      </c>
      <c r="W1594" s="10" t="s">
        <v>207</v>
      </c>
      <c r="X1594" s="10" t="s">
        <v>207</v>
      </c>
      <c r="Y1594" s="10" t="s">
        <v>207</v>
      </c>
      <c r="Z1594" s="10" t="s">
        <v>1935</v>
      </c>
    </row>
    <row r="1595" spans="1:26" s="10" customFormat="1" ht="30">
      <c r="A1595" s="13" t="s">
        <v>59</v>
      </c>
      <c r="B1595" s="14" t="s">
        <v>119</v>
      </c>
      <c r="C1595" s="10" t="s">
        <v>189</v>
      </c>
      <c r="D1595" s="14" t="s">
        <v>558</v>
      </c>
      <c r="E1595" s="14" t="s">
        <v>207</v>
      </c>
      <c r="F1595" s="12" t="s">
        <v>1936</v>
      </c>
      <c r="G1595" s="12" t="s">
        <v>1937</v>
      </c>
      <c r="H1595" s="10">
        <v>6</v>
      </c>
      <c r="I1595" s="12">
        <v>10</v>
      </c>
      <c r="J1595" s="10">
        <v>5</v>
      </c>
      <c r="K1595" s="12"/>
      <c r="L1595" s="12" t="s">
        <v>1922</v>
      </c>
      <c r="M1595" s="10" t="s">
        <v>1944</v>
      </c>
      <c r="N1595" s="10" t="s">
        <v>1929</v>
      </c>
      <c r="O1595" s="10" t="s">
        <v>2318</v>
      </c>
      <c r="P1595" s="14" t="s">
        <v>1931</v>
      </c>
      <c r="Q1595" s="12" t="s">
        <v>1946</v>
      </c>
      <c r="R1595" s="12" t="s">
        <v>1967</v>
      </c>
      <c r="S1595" s="12" t="s">
        <v>1967</v>
      </c>
      <c r="T1595" s="10" t="s">
        <v>2319</v>
      </c>
      <c r="U1595" s="10" t="s">
        <v>2320</v>
      </c>
      <c r="V1595" s="10" t="s">
        <v>207</v>
      </c>
      <c r="W1595" s="10" t="s">
        <v>2199</v>
      </c>
      <c r="X1595" s="10" t="s">
        <v>1933</v>
      </c>
      <c r="Y1595" s="10" t="s">
        <v>2177</v>
      </c>
      <c r="Z1595" s="10" t="s">
        <v>207</v>
      </c>
    </row>
    <row r="1596" spans="1:26" s="10" customFormat="1" ht="75">
      <c r="A1596" s="13" t="s">
        <v>59</v>
      </c>
      <c r="B1596" s="14" t="s">
        <v>96</v>
      </c>
      <c r="C1596" s="10" t="s">
        <v>168</v>
      </c>
      <c r="D1596" s="14" t="s">
        <v>558</v>
      </c>
      <c r="E1596" s="14" t="s">
        <v>207</v>
      </c>
      <c r="F1596" s="12" t="s">
        <v>1936</v>
      </c>
      <c r="G1596" s="12" t="s">
        <v>1937</v>
      </c>
      <c r="H1596" s="10">
        <v>6</v>
      </c>
      <c r="I1596" s="12">
        <v>10</v>
      </c>
      <c r="J1596" s="10">
        <v>5</v>
      </c>
      <c r="K1596" s="12"/>
      <c r="L1596" s="12" t="s">
        <v>1922</v>
      </c>
      <c r="M1596" s="10" t="s">
        <v>1944</v>
      </c>
      <c r="N1596" s="10" t="s">
        <v>1929</v>
      </c>
      <c r="O1596" s="10" t="s">
        <v>2210</v>
      </c>
      <c r="P1596" s="14" t="s">
        <v>2321</v>
      </c>
      <c r="Q1596" s="12" t="s">
        <v>1946</v>
      </c>
      <c r="R1596" s="12" t="s">
        <v>1967</v>
      </c>
      <c r="S1596" s="12" t="s">
        <v>1967</v>
      </c>
      <c r="T1596" s="10" t="s">
        <v>2319</v>
      </c>
      <c r="U1596" s="10" t="s">
        <v>2320</v>
      </c>
      <c r="V1596" s="10" t="s">
        <v>207</v>
      </c>
      <c r="W1596" s="10" t="s">
        <v>207</v>
      </c>
      <c r="X1596" s="10" t="s">
        <v>207</v>
      </c>
      <c r="Y1596" s="10" t="s">
        <v>2081</v>
      </c>
      <c r="Z1596" s="10" t="s">
        <v>1935</v>
      </c>
    </row>
    <row r="1597" spans="1:26" s="10" customFormat="1" ht="30">
      <c r="A1597" s="13" t="s">
        <v>59</v>
      </c>
      <c r="B1597" s="14" t="s">
        <v>133</v>
      </c>
      <c r="C1597" s="10" t="s">
        <v>201</v>
      </c>
      <c r="D1597" s="14" t="s">
        <v>558</v>
      </c>
      <c r="E1597" s="14" t="s">
        <v>207</v>
      </c>
      <c r="F1597" s="12" t="s">
        <v>1936</v>
      </c>
      <c r="G1597" s="12" t="s">
        <v>1937</v>
      </c>
      <c r="H1597" s="10">
        <v>6</v>
      </c>
      <c r="I1597" s="12">
        <v>10</v>
      </c>
      <c r="J1597" s="10">
        <v>5</v>
      </c>
      <c r="K1597" s="12"/>
      <c r="L1597" s="12" t="s">
        <v>1927</v>
      </c>
      <c r="M1597" s="10" t="s">
        <v>1944</v>
      </c>
      <c r="N1597" s="10" t="s">
        <v>1929</v>
      </c>
      <c r="O1597" s="10" t="s">
        <v>2318</v>
      </c>
      <c r="P1597" s="14" t="s">
        <v>1931</v>
      </c>
      <c r="Q1597" s="12" t="s">
        <v>1946</v>
      </c>
      <c r="R1597" s="12" t="s">
        <v>1967</v>
      </c>
      <c r="S1597" s="12" t="s">
        <v>1967</v>
      </c>
      <c r="T1597" s="10" t="s">
        <v>2319</v>
      </c>
      <c r="U1597" s="10" t="s">
        <v>2320</v>
      </c>
      <c r="V1597" s="10" t="s">
        <v>207</v>
      </c>
      <c r="W1597" s="10" t="s">
        <v>207</v>
      </c>
      <c r="X1597" s="10" t="s">
        <v>207</v>
      </c>
      <c r="Y1597" s="10" t="s">
        <v>207</v>
      </c>
      <c r="Z1597" s="10" t="s">
        <v>1935</v>
      </c>
    </row>
    <row r="1598" spans="1:26" s="10" customFormat="1" ht="30">
      <c r="A1598" s="13" t="s">
        <v>59</v>
      </c>
      <c r="B1598" s="14" t="s">
        <v>163</v>
      </c>
      <c r="C1598" s="10" t="s">
        <v>225</v>
      </c>
      <c r="D1598" s="14" t="s">
        <v>1811</v>
      </c>
      <c r="E1598" s="14" t="s">
        <v>207</v>
      </c>
      <c r="F1598" s="12" t="s">
        <v>1936</v>
      </c>
      <c r="G1598" s="12" t="s">
        <v>1937</v>
      </c>
      <c r="H1598" s="10">
        <v>6</v>
      </c>
      <c r="I1598" s="12">
        <v>10</v>
      </c>
      <c r="J1598" s="10">
        <v>5</v>
      </c>
      <c r="K1598" s="12"/>
      <c r="L1598" s="12" t="s">
        <v>1927</v>
      </c>
      <c r="M1598" s="10" t="s">
        <v>1944</v>
      </c>
      <c r="N1598" s="10" t="s">
        <v>1929</v>
      </c>
      <c r="O1598" s="10" t="s">
        <v>2318</v>
      </c>
      <c r="P1598" s="14" t="s">
        <v>1931</v>
      </c>
      <c r="Q1598" s="12" t="s">
        <v>1946</v>
      </c>
      <c r="R1598" s="12" t="s">
        <v>1967</v>
      </c>
      <c r="S1598" s="12" t="s">
        <v>1967</v>
      </c>
      <c r="T1598" s="10" t="s">
        <v>2319</v>
      </c>
      <c r="U1598" s="10" t="s">
        <v>2320</v>
      </c>
      <c r="V1598" s="10" t="s">
        <v>207</v>
      </c>
      <c r="W1598" s="10" t="s">
        <v>207</v>
      </c>
      <c r="X1598" s="10" t="s">
        <v>207</v>
      </c>
      <c r="Y1598" s="10" t="s">
        <v>207</v>
      </c>
      <c r="Z1598" s="10" t="s">
        <v>1935</v>
      </c>
    </row>
    <row r="1599" spans="1:26" s="10" customFormat="1" ht="30">
      <c r="A1599" s="13" t="s">
        <v>59</v>
      </c>
      <c r="B1599" s="14" t="s">
        <v>149</v>
      </c>
      <c r="C1599" s="10" t="s">
        <v>214</v>
      </c>
      <c r="D1599" s="14" t="s">
        <v>548</v>
      </c>
      <c r="E1599" s="14" t="s">
        <v>2307</v>
      </c>
      <c r="F1599" s="12" t="s">
        <v>1936</v>
      </c>
      <c r="G1599" s="12" t="s">
        <v>1937</v>
      </c>
      <c r="H1599" s="10">
        <v>5</v>
      </c>
      <c r="I1599" s="12">
        <v>5</v>
      </c>
      <c r="K1599" s="12"/>
      <c r="L1599" s="12" t="s">
        <v>4892</v>
      </c>
      <c r="M1599" s="10" t="s">
        <v>1928</v>
      </c>
      <c r="N1599" s="10" t="s">
        <v>1929</v>
      </c>
      <c r="O1599" s="10" t="s">
        <v>1960</v>
      </c>
      <c r="P1599" s="14" t="s">
        <v>2305</v>
      </c>
      <c r="Q1599" s="12" t="s">
        <v>1924</v>
      </c>
      <c r="R1599" s="12" t="s">
        <v>207</v>
      </c>
      <c r="S1599" s="12" t="s">
        <v>1941</v>
      </c>
      <c r="T1599" s="10" t="s">
        <v>207</v>
      </c>
      <c r="U1599" s="10" t="s">
        <v>207</v>
      </c>
      <c r="V1599" s="10" t="s">
        <v>2308</v>
      </c>
      <c r="W1599" s="10" t="s">
        <v>2043</v>
      </c>
      <c r="X1599" s="10" t="s">
        <v>2309</v>
      </c>
      <c r="Y1599" s="10" t="s">
        <v>1942</v>
      </c>
      <c r="Z1599" s="10" t="s">
        <v>1935</v>
      </c>
    </row>
    <row r="1600" spans="1:26" s="10" customFormat="1" ht="30">
      <c r="A1600" s="13" t="s">
        <v>59</v>
      </c>
      <c r="B1600" s="14" t="s">
        <v>94</v>
      </c>
      <c r="C1600" s="10" t="s">
        <v>166</v>
      </c>
      <c r="D1600" s="14" t="s">
        <v>545</v>
      </c>
      <c r="E1600" s="14" t="s">
        <v>207</v>
      </c>
      <c r="F1600" s="12" t="s">
        <v>1920</v>
      </c>
      <c r="G1600" s="12" t="s">
        <v>1926</v>
      </c>
      <c r="H1600" s="10">
        <v>30</v>
      </c>
      <c r="I1600" s="12">
        <v>30</v>
      </c>
      <c r="J1600" s="10">
        <v>5</v>
      </c>
      <c r="K1600" s="12">
        <v>2</v>
      </c>
      <c r="L1600" s="12" t="s">
        <v>4892</v>
      </c>
      <c r="M1600" s="10" t="s">
        <v>1928</v>
      </c>
      <c r="N1600" s="10" t="s">
        <v>1929</v>
      </c>
      <c r="O1600" s="10" t="s">
        <v>2164</v>
      </c>
      <c r="P1600" s="14" t="s">
        <v>1931</v>
      </c>
      <c r="Q1600" s="12" t="s">
        <v>1924</v>
      </c>
      <c r="R1600" s="12" t="s">
        <v>207</v>
      </c>
      <c r="S1600" s="12" t="s">
        <v>207</v>
      </c>
      <c r="T1600" s="10" t="s">
        <v>207</v>
      </c>
      <c r="U1600" s="10" t="s">
        <v>207</v>
      </c>
      <c r="V1600" s="10" t="s">
        <v>207</v>
      </c>
      <c r="W1600" s="10" t="s">
        <v>207</v>
      </c>
      <c r="X1600" s="10" t="s">
        <v>207</v>
      </c>
      <c r="Y1600" s="10" t="s">
        <v>207</v>
      </c>
      <c r="Z1600" s="10" t="s">
        <v>207</v>
      </c>
    </row>
    <row r="1601" spans="1:26" s="10" customFormat="1" ht="30">
      <c r="A1601" s="13" t="s">
        <v>59</v>
      </c>
      <c r="B1601" s="14" t="s">
        <v>131</v>
      </c>
      <c r="C1601" s="10" t="s">
        <v>198</v>
      </c>
      <c r="D1601" s="14" t="s">
        <v>553</v>
      </c>
      <c r="E1601" s="14" t="s">
        <v>207</v>
      </c>
      <c r="F1601" s="12" t="s">
        <v>1920</v>
      </c>
      <c r="G1601" s="12" t="s">
        <v>1921</v>
      </c>
      <c r="H1601" s="10">
        <v>2</v>
      </c>
      <c r="I1601" s="12">
        <v>2</v>
      </c>
      <c r="K1601" s="12"/>
      <c r="L1601" s="12" t="s">
        <v>4892</v>
      </c>
      <c r="M1601" s="10" t="s">
        <v>1923</v>
      </c>
      <c r="N1601" s="10" t="s">
        <v>207</v>
      </c>
      <c r="O1601" s="10" t="s">
        <v>207</v>
      </c>
      <c r="P1601" s="14" t="s">
        <v>207</v>
      </c>
      <c r="Q1601" s="12" t="s">
        <v>1924</v>
      </c>
      <c r="R1601" s="12" t="s">
        <v>207</v>
      </c>
      <c r="S1601" s="12" t="s">
        <v>207</v>
      </c>
      <c r="T1601" s="10" t="s">
        <v>207</v>
      </c>
      <c r="U1601" s="10" t="s">
        <v>207</v>
      </c>
      <c r="V1601" s="10" t="s">
        <v>1925</v>
      </c>
      <c r="W1601" s="10" t="s">
        <v>2042</v>
      </c>
      <c r="X1601" s="10" t="s">
        <v>1982</v>
      </c>
      <c r="Y1601" s="10" t="s">
        <v>1942</v>
      </c>
      <c r="Z1601" s="10" t="s">
        <v>1935</v>
      </c>
    </row>
    <row r="1602" spans="1:26" s="10" customFormat="1" ht="30">
      <c r="A1602" s="13" t="s">
        <v>59</v>
      </c>
      <c r="B1602" s="14" t="s">
        <v>131</v>
      </c>
      <c r="C1602" s="10" t="s">
        <v>198</v>
      </c>
      <c r="D1602" s="14" t="s">
        <v>554</v>
      </c>
      <c r="E1602" s="14" t="s">
        <v>207</v>
      </c>
      <c r="F1602" s="12" t="s">
        <v>1920</v>
      </c>
      <c r="G1602" s="12" t="s">
        <v>1921</v>
      </c>
      <c r="H1602" s="10">
        <v>2</v>
      </c>
      <c r="I1602" s="12"/>
      <c r="K1602" s="12"/>
      <c r="L1602" s="12" t="s">
        <v>4892</v>
      </c>
      <c r="M1602" s="10" t="s">
        <v>1923</v>
      </c>
      <c r="N1602" s="10" t="s">
        <v>207</v>
      </c>
      <c r="O1602" s="10" t="s">
        <v>207</v>
      </c>
      <c r="P1602" s="14" t="s">
        <v>207</v>
      </c>
      <c r="Q1602" s="12" t="s">
        <v>1924</v>
      </c>
      <c r="R1602" s="12" t="s">
        <v>207</v>
      </c>
      <c r="S1602" s="12" t="s">
        <v>207</v>
      </c>
      <c r="T1602" s="10" t="s">
        <v>207</v>
      </c>
      <c r="U1602" s="10" t="s">
        <v>207</v>
      </c>
      <c r="V1602" s="10" t="s">
        <v>1925</v>
      </c>
      <c r="W1602" s="10" t="s">
        <v>1962</v>
      </c>
      <c r="X1602" s="10" t="s">
        <v>207</v>
      </c>
      <c r="Y1602" s="10" t="s">
        <v>1942</v>
      </c>
      <c r="Z1602" s="10" t="s">
        <v>1935</v>
      </c>
    </row>
    <row r="1603" spans="1:26" s="10" customFormat="1" ht="75">
      <c r="A1603" s="13" t="s">
        <v>59</v>
      </c>
      <c r="B1603" s="14" t="s">
        <v>127</v>
      </c>
      <c r="C1603" s="10" t="s">
        <v>195</v>
      </c>
      <c r="D1603" s="14" t="s">
        <v>560</v>
      </c>
      <c r="E1603" s="14" t="s">
        <v>207</v>
      </c>
      <c r="F1603" s="12" t="s">
        <v>1936</v>
      </c>
      <c r="G1603" s="12" t="s">
        <v>1921</v>
      </c>
      <c r="H1603" s="10">
        <v>2</v>
      </c>
      <c r="I1603" s="12"/>
      <c r="K1603" s="12">
        <v>1</v>
      </c>
      <c r="L1603" s="12" t="s">
        <v>4892</v>
      </c>
      <c r="M1603" s="10" t="s">
        <v>1928</v>
      </c>
      <c r="N1603" s="10" t="s">
        <v>1929</v>
      </c>
      <c r="O1603" s="10" t="s">
        <v>2111</v>
      </c>
      <c r="P1603" s="14" t="s">
        <v>2322</v>
      </c>
      <c r="Q1603" s="12" t="s">
        <v>1924</v>
      </c>
      <c r="R1603" s="12" t="s">
        <v>207</v>
      </c>
      <c r="S1603" s="12" t="s">
        <v>207</v>
      </c>
      <c r="T1603" s="10" t="s">
        <v>207</v>
      </c>
      <c r="U1603" s="10" t="s">
        <v>207</v>
      </c>
      <c r="V1603" s="10" t="s">
        <v>1925</v>
      </c>
      <c r="W1603" s="10" t="s">
        <v>2323</v>
      </c>
      <c r="X1603" s="10" t="s">
        <v>2323</v>
      </c>
      <c r="Y1603" s="10" t="s">
        <v>1942</v>
      </c>
      <c r="Z1603" s="10" t="s">
        <v>207</v>
      </c>
    </row>
    <row r="1604" spans="1:26" s="10" customFormat="1" ht="30">
      <c r="A1604" s="13" t="s">
        <v>59</v>
      </c>
      <c r="B1604" s="14" t="s">
        <v>161</v>
      </c>
      <c r="C1604" s="10" t="s">
        <v>224</v>
      </c>
      <c r="D1604" s="14" t="s">
        <v>1219</v>
      </c>
      <c r="E1604" s="14" t="s">
        <v>3481</v>
      </c>
      <c r="F1604" s="12" t="s">
        <v>1936</v>
      </c>
      <c r="G1604" s="12" t="s">
        <v>1926</v>
      </c>
      <c r="H1604" s="10">
        <v>1</v>
      </c>
      <c r="I1604" s="12">
        <v>1</v>
      </c>
      <c r="K1604" s="12"/>
      <c r="L1604" s="12" t="s">
        <v>4892</v>
      </c>
      <c r="M1604" s="10" t="s">
        <v>1928</v>
      </c>
      <c r="N1604" s="10" t="s">
        <v>1954</v>
      </c>
      <c r="O1604" s="10" t="s">
        <v>1960</v>
      </c>
      <c r="P1604" s="14" t="s">
        <v>3482</v>
      </c>
      <c r="Q1604" s="12" t="s">
        <v>1924</v>
      </c>
      <c r="R1604" s="12" t="s">
        <v>207</v>
      </c>
      <c r="S1604" s="12" t="s">
        <v>1954</v>
      </c>
      <c r="T1604" s="10" t="s">
        <v>207</v>
      </c>
      <c r="U1604" s="10" t="s">
        <v>207</v>
      </c>
      <c r="V1604" s="10" t="s">
        <v>207</v>
      </c>
      <c r="W1604" s="10" t="s">
        <v>1920</v>
      </c>
      <c r="X1604" s="10" t="s">
        <v>1920</v>
      </c>
      <c r="Y1604" s="10" t="s">
        <v>2521</v>
      </c>
      <c r="Z1604" s="10" t="s">
        <v>1935</v>
      </c>
    </row>
    <row r="1605" spans="1:26" s="10" customFormat="1" ht="30">
      <c r="A1605" s="13" t="s">
        <v>59</v>
      </c>
      <c r="B1605" s="14" t="s">
        <v>96</v>
      </c>
      <c r="C1605" s="10" t="s">
        <v>168</v>
      </c>
      <c r="D1605" s="14" t="s">
        <v>322</v>
      </c>
      <c r="E1605" s="14" t="s">
        <v>2079</v>
      </c>
      <c r="F1605" s="12" t="s">
        <v>1936</v>
      </c>
      <c r="G1605" s="12" t="s">
        <v>1937</v>
      </c>
      <c r="H1605" s="10">
        <v>10</v>
      </c>
      <c r="I1605" s="12">
        <v>10</v>
      </c>
      <c r="K1605" s="12"/>
      <c r="L1605" s="12" t="s">
        <v>4892</v>
      </c>
      <c r="M1605" s="10" t="s">
        <v>1928</v>
      </c>
      <c r="N1605" s="10" t="s">
        <v>1929</v>
      </c>
      <c r="O1605" s="10" t="s">
        <v>1960</v>
      </c>
      <c r="P1605" s="14" t="s">
        <v>1931</v>
      </c>
      <c r="Q1605" s="12" t="s">
        <v>1924</v>
      </c>
      <c r="R1605" s="12" t="s">
        <v>207</v>
      </c>
      <c r="S1605" s="12" t="s">
        <v>207</v>
      </c>
      <c r="T1605" s="10" t="s">
        <v>207</v>
      </c>
      <c r="U1605" s="10" t="s">
        <v>207</v>
      </c>
      <c r="V1605" s="10" t="s">
        <v>207</v>
      </c>
      <c r="W1605" s="10" t="s">
        <v>1962</v>
      </c>
      <c r="X1605" s="10" t="s">
        <v>1941</v>
      </c>
      <c r="Y1605" s="10" t="s">
        <v>1942</v>
      </c>
      <c r="Z1605" s="10" t="s">
        <v>1935</v>
      </c>
    </row>
    <row r="1606" spans="1:26" s="10" customFormat="1" ht="30">
      <c r="A1606" s="13" t="s">
        <v>59</v>
      </c>
      <c r="B1606" s="14" t="s">
        <v>149</v>
      </c>
      <c r="C1606" s="10" t="s">
        <v>214</v>
      </c>
      <c r="D1606" s="14" t="s">
        <v>549</v>
      </c>
      <c r="E1606" s="14" t="s">
        <v>207</v>
      </c>
      <c r="F1606" s="12" t="s">
        <v>1920</v>
      </c>
      <c r="G1606" s="12" t="s">
        <v>1921</v>
      </c>
      <c r="H1606" s="10">
        <v>5</v>
      </c>
      <c r="I1606" s="12">
        <v>5</v>
      </c>
      <c r="K1606" s="12"/>
      <c r="L1606" s="12" t="s">
        <v>4892</v>
      </c>
      <c r="M1606" s="10" t="s">
        <v>1923</v>
      </c>
      <c r="N1606" s="10" t="s">
        <v>207</v>
      </c>
      <c r="O1606" s="10" t="s">
        <v>207</v>
      </c>
      <c r="P1606" s="14" t="s">
        <v>207</v>
      </c>
      <c r="Q1606" s="12" t="s">
        <v>1924</v>
      </c>
      <c r="R1606" s="12" t="s">
        <v>207</v>
      </c>
      <c r="S1606" s="12" t="s">
        <v>1941</v>
      </c>
      <c r="T1606" s="10" t="s">
        <v>207</v>
      </c>
      <c r="U1606" s="10" t="s">
        <v>207</v>
      </c>
      <c r="V1606" s="10" t="s">
        <v>207</v>
      </c>
      <c r="W1606" s="10" t="s">
        <v>1974</v>
      </c>
      <c r="X1606" s="10" t="s">
        <v>2023</v>
      </c>
      <c r="Y1606" s="10" t="s">
        <v>1942</v>
      </c>
      <c r="Z1606" s="10" t="s">
        <v>1935</v>
      </c>
    </row>
    <row r="1607" spans="1:26" s="10" customFormat="1" ht="45">
      <c r="A1607" s="13" t="s">
        <v>59</v>
      </c>
      <c r="B1607" s="14" t="s">
        <v>131</v>
      </c>
      <c r="C1607" s="10" t="s">
        <v>198</v>
      </c>
      <c r="D1607" s="14" t="s">
        <v>555</v>
      </c>
      <c r="E1607" s="14" t="s">
        <v>2314</v>
      </c>
      <c r="F1607" s="12" t="s">
        <v>1936</v>
      </c>
      <c r="G1607" s="12" t="s">
        <v>1937</v>
      </c>
      <c r="H1607" s="10">
        <v>5</v>
      </c>
      <c r="I1607" s="12">
        <v>5</v>
      </c>
      <c r="J1607" s="10">
        <v>5</v>
      </c>
      <c r="K1607" s="12">
        <v>5</v>
      </c>
      <c r="L1607" s="12" t="s">
        <v>4892</v>
      </c>
      <c r="M1607" s="10" t="s">
        <v>1944</v>
      </c>
      <c r="N1607" s="10" t="s">
        <v>1929</v>
      </c>
      <c r="O1607" s="10" t="s">
        <v>2315</v>
      </c>
      <c r="P1607" s="14" t="s">
        <v>1931</v>
      </c>
      <c r="Q1607" s="12" t="s">
        <v>1924</v>
      </c>
      <c r="R1607" s="12" t="s">
        <v>207</v>
      </c>
      <c r="S1607" s="12" t="s">
        <v>207</v>
      </c>
      <c r="T1607" s="10" t="s">
        <v>207</v>
      </c>
      <c r="U1607" s="10" t="s">
        <v>207</v>
      </c>
      <c r="V1607" s="10" t="s">
        <v>1925</v>
      </c>
      <c r="W1607" s="10" t="s">
        <v>1933</v>
      </c>
      <c r="X1607" s="10" t="s">
        <v>1980</v>
      </c>
      <c r="Y1607" s="10" t="s">
        <v>1942</v>
      </c>
      <c r="Z1607" s="10" t="s">
        <v>1935</v>
      </c>
    </row>
    <row r="1608" spans="1:26" s="10" customFormat="1" ht="30">
      <c r="A1608" s="13" t="s">
        <v>59</v>
      </c>
      <c r="B1608" s="14" t="s">
        <v>148</v>
      </c>
      <c r="C1608" s="10" t="s">
        <v>213</v>
      </c>
      <c r="D1608" s="14" t="s">
        <v>542</v>
      </c>
      <c r="E1608" s="14" t="s">
        <v>2304</v>
      </c>
      <c r="F1608" s="12" t="s">
        <v>1936</v>
      </c>
      <c r="G1608" s="12" t="s">
        <v>1921</v>
      </c>
      <c r="H1608" s="10">
        <v>1</v>
      </c>
      <c r="I1608" s="12">
        <v>1</v>
      </c>
      <c r="K1608" s="12">
        <v>4</v>
      </c>
      <c r="L1608" s="12" t="s">
        <v>4892</v>
      </c>
      <c r="M1608" s="10" t="s">
        <v>1928</v>
      </c>
      <c r="N1608" s="10" t="s">
        <v>1929</v>
      </c>
      <c r="O1608" s="10" t="s">
        <v>1960</v>
      </c>
      <c r="P1608" s="14" t="s">
        <v>1931</v>
      </c>
      <c r="Q1608" s="12" t="s">
        <v>1924</v>
      </c>
      <c r="R1608" s="12" t="s">
        <v>207</v>
      </c>
      <c r="S1608" s="12" t="s">
        <v>207</v>
      </c>
      <c r="T1608" s="10" t="s">
        <v>207</v>
      </c>
      <c r="U1608" s="10" t="s">
        <v>207</v>
      </c>
      <c r="V1608" s="10" t="s">
        <v>207</v>
      </c>
      <c r="W1608" s="10" t="s">
        <v>207</v>
      </c>
      <c r="X1608" s="10" t="s">
        <v>207</v>
      </c>
      <c r="Y1608" s="10" t="s">
        <v>207</v>
      </c>
      <c r="Z1608" s="10" t="s">
        <v>207</v>
      </c>
    </row>
    <row r="1609" spans="1:26" s="10" customFormat="1" ht="30">
      <c r="A1609" s="13" t="s">
        <v>59</v>
      </c>
      <c r="B1609" s="14" t="s">
        <v>148</v>
      </c>
      <c r="C1609" s="10" t="s">
        <v>213</v>
      </c>
      <c r="D1609" s="14" t="s">
        <v>543</v>
      </c>
      <c r="E1609" s="14" t="s">
        <v>2304</v>
      </c>
      <c r="F1609" s="12" t="s">
        <v>1936</v>
      </c>
      <c r="G1609" s="12" t="s">
        <v>1921</v>
      </c>
      <c r="H1609" s="10">
        <v>1</v>
      </c>
      <c r="I1609" s="12">
        <v>1</v>
      </c>
      <c r="K1609" s="12">
        <v>4</v>
      </c>
      <c r="L1609" s="12" t="s">
        <v>4892</v>
      </c>
      <c r="M1609" s="10" t="s">
        <v>1928</v>
      </c>
      <c r="N1609" s="10" t="s">
        <v>1929</v>
      </c>
      <c r="O1609" s="10" t="s">
        <v>1960</v>
      </c>
      <c r="P1609" s="14" t="s">
        <v>1931</v>
      </c>
      <c r="Q1609" s="12" t="s">
        <v>1924</v>
      </c>
      <c r="R1609" s="12" t="s">
        <v>207</v>
      </c>
      <c r="S1609" s="12" t="s">
        <v>207</v>
      </c>
      <c r="T1609" s="10" t="s">
        <v>207</v>
      </c>
      <c r="U1609" s="10" t="s">
        <v>207</v>
      </c>
      <c r="V1609" s="10" t="s">
        <v>207</v>
      </c>
      <c r="W1609" s="10" t="s">
        <v>207</v>
      </c>
      <c r="X1609" s="10" t="s">
        <v>207</v>
      </c>
      <c r="Y1609" s="10" t="s">
        <v>207</v>
      </c>
      <c r="Z1609" s="10" t="s">
        <v>207</v>
      </c>
    </row>
    <row r="1610" spans="1:26" s="10" customFormat="1">
      <c r="A1610" s="13" t="s">
        <v>59</v>
      </c>
      <c r="B1610" s="14" t="s">
        <v>122</v>
      </c>
      <c r="C1610" s="10" t="s">
        <v>192</v>
      </c>
      <c r="D1610" s="14" t="s">
        <v>1860</v>
      </c>
      <c r="E1610" s="14" t="s">
        <v>207</v>
      </c>
      <c r="F1610" s="12" t="s">
        <v>1920</v>
      </c>
      <c r="G1610" s="12" t="s">
        <v>1937</v>
      </c>
      <c r="H1610" s="10">
        <v>10</v>
      </c>
      <c r="I1610" s="12">
        <v>10</v>
      </c>
      <c r="K1610" s="12"/>
      <c r="L1610" s="12" t="s">
        <v>4892</v>
      </c>
      <c r="M1610" s="10" t="s">
        <v>1928</v>
      </c>
      <c r="N1610" s="10" t="s">
        <v>1929</v>
      </c>
      <c r="O1610" s="10" t="s">
        <v>1930</v>
      </c>
      <c r="P1610" s="14" t="s">
        <v>2234</v>
      </c>
      <c r="Q1610" s="12" t="s">
        <v>1924</v>
      </c>
      <c r="R1610" s="12" t="s">
        <v>207</v>
      </c>
      <c r="S1610" s="12" t="s">
        <v>207</v>
      </c>
      <c r="T1610" s="10" t="s">
        <v>207</v>
      </c>
      <c r="U1610" s="10" t="s">
        <v>207</v>
      </c>
      <c r="V1610" s="10" t="s">
        <v>207</v>
      </c>
      <c r="W1610" s="10" t="s">
        <v>207</v>
      </c>
      <c r="X1610" s="10" t="s">
        <v>207</v>
      </c>
      <c r="Y1610" s="10" t="s">
        <v>1990</v>
      </c>
      <c r="Z1610" s="10" t="s">
        <v>207</v>
      </c>
    </row>
    <row r="1611" spans="1:26" s="10" customFormat="1">
      <c r="A1611" s="13" t="s">
        <v>59</v>
      </c>
      <c r="B1611" s="14" t="s">
        <v>118</v>
      </c>
      <c r="C1611" s="10" t="s">
        <v>188</v>
      </c>
      <c r="D1611" s="14" t="s">
        <v>1860</v>
      </c>
      <c r="E1611" s="14" t="s">
        <v>207</v>
      </c>
      <c r="F1611" s="12" t="s">
        <v>1920</v>
      </c>
      <c r="G1611" s="12" t="s">
        <v>1937</v>
      </c>
      <c r="H1611" s="10">
        <v>10</v>
      </c>
      <c r="I1611" s="12">
        <v>10</v>
      </c>
      <c r="K1611" s="12"/>
      <c r="L1611" s="12" t="s">
        <v>4892</v>
      </c>
      <c r="M1611" s="10" t="s">
        <v>1928</v>
      </c>
      <c r="N1611" s="10" t="s">
        <v>1929</v>
      </c>
      <c r="O1611" s="10" t="s">
        <v>1930</v>
      </c>
      <c r="P1611" s="14" t="s">
        <v>2234</v>
      </c>
      <c r="Q1611" s="12" t="s">
        <v>1924</v>
      </c>
      <c r="R1611" s="12" t="s">
        <v>207</v>
      </c>
      <c r="S1611" s="12" t="s">
        <v>207</v>
      </c>
      <c r="T1611" s="10" t="s">
        <v>207</v>
      </c>
      <c r="U1611" s="10" t="s">
        <v>207</v>
      </c>
      <c r="V1611" s="10" t="s">
        <v>207</v>
      </c>
      <c r="W1611" s="10" t="s">
        <v>207</v>
      </c>
      <c r="X1611" s="10" t="s">
        <v>207</v>
      </c>
      <c r="Y1611" s="10" t="s">
        <v>1990</v>
      </c>
      <c r="Z1611" s="10" t="s">
        <v>207</v>
      </c>
    </row>
    <row r="1612" spans="1:26" s="10" customFormat="1" ht="30">
      <c r="A1612" s="13" t="s">
        <v>59</v>
      </c>
      <c r="B1612" s="14" t="s">
        <v>148</v>
      </c>
      <c r="C1612" s="10" t="s">
        <v>213</v>
      </c>
      <c r="D1612" s="14" t="s">
        <v>544</v>
      </c>
      <c r="E1612" s="14" t="s">
        <v>207</v>
      </c>
      <c r="F1612" s="12" t="s">
        <v>1936</v>
      </c>
      <c r="G1612" s="12" t="s">
        <v>1921</v>
      </c>
      <c r="H1612" s="10">
        <v>2</v>
      </c>
      <c r="I1612" s="12"/>
      <c r="K1612" s="12"/>
      <c r="L1612" s="12" t="s">
        <v>4892</v>
      </c>
      <c r="M1612" s="10" t="s">
        <v>1928</v>
      </c>
      <c r="N1612" s="10" t="s">
        <v>1929</v>
      </c>
      <c r="O1612" s="10" t="s">
        <v>1960</v>
      </c>
      <c r="P1612" s="14" t="s">
        <v>1931</v>
      </c>
      <c r="Q1612" s="12" t="s">
        <v>1924</v>
      </c>
      <c r="R1612" s="12" t="s">
        <v>207</v>
      </c>
      <c r="S1612" s="12" t="s">
        <v>207</v>
      </c>
      <c r="T1612" s="10" t="s">
        <v>207</v>
      </c>
      <c r="U1612" s="10" t="s">
        <v>207</v>
      </c>
      <c r="V1612" s="10" t="s">
        <v>207</v>
      </c>
      <c r="W1612" s="10" t="s">
        <v>207</v>
      </c>
      <c r="X1612" s="10" t="s">
        <v>207</v>
      </c>
      <c r="Y1612" s="10" t="s">
        <v>207</v>
      </c>
      <c r="Z1612" s="10" t="s">
        <v>207</v>
      </c>
    </row>
    <row r="1613" spans="1:26" s="10" customFormat="1" ht="60">
      <c r="A1613" s="13" t="s">
        <v>59</v>
      </c>
      <c r="B1613" s="14" t="s">
        <v>131</v>
      </c>
      <c r="C1613" s="10" t="s">
        <v>198</v>
      </c>
      <c r="D1613" s="14" t="s">
        <v>556</v>
      </c>
      <c r="E1613" s="14" t="s">
        <v>2316</v>
      </c>
      <c r="F1613" s="12" t="s">
        <v>1936</v>
      </c>
      <c r="G1613" s="12" t="s">
        <v>1921</v>
      </c>
      <c r="H1613" s="10">
        <v>10</v>
      </c>
      <c r="I1613" s="12">
        <v>10</v>
      </c>
      <c r="K1613" s="12">
        <v>2</v>
      </c>
      <c r="L1613" s="12" t="s">
        <v>4892</v>
      </c>
      <c r="M1613" s="10" t="s">
        <v>1923</v>
      </c>
      <c r="N1613" s="10" t="s">
        <v>207</v>
      </c>
      <c r="O1613" s="10" t="s">
        <v>207</v>
      </c>
      <c r="P1613" s="14" t="s">
        <v>207</v>
      </c>
      <c r="Q1613" s="12" t="s">
        <v>1924</v>
      </c>
      <c r="R1613" s="12" t="s">
        <v>207</v>
      </c>
      <c r="S1613" s="12" t="s">
        <v>207</v>
      </c>
      <c r="T1613" s="10" t="s">
        <v>207</v>
      </c>
      <c r="U1613" s="10" t="s">
        <v>207</v>
      </c>
      <c r="V1613" s="10" t="s">
        <v>207</v>
      </c>
      <c r="W1613" s="10" t="s">
        <v>1962</v>
      </c>
      <c r="X1613" s="10" t="s">
        <v>2095</v>
      </c>
      <c r="Y1613" s="10" t="s">
        <v>2317</v>
      </c>
      <c r="Z1613" s="10" t="s">
        <v>1935</v>
      </c>
    </row>
    <row r="1614" spans="1:26" s="10" customFormat="1" ht="30">
      <c r="A1614" s="13" t="s">
        <v>60</v>
      </c>
      <c r="B1614" s="14" t="s">
        <v>106</v>
      </c>
      <c r="C1614" s="10" t="s">
        <v>177</v>
      </c>
      <c r="D1614" s="14" t="s">
        <v>1848</v>
      </c>
      <c r="E1614" s="14" t="s">
        <v>207</v>
      </c>
      <c r="F1614" s="12" t="s">
        <v>1936</v>
      </c>
      <c r="G1614" s="12" t="s">
        <v>1937</v>
      </c>
      <c r="H1614" s="10">
        <v>2</v>
      </c>
      <c r="I1614" s="12"/>
      <c r="K1614" s="12"/>
      <c r="L1614" s="12" t="s">
        <v>4892</v>
      </c>
      <c r="M1614" s="10" t="s">
        <v>1944</v>
      </c>
      <c r="N1614" s="10" t="s">
        <v>1929</v>
      </c>
      <c r="O1614" s="10" t="s">
        <v>1971</v>
      </c>
      <c r="P1614" s="14" t="s">
        <v>1931</v>
      </c>
      <c r="Q1614" s="12" t="s">
        <v>1924</v>
      </c>
      <c r="R1614" s="12" t="s">
        <v>207</v>
      </c>
      <c r="S1614" s="12" t="s">
        <v>207</v>
      </c>
      <c r="T1614" s="10" t="s">
        <v>207</v>
      </c>
      <c r="U1614" s="10" t="s">
        <v>207</v>
      </c>
      <c r="V1614" s="10" t="s">
        <v>207</v>
      </c>
      <c r="W1614" s="10" t="s">
        <v>1973</v>
      </c>
      <c r="X1614" s="10" t="s">
        <v>207</v>
      </c>
      <c r="Y1614" s="10" t="s">
        <v>1942</v>
      </c>
      <c r="Z1614" s="10" t="s">
        <v>1935</v>
      </c>
    </row>
    <row r="1615" spans="1:26" s="10" customFormat="1" ht="120">
      <c r="A1615" s="13" t="s">
        <v>60</v>
      </c>
      <c r="B1615" s="14" t="s">
        <v>103</v>
      </c>
      <c r="C1615" s="10" t="s">
        <v>174</v>
      </c>
      <c r="D1615" s="14" t="s">
        <v>1906</v>
      </c>
      <c r="E1615" s="14" t="s">
        <v>4737</v>
      </c>
      <c r="F1615" s="12" t="s">
        <v>1936</v>
      </c>
      <c r="G1615" s="12" t="s">
        <v>1926</v>
      </c>
      <c r="H1615" s="10">
        <v>15</v>
      </c>
      <c r="I1615" s="12"/>
      <c r="J1615" s="10">
        <v>4</v>
      </c>
      <c r="K1615" s="12"/>
      <c r="L1615" s="12" t="s">
        <v>4892</v>
      </c>
      <c r="M1615" s="10" t="s">
        <v>1928</v>
      </c>
      <c r="N1615" s="10" t="s">
        <v>1929</v>
      </c>
      <c r="O1615" s="10" t="s">
        <v>4738</v>
      </c>
      <c r="P1615" s="14" t="s">
        <v>1966</v>
      </c>
      <c r="Q1615" s="12" t="s">
        <v>1924</v>
      </c>
      <c r="R1615" s="12" t="s">
        <v>207</v>
      </c>
      <c r="S1615" s="12" t="s">
        <v>1967</v>
      </c>
      <c r="T1615" s="10" t="s">
        <v>207</v>
      </c>
      <c r="U1615" s="10" t="s">
        <v>207</v>
      </c>
      <c r="V1615" s="10" t="s">
        <v>207</v>
      </c>
      <c r="W1615" s="10" t="s">
        <v>4707</v>
      </c>
      <c r="X1615" s="10" t="s">
        <v>4739</v>
      </c>
      <c r="Y1615" s="10" t="s">
        <v>4740</v>
      </c>
      <c r="Z1615" s="10" t="s">
        <v>1935</v>
      </c>
    </row>
    <row r="1616" spans="1:26" s="10" customFormat="1" ht="30">
      <c r="A1616" s="13" t="s">
        <v>60</v>
      </c>
      <c r="B1616" s="14" t="s">
        <v>150</v>
      </c>
      <c r="C1616" s="10" t="s">
        <v>5076</v>
      </c>
      <c r="D1616" s="14" t="s">
        <v>561</v>
      </c>
      <c r="E1616" s="14" t="s">
        <v>207</v>
      </c>
      <c r="F1616" s="12" t="s">
        <v>1920</v>
      </c>
      <c r="G1616" s="12" t="s">
        <v>1921</v>
      </c>
      <c r="I1616" s="12"/>
      <c r="K1616" s="12"/>
      <c r="L1616" s="12" t="s">
        <v>1922</v>
      </c>
      <c r="M1616" s="10" t="s">
        <v>1923</v>
      </c>
      <c r="N1616" s="10" t="s">
        <v>207</v>
      </c>
      <c r="O1616" s="10" t="s">
        <v>207</v>
      </c>
      <c r="P1616" s="14" t="s">
        <v>207</v>
      </c>
      <c r="Q1616" s="12" t="s">
        <v>1946</v>
      </c>
      <c r="R1616" s="12" t="s">
        <v>1933</v>
      </c>
      <c r="S1616" s="12" t="s">
        <v>207</v>
      </c>
      <c r="T1616" s="10" t="s">
        <v>2324</v>
      </c>
      <c r="U1616" s="10" t="s">
        <v>2325</v>
      </c>
      <c r="V1616" s="10" t="s">
        <v>1925</v>
      </c>
      <c r="W1616" s="10" t="s">
        <v>2050</v>
      </c>
      <c r="X1616" s="10" t="s">
        <v>207</v>
      </c>
      <c r="Y1616" s="10" t="s">
        <v>207</v>
      </c>
      <c r="Z1616" s="10" t="s">
        <v>2121</v>
      </c>
    </row>
    <row r="1617" spans="1:26" s="10" customFormat="1">
      <c r="A1617" s="13" t="s">
        <v>60</v>
      </c>
      <c r="B1617" s="14" t="s">
        <v>103</v>
      </c>
      <c r="C1617" s="10" t="s">
        <v>174</v>
      </c>
      <c r="D1617" s="14" t="s">
        <v>562</v>
      </c>
      <c r="E1617" s="14" t="s">
        <v>207</v>
      </c>
      <c r="F1617" s="12" t="s">
        <v>1920</v>
      </c>
      <c r="G1617" s="12" t="s">
        <v>1921</v>
      </c>
      <c r="H1617" s="10">
        <v>10</v>
      </c>
      <c r="I1617" s="12"/>
      <c r="K1617" s="12"/>
      <c r="L1617" s="12" t="s">
        <v>4892</v>
      </c>
      <c r="M1617" s="10" t="s">
        <v>1923</v>
      </c>
      <c r="N1617" s="10" t="s">
        <v>207</v>
      </c>
      <c r="O1617" s="10" t="s">
        <v>207</v>
      </c>
      <c r="P1617" s="14" t="s">
        <v>207</v>
      </c>
      <c r="Q1617" s="12" t="s">
        <v>1924</v>
      </c>
      <c r="R1617" s="12" t="s">
        <v>207</v>
      </c>
      <c r="S1617" s="12" t="s">
        <v>1962</v>
      </c>
      <c r="T1617" s="10" t="s">
        <v>207</v>
      </c>
      <c r="U1617" s="10" t="s">
        <v>207</v>
      </c>
      <c r="V1617" s="10" t="s">
        <v>1925</v>
      </c>
      <c r="W1617" s="10" t="s">
        <v>1933</v>
      </c>
      <c r="X1617" s="10" t="s">
        <v>1933</v>
      </c>
      <c r="Y1617" s="10" t="s">
        <v>2326</v>
      </c>
      <c r="Z1617" s="10" t="s">
        <v>1935</v>
      </c>
    </row>
    <row r="1618" spans="1:26" s="10" customFormat="1">
      <c r="A1618" s="13" t="s">
        <v>60</v>
      </c>
      <c r="B1618" s="14" t="s">
        <v>120</v>
      </c>
      <c r="C1618" s="10" t="s">
        <v>190</v>
      </c>
      <c r="D1618" s="14" t="s">
        <v>1872</v>
      </c>
      <c r="E1618" s="14" t="s">
        <v>207</v>
      </c>
      <c r="F1618" s="12" t="s">
        <v>1920</v>
      </c>
      <c r="G1618" s="12" t="s">
        <v>1921</v>
      </c>
      <c r="H1618" s="10">
        <v>3</v>
      </c>
      <c r="I1618" s="12"/>
      <c r="K1618" s="12"/>
      <c r="L1618" s="12" t="s">
        <v>4892</v>
      </c>
      <c r="M1618" s="10" t="s">
        <v>1928</v>
      </c>
      <c r="N1618" s="10" t="s">
        <v>1929</v>
      </c>
      <c r="O1618" s="10" t="s">
        <v>1930</v>
      </c>
      <c r="P1618" s="14" t="s">
        <v>4723</v>
      </c>
      <c r="Q1618" s="12" t="s">
        <v>1924</v>
      </c>
      <c r="R1618" s="12" t="s">
        <v>207</v>
      </c>
      <c r="S1618" s="12" t="s">
        <v>207</v>
      </c>
      <c r="T1618" s="10" t="s">
        <v>207</v>
      </c>
      <c r="U1618" s="10" t="s">
        <v>207</v>
      </c>
      <c r="V1618" s="10" t="s">
        <v>207</v>
      </c>
      <c r="W1618" s="10" t="s">
        <v>207</v>
      </c>
      <c r="X1618" s="10" t="s">
        <v>207</v>
      </c>
      <c r="Y1618" s="10" t="s">
        <v>207</v>
      </c>
      <c r="Z1618" s="10" t="s">
        <v>207</v>
      </c>
    </row>
    <row r="1619" spans="1:26" s="10" customFormat="1">
      <c r="A1619" s="13" t="s">
        <v>60</v>
      </c>
      <c r="B1619" s="14" t="s">
        <v>133</v>
      </c>
      <c r="C1619" s="10" t="s">
        <v>190</v>
      </c>
      <c r="D1619" s="14" t="s">
        <v>565</v>
      </c>
      <c r="E1619" s="14" t="s">
        <v>207</v>
      </c>
      <c r="F1619" s="12" t="s">
        <v>1936</v>
      </c>
      <c r="G1619" s="12" t="s">
        <v>1921</v>
      </c>
      <c r="H1619" s="10">
        <v>5</v>
      </c>
      <c r="I1619" s="12">
        <v>15</v>
      </c>
      <c r="J1619" s="10">
        <v>20</v>
      </c>
      <c r="K1619" s="12">
        <v>6</v>
      </c>
      <c r="L1619" s="12" t="s">
        <v>1922</v>
      </c>
      <c r="M1619" s="10" t="s">
        <v>1928</v>
      </c>
      <c r="N1619" s="10" t="s">
        <v>1929</v>
      </c>
      <c r="O1619" s="10" t="s">
        <v>1960</v>
      </c>
      <c r="P1619" s="14" t="s">
        <v>2091</v>
      </c>
      <c r="Q1619" s="12" t="s">
        <v>1976</v>
      </c>
      <c r="R1619" s="12" t="s">
        <v>1993</v>
      </c>
      <c r="S1619" s="12" t="s">
        <v>207</v>
      </c>
      <c r="T1619" s="10" t="s">
        <v>2328</v>
      </c>
      <c r="U1619" s="10" t="s">
        <v>2329</v>
      </c>
      <c r="V1619" s="10" t="s">
        <v>207</v>
      </c>
      <c r="W1619" s="10" t="s">
        <v>207</v>
      </c>
      <c r="X1619" s="10" t="s">
        <v>207</v>
      </c>
      <c r="Y1619" s="10" t="s">
        <v>207</v>
      </c>
      <c r="Z1619" s="10" t="s">
        <v>207</v>
      </c>
    </row>
    <row r="1620" spans="1:26" s="10" customFormat="1">
      <c r="A1620" s="13" t="s">
        <v>60</v>
      </c>
      <c r="B1620" s="14" t="s">
        <v>98</v>
      </c>
      <c r="C1620" s="10" t="s">
        <v>170</v>
      </c>
      <c r="D1620" s="14" t="s">
        <v>564</v>
      </c>
      <c r="E1620" s="14" t="s">
        <v>207</v>
      </c>
      <c r="F1620" s="12" t="s">
        <v>1936</v>
      </c>
      <c r="G1620" s="12" t="s">
        <v>1921</v>
      </c>
      <c r="H1620" s="10">
        <v>5</v>
      </c>
      <c r="I1620" s="12">
        <v>15</v>
      </c>
      <c r="J1620" s="10">
        <v>20</v>
      </c>
      <c r="K1620" s="12">
        <v>6</v>
      </c>
      <c r="L1620" s="12" t="s">
        <v>1922</v>
      </c>
      <c r="M1620" s="10" t="s">
        <v>1928</v>
      </c>
      <c r="N1620" s="10" t="s">
        <v>1929</v>
      </c>
      <c r="O1620" s="10" t="s">
        <v>1960</v>
      </c>
      <c r="P1620" s="14" t="s">
        <v>2091</v>
      </c>
      <c r="Q1620" s="12" t="s">
        <v>1976</v>
      </c>
      <c r="R1620" s="12" t="s">
        <v>2092</v>
      </c>
      <c r="S1620" s="12" t="s">
        <v>1968</v>
      </c>
      <c r="T1620" s="10" t="s">
        <v>2093</v>
      </c>
      <c r="U1620" s="10" t="s">
        <v>2094</v>
      </c>
      <c r="V1620" s="10" t="s">
        <v>207</v>
      </c>
      <c r="W1620" s="10" t="s">
        <v>207</v>
      </c>
      <c r="X1620" s="10" t="s">
        <v>207</v>
      </c>
      <c r="Y1620" s="10" t="s">
        <v>207</v>
      </c>
      <c r="Z1620" s="10" t="s">
        <v>1935</v>
      </c>
    </row>
    <row r="1621" spans="1:26" s="10" customFormat="1" ht="30">
      <c r="A1621" s="13" t="s">
        <v>60</v>
      </c>
      <c r="B1621" s="14" t="s">
        <v>151</v>
      </c>
      <c r="C1621" s="10" t="s">
        <v>199</v>
      </c>
      <c r="D1621" s="14" t="s">
        <v>563</v>
      </c>
      <c r="E1621" s="14" t="s">
        <v>2327</v>
      </c>
      <c r="F1621" s="12" t="s">
        <v>1936</v>
      </c>
      <c r="G1621" s="12" t="s">
        <v>1921</v>
      </c>
      <c r="H1621" s="10">
        <v>2</v>
      </c>
      <c r="I1621" s="12">
        <v>4</v>
      </c>
      <c r="J1621" s="10">
        <v>4</v>
      </c>
      <c r="K1621" s="12">
        <v>4</v>
      </c>
      <c r="L1621" s="12" t="s">
        <v>4892</v>
      </c>
      <c r="M1621" s="10" t="s">
        <v>1944</v>
      </c>
      <c r="N1621" s="10" t="s">
        <v>1929</v>
      </c>
      <c r="O1621" s="10" t="s">
        <v>1960</v>
      </c>
      <c r="P1621" s="14" t="s">
        <v>2137</v>
      </c>
      <c r="Q1621" s="12" t="s">
        <v>1924</v>
      </c>
      <c r="R1621" s="12" t="s">
        <v>207</v>
      </c>
      <c r="S1621" s="12" t="s">
        <v>207</v>
      </c>
      <c r="T1621" s="10" t="s">
        <v>207</v>
      </c>
      <c r="U1621" s="10" t="s">
        <v>207</v>
      </c>
      <c r="V1621" s="10" t="s">
        <v>207</v>
      </c>
      <c r="W1621" s="10" t="s">
        <v>207</v>
      </c>
      <c r="X1621" s="10" t="s">
        <v>207</v>
      </c>
      <c r="Y1621" s="10" t="s">
        <v>207</v>
      </c>
      <c r="Z1621" s="10" t="s">
        <v>1935</v>
      </c>
    </row>
    <row r="1622" spans="1:26" s="10" customFormat="1" ht="30">
      <c r="A1622" s="13" t="s">
        <v>61</v>
      </c>
      <c r="B1622" s="14" t="s">
        <v>110</v>
      </c>
      <c r="C1622" s="10" t="s">
        <v>169</v>
      </c>
      <c r="D1622" s="14" t="s">
        <v>566</v>
      </c>
      <c r="E1622" s="14" t="s">
        <v>207</v>
      </c>
      <c r="F1622" s="12" t="s">
        <v>2047</v>
      </c>
      <c r="G1622" s="12" t="s">
        <v>1921</v>
      </c>
      <c r="H1622" s="10">
        <v>1</v>
      </c>
      <c r="I1622" s="12"/>
      <c r="K1622" s="12"/>
      <c r="L1622" s="12" t="s">
        <v>4892</v>
      </c>
      <c r="M1622" s="10" t="s">
        <v>1928</v>
      </c>
      <c r="N1622" s="10" t="s">
        <v>1929</v>
      </c>
      <c r="O1622" s="10" t="s">
        <v>1930</v>
      </c>
      <c r="P1622" s="14" t="s">
        <v>1931</v>
      </c>
      <c r="Q1622" s="12" t="s">
        <v>1924</v>
      </c>
      <c r="R1622" s="12" t="s">
        <v>207</v>
      </c>
      <c r="S1622" s="12" t="s">
        <v>207</v>
      </c>
      <c r="T1622" s="10" t="s">
        <v>207</v>
      </c>
      <c r="U1622" s="10" t="s">
        <v>207</v>
      </c>
      <c r="V1622" s="10" t="s">
        <v>207</v>
      </c>
      <c r="W1622" s="10" t="s">
        <v>207</v>
      </c>
      <c r="X1622" s="10" t="s">
        <v>207</v>
      </c>
      <c r="Y1622" s="10" t="s">
        <v>207</v>
      </c>
      <c r="Z1622" s="10" t="s">
        <v>1935</v>
      </c>
    </row>
    <row r="1623" spans="1:26" s="10" customFormat="1" ht="75">
      <c r="A1623" s="13" t="s">
        <v>61</v>
      </c>
      <c r="B1623" s="14" t="s">
        <v>127</v>
      </c>
      <c r="C1623" s="10" t="s">
        <v>195</v>
      </c>
      <c r="D1623" s="14" t="s">
        <v>567</v>
      </c>
      <c r="E1623" s="14" t="s">
        <v>2330</v>
      </c>
      <c r="F1623" s="12" t="s">
        <v>1936</v>
      </c>
      <c r="G1623" s="12" t="s">
        <v>1937</v>
      </c>
      <c r="H1623" s="10">
        <v>2</v>
      </c>
      <c r="I1623" s="12">
        <v>5</v>
      </c>
      <c r="K1623" s="12"/>
      <c r="L1623" s="12" t="s">
        <v>4892</v>
      </c>
      <c r="M1623" s="10" t="s">
        <v>1928</v>
      </c>
      <c r="N1623" s="10" t="s">
        <v>1929</v>
      </c>
      <c r="O1623" s="10" t="s">
        <v>1960</v>
      </c>
      <c r="P1623" s="14" t="s">
        <v>2112</v>
      </c>
      <c r="Q1623" s="12" t="s">
        <v>1924</v>
      </c>
      <c r="R1623" s="12" t="s">
        <v>207</v>
      </c>
      <c r="S1623" s="12" t="s">
        <v>1941</v>
      </c>
      <c r="T1623" s="10" t="s">
        <v>207</v>
      </c>
      <c r="U1623" s="10" t="s">
        <v>207</v>
      </c>
      <c r="V1623" s="10" t="s">
        <v>207</v>
      </c>
      <c r="W1623" s="10" t="s">
        <v>207</v>
      </c>
      <c r="X1623" s="10" t="s">
        <v>207</v>
      </c>
      <c r="Y1623" s="10" t="s">
        <v>1942</v>
      </c>
      <c r="Z1623" s="10" t="s">
        <v>207</v>
      </c>
    </row>
    <row r="1624" spans="1:26" s="10" customFormat="1" ht="75">
      <c r="A1624" s="13" t="s">
        <v>61</v>
      </c>
      <c r="B1624" s="14" t="s">
        <v>127</v>
      </c>
      <c r="C1624" s="10" t="s">
        <v>195</v>
      </c>
      <c r="D1624" s="14" t="s">
        <v>568</v>
      </c>
      <c r="E1624" s="14" t="s">
        <v>2331</v>
      </c>
      <c r="F1624" s="12" t="s">
        <v>1936</v>
      </c>
      <c r="G1624" s="12" t="s">
        <v>1937</v>
      </c>
      <c r="H1624" s="10">
        <v>2</v>
      </c>
      <c r="I1624" s="12">
        <v>5</v>
      </c>
      <c r="K1624" s="12"/>
      <c r="L1624" s="12" t="s">
        <v>4892</v>
      </c>
      <c r="M1624" s="10" t="s">
        <v>1928</v>
      </c>
      <c r="N1624" s="10" t="s">
        <v>1929</v>
      </c>
      <c r="O1624" s="10" t="s">
        <v>1960</v>
      </c>
      <c r="P1624" s="14" t="s">
        <v>2112</v>
      </c>
      <c r="Q1624" s="12" t="s">
        <v>1924</v>
      </c>
      <c r="R1624" s="12" t="s">
        <v>207</v>
      </c>
      <c r="S1624" s="12" t="s">
        <v>1941</v>
      </c>
      <c r="T1624" s="10" t="s">
        <v>207</v>
      </c>
      <c r="U1624" s="10" t="s">
        <v>207</v>
      </c>
      <c r="V1624" s="10" t="s">
        <v>207</v>
      </c>
      <c r="W1624" s="10" t="s">
        <v>207</v>
      </c>
      <c r="X1624" s="10" t="s">
        <v>207</v>
      </c>
      <c r="Y1624" s="10" t="s">
        <v>1942</v>
      </c>
      <c r="Z1624" s="10" t="s">
        <v>207</v>
      </c>
    </row>
    <row r="1625" spans="1:26" s="10" customFormat="1" ht="30">
      <c r="A1625" s="13" t="s">
        <v>62</v>
      </c>
      <c r="B1625" s="14" t="s">
        <v>126</v>
      </c>
      <c r="C1625" s="10" t="s">
        <v>194</v>
      </c>
      <c r="D1625" s="14" t="s">
        <v>1854</v>
      </c>
      <c r="E1625" s="14" t="s">
        <v>207</v>
      </c>
      <c r="F1625" s="12" t="s">
        <v>1920</v>
      </c>
      <c r="G1625" s="12" t="s">
        <v>1921</v>
      </c>
      <c r="H1625" s="10">
        <v>1</v>
      </c>
      <c r="I1625" s="12"/>
      <c r="K1625" s="12"/>
      <c r="L1625" s="12" t="s">
        <v>1927</v>
      </c>
      <c r="M1625" s="10" t="s">
        <v>1923</v>
      </c>
      <c r="N1625" s="10" t="s">
        <v>207</v>
      </c>
      <c r="O1625" s="10" t="s">
        <v>207</v>
      </c>
      <c r="P1625" s="14" t="s">
        <v>207</v>
      </c>
      <c r="Q1625" s="12" t="s">
        <v>1946</v>
      </c>
      <c r="R1625" s="12" t="s">
        <v>1933</v>
      </c>
      <c r="S1625" s="12" t="s">
        <v>1933</v>
      </c>
      <c r="T1625" s="10" t="s">
        <v>4713</v>
      </c>
      <c r="U1625" s="10" t="s">
        <v>4714</v>
      </c>
      <c r="V1625" s="10" t="s">
        <v>1925</v>
      </c>
      <c r="W1625" s="10" t="s">
        <v>2050</v>
      </c>
      <c r="X1625" s="10" t="s">
        <v>207</v>
      </c>
      <c r="Y1625" s="10" t="s">
        <v>207</v>
      </c>
      <c r="Z1625" s="10" t="s">
        <v>2121</v>
      </c>
    </row>
    <row r="1626" spans="1:26" s="10" customFormat="1" ht="30">
      <c r="A1626" s="13" t="s">
        <v>62</v>
      </c>
      <c r="B1626" s="14" t="s">
        <v>131</v>
      </c>
      <c r="C1626" s="10" t="s">
        <v>198</v>
      </c>
      <c r="D1626" s="14" t="s">
        <v>1857</v>
      </c>
      <c r="E1626" s="14" t="s">
        <v>207</v>
      </c>
      <c r="F1626" s="12" t="s">
        <v>1936</v>
      </c>
      <c r="G1626" s="12" t="s">
        <v>1921</v>
      </c>
      <c r="H1626" s="10">
        <v>5</v>
      </c>
      <c r="I1626" s="12">
        <v>5</v>
      </c>
      <c r="K1626" s="12"/>
      <c r="L1626" s="12" t="s">
        <v>4892</v>
      </c>
      <c r="M1626" s="10" t="s">
        <v>1928</v>
      </c>
      <c r="N1626" s="10" t="s">
        <v>1929</v>
      </c>
      <c r="O1626" s="10" t="s">
        <v>1960</v>
      </c>
      <c r="P1626" s="14" t="s">
        <v>1931</v>
      </c>
      <c r="Q1626" s="12" t="s">
        <v>1924</v>
      </c>
      <c r="R1626" s="12" t="s">
        <v>207</v>
      </c>
      <c r="S1626" s="12" t="s">
        <v>207</v>
      </c>
      <c r="T1626" s="10" t="s">
        <v>207</v>
      </c>
      <c r="U1626" s="10" t="s">
        <v>207</v>
      </c>
      <c r="V1626" s="10" t="s">
        <v>207</v>
      </c>
      <c r="W1626" s="10" t="s">
        <v>1962</v>
      </c>
      <c r="X1626" s="10" t="s">
        <v>207</v>
      </c>
      <c r="Y1626" s="10" t="s">
        <v>1942</v>
      </c>
      <c r="Z1626" s="10" t="s">
        <v>1935</v>
      </c>
    </row>
    <row r="1627" spans="1:26" s="10" customFormat="1" ht="30">
      <c r="A1627" s="13" t="s">
        <v>62</v>
      </c>
      <c r="B1627" s="14" t="s">
        <v>119</v>
      </c>
      <c r="C1627" s="10" t="s">
        <v>189</v>
      </c>
      <c r="D1627" s="14" t="s">
        <v>569</v>
      </c>
      <c r="E1627" s="14" t="s">
        <v>207</v>
      </c>
      <c r="F1627" s="12" t="s">
        <v>1920</v>
      </c>
      <c r="G1627" s="12" t="s">
        <v>1921</v>
      </c>
      <c r="H1627" s="10">
        <v>1</v>
      </c>
      <c r="I1627" s="12"/>
      <c r="K1627" s="12">
        <v>6</v>
      </c>
      <c r="L1627" s="12" t="s">
        <v>4892</v>
      </c>
      <c r="M1627" s="10" t="s">
        <v>1928</v>
      </c>
      <c r="N1627" s="10" t="s">
        <v>2019</v>
      </c>
      <c r="O1627" s="10" t="s">
        <v>1930</v>
      </c>
      <c r="P1627" s="14" t="s">
        <v>1931</v>
      </c>
      <c r="Q1627" s="12" t="s">
        <v>1924</v>
      </c>
      <c r="R1627" s="12" t="s">
        <v>207</v>
      </c>
      <c r="S1627" s="12" t="s">
        <v>207</v>
      </c>
      <c r="T1627" s="10" t="s">
        <v>207</v>
      </c>
      <c r="U1627" s="10" t="s">
        <v>207</v>
      </c>
      <c r="V1627" s="10" t="s">
        <v>207</v>
      </c>
      <c r="W1627" s="10" t="s">
        <v>2022</v>
      </c>
      <c r="X1627" s="10" t="s">
        <v>2332</v>
      </c>
      <c r="Y1627" s="10" t="s">
        <v>2333</v>
      </c>
      <c r="Z1627" s="10" t="s">
        <v>207</v>
      </c>
    </row>
    <row r="1628" spans="1:26" s="10" customFormat="1" ht="30">
      <c r="A1628" s="13" t="s">
        <v>62</v>
      </c>
      <c r="B1628" s="14" t="s">
        <v>110</v>
      </c>
      <c r="C1628" s="10" t="s">
        <v>169</v>
      </c>
      <c r="D1628" s="14" t="s">
        <v>574</v>
      </c>
      <c r="E1628" s="14" t="s">
        <v>207</v>
      </c>
      <c r="F1628" s="12" t="s">
        <v>1936</v>
      </c>
      <c r="G1628" s="12" t="s">
        <v>1921</v>
      </c>
      <c r="H1628" s="10">
        <v>1</v>
      </c>
      <c r="I1628" s="12"/>
      <c r="K1628" s="12"/>
      <c r="L1628" s="12" t="s">
        <v>4892</v>
      </c>
      <c r="M1628" s="10" t="s">
        <v>1928</v>
      </c>
      <c r="N1628" s="10" t="s">
        <v>1929</v>
      </c>
      <c r="O1628" s="10" t="s">
        <v>1930</v>
      </c>
      <c r="P1628" s="14" t="s">
        <v>1931</v>
      </c>
      <c r="Q1628" s="12" t="s">
        <v>1924</v>
      </c>
      <c r="R1628" s="12" t="s">
        <v>207</v>
      </c>
      <c r="S1628" s="12" t="s">
        <v>207</v>
      </c>
      <c r="T1628" s="10" t="s">
        <v>207</v>
      </c>
      <c r="U1628" s="10" t="s">
        <v>207</v>
      </c>
      <c r="V1628" s="10" t="s">
        <v>207</v>
      </c>
      <c r="W1628" s="10" t="s">
        <v>207</v>
      </c>
      <c r="X1628" s="10" t="s">
        <v>207</v>
      </c>
      <c r="Y1628" s="10" t="s">
        <v>207</v>
      </c>
      <c r="Z1628" s="10" t="s">
        <v>1935</v>
      </c>
    </row>
    <row r="1629" spans="1:26" s="10" customFormat="1" ht="30">
      <c r="A1629" s="13" t="s">
        <v>62</v>
      </c>
      <c r="B1629" s="14" t="s">
        <v>96</v>
      </c>
      <c r="C1629" s="10" t="s">
        <v>168</v>
      </c>
      <c r="D1629" s="14" t="s">
        <v>570</v>
      </c>
      <c r="E1629" s="14" t="s">
        <v>2334</v>
      </c>
      <c r="F1629" s="12" t="s">
        <v>1936</v>
      </c>
      <c r="G1629" s="12" t="s">
        <v>1937</v>
      </c>
      <c r="H1629" s="10">
        <v>40</v>
      </c>
      <c r="I1629" s="12"/>
      <c r="K1629" s="12">
        <v>10</v>
      </c>
      <c r="L1629" s="12" t="s">
        <v>4892</v>
      </c>
      <c r="M1629" s="10" t="s">
        <v>1928</v>
      </c>
      <c r="N1629" s="10" t="s">
        <v>1929</v>
      </c>
      <c r="O1629" s="10" t="s">
        <v>1960</v>
      </c>
      <c r="P1629" s="14" t="s">
        <v>1931</v>
      </c>
      <c r="Q1629" s="12" t="s">
        <v>1924</v>
      </c>
      <c r="R1629" s="12" t="s">
        <v>207</v>
      </c>
      <c r="S1629" s="12" t="s">
        <v>207</v>
      </c>
      <c r="T1629" s="10" t="s">
        <v>207</v>
      </c>
      <c r="U1629" s="10" t="s">
        <v>207</v>
      </c>
      <c r="V1629" s="10" t="s">
        <v>207</v>
      </c>
      <c r="W1629" s="10" t="s">
        <v>207</v>
      </c>
      <c r="X1629" s="10" t="s">
        <v>207</v>
      </c>
      <c r="Y1629" s="10" t="s">
        <v>2081</v>
      </c>
      <c r="Z1629" s="10" t="s">
        <v>1935</v>
      </c>
    </row>
    <row r="1630" spans="1:26" s="10" customFormat="1" ht="30">
      <c r="A1630" s="13" t="s">
        <v>62</v>
      </c>
      <c r="B1630" s="14" t="s">
        <v>96</v>
      </c>
      <c r="C1630" s="10" t="s">
        <v>168</v>
      </c>
      <c r="D1630" s="14" t="s">
        <v>571</v>
      </c>
      <c r="E1630" s="14" t="s">
        <v>2334</v>
      </c>
      <c r="F1630" s="12" t="s">
        <v>1936</v>
      </c>
      <c r="G1630" s="12" t="s">
        <v>1937</v>
      </c>
      <c r="H1630" s="10">
        <v>40</v>
      </c>
      <c r="I1630" s="12"/>
      <c r="K1630" s="12"/>
      <c r="L1630" s="12" t="s">
        <v>4892</v>
      </c>
      <c r="M1630" s="10" t="s">
        <v>1928</v>
      </c>
      <c r="N1630" s="10" t="s">
        <v>1929</v>
      </c>
      <c r="O1630" s="10" t="s">
        <v>1960</v>
      </c>
      <c r="P1630" s="14" t="s">
        <v>1931</v>
      </c>
      <c r="Q1630" s="12" t="s">
        <v>1924</v>
      </c>
      <c r="R1630" s="12" t="s">
        <v>207</v>
      </c>
      <c r="S1630" s="12" t="s">
        <v>207</v>
      </c>
      <c r="T1630" s="10" t="s">
        <v>207</v>
      </c>
      <c r="U1630" s="10" t="s">
        <v>207</v>
      </c>
      <c r="V1630" s="10" t="s">
        <v>207</v>
      </c>
      <c r="W1630" s="10" t="s">
        <v>207</v>
      </c>
      <c r="X1630" s="10" t="s">
        <v>207</v>
      </c>
      <c r="Y1630" s="10" t="s">
        <v>2081</v>
      </c>
      <c r="Z1630" s="10" t="s">
        <v>1935</v>
      </c>
    </row>
    <row r="1631" spans="1:26" s="10" customFormat="1" ht="30">
      <c r="A1631" s="13" t="s">
        <v>62</v>
      </c>
      <c r="B1631" s="14" t="s">
        <v>96</v>
      </c>
      <c r="C1631" s="10" t="s">
        <v>168</v>
      </c>
      <c r="D1631" s="14" t="s">
        <v>572</v>
      </c>
      <c r="E1631" s="14" t="s">
        <v>2334</v>
      </c>
      <c r="F1631" s="12" t="s">
        <v>1936</v>
      </c>
      <c r="G1631" s="12" t="s">
        <v>1937</v>
      </c>
      <c r="H1631" s="10">
        <v>40</v>
      </c>
      <c r="I1631" s="12"/>
      <c r="K1631" s="12">
        <v>10</v>
      </c>
      <c r="L1631" s="12" t="s">
        <v>4892</v>
      </c>
      <c r="M1631" s="10" t="s">
        <v>1928</v>
      </c>
      <c r="N1631" s="10" t="s">
        <v>1929</v>
      </c>
      <c r="O1631" s="10" t="s">
        <v>1960</v>
      </c>
      <c r="P1631" s="14" t="s">
        <v>1931</v>
      </c>
      <c r="Q1631" s="12" t="s">
        <v>1924</v>
      </c>
      <c r="R1631" s="12" t="s">
        <v>207</v>
      </c>
      <c r="S1631" s="12" t="s">
        <v>207</v>
      </c>
      <c r="T1631" s="10" t="s">
        <v>207</v>
      </c>
      <c r="U1631" s="10" t="s">
        <v>207</v>
      </c>
      <c r="V1631" s="10" t="s">
        <v>207</v>
      </c>
      <c r="W1631" s="10" t="s">
        <v>207</v>
      </c>
      <c r="X1631" s="10" t="s">
        <v>207</v>
      </c>
      <c r="Y1631" s="10" t="s">
        <v>2081</v>
      </c>
      <c r="Z1631" s="10" t="s">
        <v>1935</v>
      </c>
    </row>
    <row r="1632" spans="1:26" s="10" customFormat="1" ht="30">
      <c r="A1632" s="13" t="s">
        <v>62</v>
      </c>
      <c r="B1632" s="14" t="s">
        <v>96</v>
      </c>
      <c r="C1632" s="10" t="s">
        <v>168</v>
      </c>
      <c r="D1632" s="14" t="s">
        <v>573</v>
      </c>
      <c r="E1632" s="14" t="s">
        <v>2334</v>
      </c>
      <c r="F1632" s="12" t="s">
        <v>1936</v>
      </c>
      <c r="G1632" s="12" t="s">
        <v>1937</v>
      </c>
      <c r="H1632" s="10">
        <v>40</v>
      </c>
      <c r="I1632" s="12"/>
      <c r="K1632" s="12"/>
      <c r="L1632" s="12" t="s">
        <v>4892</v>
      </c>
      <c r="M1632" s="10" t="s">
        <v>1928</v>
      </c>
      <c r="N1632" s="10" t="s">
        <v>1929</v>
      </c>
      <c r="O1632" s="10" t="s">
        <v>1960</v>
      </c>
      <c r="P1632" s="14" t="s">
        <v>1931</v>
      </c>
      <c r="Q1632" s="12" t="s">
        <v>1924</v>
      </c>
      <c r="R1632" s="12" t="s">
        <v>207</v>
      </c>
      <c r="S1632" s="12" t="s">
        <v>207</v>
      </c>
      <c r="T1632" s="10" t="s">
        <v>207</v>
      </c>
      <c r="U1632" s="10" t="s">
        <v>207</v>
      </c>
      <c r="V1632" s="10" t="s">
        <v>207</v>
      </c>
      <c r="W1632" s="10" t="s">
        <v>207</v>
      </c>
      <c r="X1632" s="10" t="s">
        <v>207</v>
      </c>
      <c r="Y1632" s="10" t="s">
        <v>2081</v>
      </c>
      <c r="Z1632" s="10" t="s">
        <v>1935</v>
      </c>
    </row>
    <row r="1633" spans="1:26" s="10" customFormat="1">
      <c r="A1633" s="13" t="s">
        <v>62</v>
      </c>
      <c r="B1633" s="14" t="s">
        <v>133</v>
      </c>
      <c r="C1633" s="10" t="s">
        <v>201</v>
      </c>
      <c r="D1633" s="14" t="s">
        <v>575</v>
      </c>
      <c r="E1633" s="14" t="s">
        <v>207</v>
      </c>
      <c r="F1633" s="12" t="s">
        <v>1920</v>
      </c>
      <c r="G1633" s="12" t="s">
        <v>1921</v>
      </c>
      <c r="H1633" s="10">
        <v>2</v>
      </c>
      <c r="I1633" s="12"/>
      <c r="K1633" s="12"/>
      <c r="L1633" s="12" t="s">
        <v>1922</v>
      </c>
      <c r="M1633" s="10" t="s">
        <v>1923</v>
      </c>
      <c r="N1633" s="10" t="s">
        <v>207</v>
      </c>
      <c r="O1633" s="10" t="s">
        <v>207</v>
      </c>
      <c r="P1633" s="14" t="s">
        <v>207</v>
      </c>
      <c r="Q1633" s="12" t="s">
        <v>1946</v>
      </c>
      <c r="R1633" s="12" t="s">
        <v>1941</v>
      </c>
      <c r="S1633" s="12" t="s">
        <v>1941</v>
      </c>
      <c r="T1633" s="10" t="s">
        <v>2335</v>
      </c>
      <c r="U1633" s="10" t="s">
        <v>2336</v>
      </c>
      <c r="V1633" s="10" t="s">
        <v>207</v>
      </c>
      <c r="W1633" s="10" t="s">
        <v>207</v>
      </c>
      <c r="X1633" s="10" t="s">
        <v>207</v>
      </c>
      <c r="Y1633" s="10" t="s">
        <v>207</v>
      </c>
      <c r="Z1633" s="10" t="s">
        <v>1935</v>
      </c>
    </row>
    <row r="1634" spans="1:26" s="10" customFormat="1" ht="30">
      <c r="A1634" s="13" t="s">
        <v>63</v>
      </c>
      <c r="B1634" s="14" t="s">
        <v>121</v>
      </c>
      <c r="C1634" s="10" t="s">
        <v>191</v>
      </c>
      <c r="D1634" s="14" t="s">
        <v>576</v>
      </c>
      <c r="E1634" s="14" t="s">
        <v>207</v>
      </c>
      <c r="F1634" s="12" t="s">
        <v>1936</v>
      </c>
      <c r="G1634" s="12" t="s">
        <v>1937</v>
      </c>
      <c r="H1634" s="10">
        <v>5</v>
      </c>
      <c r="I1634" s="12"/>
      <c r="K1634" s="12"/>
      <c r="L1634" s="12" t="s">
        <v>1922</v>
      </c>
      <c r="M1634" s="10" t="s">
        <v>1928</v>
      </c>
      <c r="N1634" s="10" t="s">
        <v>1929</v>
      </c>
      <c r="O1634" s="10" t="s">
        <v>1960</v>
      </c>
      <c r="P1634" s="14" t="s">
        <v>2067</v>
      </c>
      <c r="Q1634" s="12" t="s">
        <v>1946</v>
      </c>
      <c r="R1634" s="12" t="s">
        <v>1941</v>
      </c>
      <c r="S1634" s="12" t="s">
        <v>1941</v>
      </c>
      <c r="T1634" s="10" t="s">
        <v>2337</v>
      </c>
      <c r="U1634" s="10" t="s">
        <v>2338</v>
      </c>
      <c r="V1634" s="10" t="s">
        <v>207</v>
      </c>
      <c r="W1634" s="10" t="s">
        <v>207</v>
      </c>
      <c r="X1634" s="10" t="s">
        <v>207</v>
      </c>
      <c r="Y1634" s="10" t="s">
        <v>207</v>
      </c>
      <c r="Z1634" s="10" t="s">
        <v>1935</v>
      </c>
    </row>
    <row r="1635" spans="1:26" s="10" customFormat="1" ht="30">
      <c r="A1635" s="13" t="s">
        <v>63</v>
      </c>
      <c r="B1635" s="14" t="s">
        <v>110</v>
      </c>
      <c r="C1635" s="10" t="s">
        <v>169</v>
      </c>
      <c r="D1635" s="14" t="s">
        <v>577</v>
      </c>
      <c r="E1635" s="14" t="s">
        <v>207</v>
      </c>
      <c r="F1635" s="12" t="s">
        <v>1936</v>
      </c>
      <c r="G1635" s="12" t="s">
        <v>1921</v>
      </c>
      <c r="H1635" s="10">
        <v>1</v>
      </c>
      <c r="I1635" s="12"/>
      <c r="K1635" s="12"/>
      <c r="L1635" s="12" t="s">
        <v>4892</v>
      </c>
      <c r="M1635" s="10" t="s">
        <v>1928</v>
      </c>
      <c r="N1635" s="10" t="s">
        <v>1929</v>
      </c>
      <c r="O1635" s="10" t="s">
        <v>1930</v>
      </c>
      <c r="P1635" s="14" t="s">
        <v>1931</v>
      </c>
      <c r="Q1635" s="12" t="s">
        <v>1924</v>
      </c>
      <c r="R1635" s="12" t="s">
        <v>207</v>
      </c>
      <c r="S1635" s="12" t="s">
        <v>207</v>
      </c>
      <c r="T1635" s="10" t="s">
        <v>207</v>
      </c>
      <c r="U1635" s="10" t="s">
        <v>207</v>
      </c>
      <c r="V1635" s="10" t="s">
        <v>207</v>
      </c>
      <c r="W1635" s="10" t="s">
        <v>207</v>
      </c>
      <c r="X1635" s="10" t="s">
        <v>207</v>
      </c>
      <c r="Y1635" s="10" t="s">
        <v>207</v>
      </c>
      <c r="Z1635" s="10" t="s">
        <v>1935</v>
      </c>
    </row>
    <row r="1636" spans="1:26" s="10" customFormat="1" ht="30">
      <c r="A1636" s="13" t="s">
        <v>64</v>
      </c>
      <c r="B1636" s="14" t="s">
        <v>94</v>
      </c>
      <c r="C1636" s="10" t="s">
        <v>166</v>
      </c>
      <c r="D1636" s="14" t="s">
        <v>1867</v>
      </c>
      <c r="E1636" s="14" t="s">
        <v>207</v>
      </c>
      <c r="F1636" s="12" t="s">
        <v>1920</v>
      </c>
      <c r="G1636" s="12" t="s">
        <v>1921</v>
      </c>
      <c r="H1636" s="10">
        <v>1</v>
      </c>
      <c r="I1636" s="12">
        <v>2</v>
      </c>
      <c r="K1636" s="12"/>
      <c r="L1636" s="12" t="s">
        <v>4892</v>
      </c>
      <c r="M1636" s="10" t="s">
        <v>1928</v>
      </c>
      <c r="N1636" s="10" t="s">
        <v>1929</v>
      </c>
      <c r="O1636" s="10" t="s">
        <v>1930</v>
      </c>
      <c r="P1636" s="14" t="s">
        <v>1931</v>
      </c>
      <c r="Q1636" s="12" t="s">
        <v>1924</v>
      </c>
      <c r="R1636" s="12" t="s">
        <v>207</v>
      </c>
      <c r="S1636" s="12" t="s">
        <v>207</v>
      </c>
      <c r="T1636" s="10" t="s">
        <v>207</v>
      </c>
      <c r="U1636" s="10" t="s">
        <v>207</v>
      </c>
      <c r="V1636" s="10" t="s">
        <v>207</v>
      </c>
      <c r="W1636" s="10" t="s">
        <v>207</v>
      </c>
      <c r="X1636" s="10" t="s">
        <v>207</v>
      </c>
      <c r="Y1636" s="10" t="s">
        <v>207</v>
      </c>
      <c r="Z1636" s="10" t="s">
        <v>207</v>
      </c>
    </row>
    <row r="1637" spans="1:26" s="10" customFormat="1" ht="30">
      <c r="A1637" s="13" t="s">
        <v>64</v>
      </c>
      <c r="B1637" s="14" t="s">
        <v>96</v>
      </c>
      <c r="C1637" s="10" t="s">
        <v>168</v>
      </c>
      <c r="D1637" s="14" t="s">
        <v>584</v>
      </c>
      <c r="E1637" s="14" t="s">
        <v>2342</v>
      </c>
      <c r="F1637" s="12" t="s">
        <v>1936</v>
      </c>
      <c r="G1637" s="12" t="s">
        <v>1937</v>
      </c>
      <c r="H1637" s="10">
        <v>4</v>
      </c>
      <c r="I1637" s="12">
        <v>8</v>
      </c>
      <c r="K1637" s="12"/>
      <c r="L1637" s="12" t="s">
        <v>4892</v>
      </c>
      <c r="M1637" s="10" t="s">
        <v>1928</v>
      </c>
      <c r="N1637" s="10" t="s">
        <v>1929</v>
      </c>
      <c r="O1637" s="10" t="s">
        <v>1938</v>
      </c>
      <c r="P1637" s="14" t="s">
        <v>1931</v>
      </c>
      <c r="Q1637" s="12" t="s">
        <v>1924</v>
      </c>
      <c r="R1637" s="12" t="s">
        <v>207</v>
      </c>
      <c r="S1637" s="12" t="s">
        <v>207</v>
      </c>
      <c r="T1637" s="10" t="s">
        <v>207</v>
      </c>
      <c r="U1637" s="10" t="s">
        <v>207</v>
      </c>
      <c r="V1637" s="10" t="s">
        <v>207</v>
      </c>
      <c r="W1637" s="10" t="s">
        <v>207</v>
      </c>
      <c r="X1637" s="10" t="s">
        <v>207</v>
      </c>
      <c r="Y1637" s="10" t="s">
        <v>2343</v>
      </c>
      <c r="Z1637" s="10" t="s">
        <v>1935</v>
      </c>
    </row>
    <row r="1638" spans="1:26" s="10" customFormat="1" ht="30">
      <c r="A1638" s="13" t="s">
        <v>64</v>
      </c>
      <c r="B1638" s="14" t="s">
        <v>94</v>
      </c>
      <c r="C1638" s="10" t="s">
        <v>166</v>
      </c>
      <c r="D1638" s="14" t="s">
        <v>578</v>
      </c>
      <c r="E1638" s="14" t="s">
        <v>207</v>
      </c>
      <c r="F1638" s="12" t="s">
        <v>1936</v>
      </c>
      <c r="G1638" s="12" t="s">
        <v>1937</v>
      </c>
      <c r="H1638" s="10">
        <v>5</v>
      </c>
      <c r="I1638" s="12">
        <v>30</v>
      </c>
      <c r="J1638" s="10">
        <v>5</v>
      </c>
      <c r="K1638" s="12">
        <v>2</v>
      </c>
      <c r="L1638" s="12" t="s">
        <v>4892</v>
      </c>
      <c r="M1638" s="10" t="s">
        <v>1928</v>
      </c>
      <c r="N1638" s="10" t="s">
        <v>1929</v>
      </c>
      <c r="O1638" s="10" t="s">
        <v>1960</v>
      </c>
      <c r="P1638" s="14" t="s">
        <v>1931</v>
      </c>
      <c r="Q1638" s="12" t="s">
        <v>1924</v>
      </c>
      <c r="R1638" s="12" t="s">
        <v>207</v>
      </c>
      <c r="S1638" s="12" t="s">
        <v>207</v>
      </c>
      <c r="T1638" s="10" t="s">
        <v>207</v>
      </c>
      <c r="U1638" s="10" t="s">
        <v>207</v>
      </c>
      <c r="V1638" s="10" t="s">
        <v>207</v>
      </c>
      <c r="W1638" s="10" t="s">
        <v>207</v>
      </c>
      <c r="X1638" s="10" t="s">
        <v>207</v>
      </c>
      <c r="Y1638" s="10" t="s">
        <v>207</v>
      </c>
      <c r="Z1638" s="10" t="s">
        <v>207</v>
      </c>
    </row>
    <row r="1639" spans="1:26" s="10" customFormat="1" ht="30">
      <c r="A1639" s="13" t="s">
        <v>64</v>
      </c>
      <c r="B1639" s="14" t="s">
        <v>94</v>
      </c>
      <c r="C1639" s="10" t="s">
        <v>166</v>
      </c>
      <c r="D1639" s="14" t="s">
        <v>579</v>
      </c>
      <c r="E1639" s="14" t="s">
        <v>2339</v>
      </c>
      <c r="F1639" s="12" t="s">
        <v>1920</v>
      </c>
      <c r="G1639" s="12" t="s">
        <v>1921</v>
      </c>
      <c r="H1639" s="10">
        <v>30</v>
      </c>
      <c r="I1639" s="12">
        <v>30</v>
      </c>
      <c r="J1639" s="10">
        <v>5</v>
      </c>
      <c r="K1639" s="12">
        <v>5</v>
      </c>
      <c r="L1639" s="12" t="s">
        <v>4892</v>
      </c>
      <c r="M1639" s="10" t="s">
        <v>1923</v>
      </c>
      <c r="N1639" s="10" t="s">
        <v>207</v>
      </c>
      <c r="O1639" s="10" t="s">
        <v>207</v>
      </c>
      <c r="P1639" s="14" t="s">
        <v>207</v>
      </c>
      <c r="Q1639" s="12" t="s">
        <v>1924</v>
      </c>
      <c r="R1639" s="12" t="s">
        <v>207</v>
      </c>
      <c r="S1639" s="12" t="s">
        <v>207</v>
      </c>
      <c r="T1639" s="10" t="s">
        <v>207</v>
      </c>
      <c r="U1639" s="10" t="s">
        <v>207</v>
      </c>
      <c r="V1639" s="10" t="s">
        <v>1925</v>
      </c>
      <c r="W1639" s="10" t="s">
        <v>207</v>
      </c>
      <c r="X1639" s="10" t="s">
        <v>207</v>
      </c>
      <c r="Y1639" s="10" t="s">
        <v>207</v>
      </c>
      <c r="Z1639" s="10" t="s">
        <v>207</v>
      </c>
    </row>
    <row r="1640" spans="1:26" s="10" customFormat="1" ht="30">
      <c r="A1640" s="13" t="s">
        <v>64</v>
      </c>
      <c r="B1640" s="14" t="s">
        <v>94</v>
      </c>
      <c r="C1640" s="10" t="s">
        <v>166</v>
      </c>
      <c r="D1640" s="14" t="s">
        <v>580</v>
      </c>
      <c r="E1640" s="14" t="s">
        <v>2340</v>
      </c>
      <c r="F1640" s="12" t="s">
        <v>1920</v>
      </c>
      <c r="G1640" s="12" t="s">
        <v>1937</v>
      </c>
      <c r="H1640" s="10">
        <v>5</v>
      </c>
      <c r="I1640" s="12">
        <v>30</v>
      </c>
      <c r="J1640" s="10">
        <v>5</v>
      </c>
      <c r="K1640" s="12">
        <v>2</v>
      </c>
      <c r="L1640" s="12" t="s">
        <v>4892</v>
      </c>
      <c r="M1640" s="10" t="s">
        <v>1928</v>
      </c>
      <c r="N1640" s="10" t="s">
        <v>1929</v>
      </c>
      <c r="O1640" s="10" t="s">
        <v>1937</v>
      </c>
      <c r="P1640" s="14" t="s">
        <v>1931</v>
      </c>
      <c r="Q1640" s="12" t="s">
        <v>1924</v>
      </c>
      <c r="R1640" s="12" t="s">
        <v>207</v>
      </c>
      <c r="S1640" s="12" t="s">
        <v>207</v>
      </c>
      <c r="T1640" s="10" t="s">
        <v>207</v>
      </c>
      <c r="U1640" s="10" t="s">
        <v>207</v>
      </c>
      <c r="V1640" s="10" t="s">
        <v>207</v>
      </c>
      <c r="W1640" s="10" t="s">
        <v>207</v>
      </c>
      <c r="X1640" s="10" t="s">
        <v>207</v>
      </c>
      <c r="Y1640" s="10" t="s">
        <v>207</v>
      </c>
      <c r="Z1640" s="10" t="s">
        <v>207</v>
      </c>
    </row>
    <row r="1641" spans="1:26" s="10" customFormat="1" ht="30">
      <c r="A1641" s="13" t="s">
        <v>64</v>
      </c>
      <c r="B1641" s="14" t="s">
        <v>94</v>
      </c>
      <c r="C1641" s="10" t="s">
        <v>166</v>
      </c>
      <c r="D1641" s="14" t="s">
        <v>581</v>
      </c>
      <c r="E1641" s="14" t="s">
        <v>207</v>
      </c>
      <c r="F1641" s="12" t="s">
        <v>1920</v>
      </c>
      <c r="G1641" s="12" t="s">
        <v>1921</v>
      </c>
      <c r="H1641" s="10">
        <v>5</v>
      </c>
      <c r="I1641" s="12">
        <v>30</v>
      </c>
      <c r="J1641" s="10">
        <v>4</v>
      </c>
      <c r="K1641" s="12">
        <v>2</v>
      </c>
      <c r="L1641" s="12" t="s">
        <v>4892</v>
      </c>
      <c r="M1641" s="10" t="s">
        <v>1923</v>
      </c>
      <c r="N1641" s="10" t="s">
        <v>207</v>
      </c>
      <c r="O1641" s="10" t="s">
        <v>207</v>
      </c>
      <c r="P1641" s="14" t="s">
        <v>207</v>
      </c>
      <c r="Q1641" s="12" t="s">
        <v>1924</v>
      </c>
      <c r="R1641" s="12" t="s">
        <v>207</v>
      </c>
      <c r="S1641" s="12" t="s">
        <v>207</v>
      </c>
      <c r="T1641" s="10" t="s">
        <v>207</v>
      </c>
      <c r="U1641" s="10" t="s">
        <v>207</v>
      </c>
      <c r="V1641" s="10" t="s">
        <v>1925</v>
      </c>
      <c r="W1641" s="10" t="s">
        <v>207</v>
      </c>
      <c r="X1641" s="10" t="s">
        <v>207</v>
      </c>
      <c r="Y1641" s="10" t="s">
        <v>207</v>
      </c>
      <c r="Z1641" s="10" t="s">
        <v>207</v>
      </c>
    </row>
    <row r="1642" spans="1:26" s="10" customFormat="1" ht="30">
      <c r="A1642" s="13" t="s">
        <v>64</v>
      </c>
      <c r="B1642" s="14" t="s">
        <v>94</v>
      </c>
      <c r="C1642" s="10" t="s">
        <v>166</v>
      </c>
      <c r="D1642" s="14" t="s">
        <v>582</v>
      </c>
      <c r="E1642" s="14" t="s">
        <v>207</v>
      </c>
      <c r="F1642" s="12" t="s">
        <v>1936</v>
      </c>
      <c r="G1642" s="12" t="s">
        <v>1937</v>
      </c>
      <c r="H1642" s="10">
        <v>30</v>
      </c>
      <c r="I1642" s="12">
        <v>30</v>
      </c>
      <c r="K1642" s="12"/>
      <c r="L1642" s="12" t="s">
        <v>4892</v>
      </c>
      <c r="M1642" s="10" t="s">
        <v>1928</v>
      </c>
      <c r="N1642" s="10" t="s">
        <v>1929</v>
      </c>
      <c r="O1642" s="10" t="s">
        <v>1960</v>
      </c>
      <c r="P1642" s="14" t="s">
        <v>2341</v>
      </c>
      <c r="Q1642" s="12" t="s">
        <v>1924</v>
      </c>
      <c r="R1642" s="12" t="s">
        <v>207</v>
      </c>
      <c r="S1642" s="12" t="s">
        <v>207</v>
      </c>
      <c r="T1642" s="10" t="s">
        <v>207</v>
      </c>
      <c r="U1642" s="10" t="s">
        <v>207</v>
      </c>
      <c r="V1642" s="10" t="s">
        <v>207</v>
      </c>
      <c r="W1642" s="10" t="s">
        <v>207</v>
      </c>
      <c r="X1642" s="10" t="s">
        <v>207</v>
      </c>
      <c r="Y1642" s="10" t="s">
        <v>207</v>
      </c>
      <c r="Z1642" s="10" t="s">
        <v>207</v>
      </c>
    </row>
    <row r="1643" spans="1:26" s="10" customFormat="1" ht="30">
      <c r="A1643" s="13" t="s">
        <v>64</v>
      </c>
      <c r="B1643" s="14" t="s">
        <v>94</v>
      </c>
      <c r="C1643" s="10" t="s">
        <v>166</v>
      </c>
      <c r="D1643" s="14" t="s">
        <v>583</v>
      </c>
      <c r="E1643" s="14" t="s">
        <v>207</v>
      </c>
      <c r="F1643" s="12" t="s">
        <v>1920</v>
      </c>
      <c r="G1643" s="12" t="s">
        <v>1921</v>
      </c>
      <c r="H1643" s="10">
        <v>5</v>
      </c>
      <c r="I1643" s="12">
        <v>30</v>
      </c>
      <c r="J1643" s="10">
        <v>5</v>
      </c>
      <c r="K1643" s="12">
        <v>2</v>
      </c>
      <c r="L1643" s="12" t="s">
        <v>4892</v>
      </c>
      <c r="M1643" s="10" t="s">
        <v>1923</v>
      </c>
      <c r="N1643" s="10" t="s">
        <v>207</v>
      </c>
      <c r="O1643" s="10" t="s">
        <v>207</v>
      </c>
      <c r="P1643" s="14" t="s">
        <v>207</v>
      </c>
      <c r="Q1643" s="12" t="s">
        <v>1924</v>
      </c>
      <c r="R1643" s="12" t="s">
        <v>207</v>
      </c>
      <c r="S1643" s="12" t="s">
        <v>207</v>
      </c>
      <c r="T1643" s="10" t="s">
        <v>207</v>
      </c>
      <c r="U1643" s="10" t="s">
        <v>207</v>
      </c>
      <c r="V1643" s="10" t="s">
        <v>1925</v>
      </c>
      <c r="W1643" s="10" t="s">
        <v>207</v>
      </c>
      <c r="X1643" s="10" t="s">
        <v>207</v>
      </c>
      <c r="Y1643" s="10" t="s">
        <v>207</v>
      </c>
      <c r="Z1643" s="10" t="s">
        <v>207</v>
      </c>
    </row>
    <row r="1644" spans="1:26" s="10" customFormat="1" ht="30">
      <c r="A1644" s="13" t="s">
        <v>65</v>
      </c>
      <c r="B1644" s="14" t="s">
        <v>110</v>
      </c>
      <c r="C1644" s="10" t="s">
        <v>169</v>
      </c>
      <c r="D1644" s="14" t="s">
        <v>1862</v>
      </c>
      <c r="E1644" s="14" t="s">
        <v>207</v>
      </c>
      <c r="F1644" s="12" t="s">
        <v>1936</v>
      </c>
      <c r="G1644" s="12" t="s">
        <v>1921</v>
      </c>
      <c r="H1644" s="10">
        <v>1</v>
      </c>
      <c r="I1644" s="12"/>
      <c r="K1644" s="12"/>
      <c r="L1644" s="12" t="s">
        <v>4892</v>
      </c>
      <c r="M1644" s="10" t="s">
        <v>1944</v>
      </c>
      <c r="N1644" s="10" t="s">
        <v>1929</v>
      </c>
      <c r="O1644" s="10" t="s">
        <v>1930</v>
      </c>
      <c r="P1644" s="14" t="s">
        <v>1931</v>
      </c>
      <c r="Q1644" s="12" t="s">
        <v>1924</v>
      </c>
      <c r="R1644" s="12" t="s">
        <v>207</v>
      </c>
      <c r="S1644" s="12" t="s">
        <v>207</v>
      </c>
      <c r="T1644" s="10" t="s">
        <v>207</v>
      </c>
      <c r="U1644" s="10" t="s">
        <v>207</v>
      </c>
      <c r="V1644" s="10" t="s">
        <v>207</v>
      </c>
      <c r="W1644" s="10" t="s">
        <v>207</v>
      </c>
      <c r="X1644" s="10" t="s">
        <v>207</v>
      </c>
      <c r="Y1644" s="10" t="s">
        <v>207</v>
      </c>
      <c r="Z1644" s="10" t="s">
        <v>1935</v>
      </c>
    </row>
    <row r="1645" spans="1:26" s="10" customFormat="1" ht="30">
      <c r="A1645" s="13" t="s">
        <v>65</v>
      </c>
      <c r="B1645" s="14" t="s">
        <v>96</v>
      </c>
      <c r="C1645" s="10" t="s">
        <v>168</v>
      </c>
      <c r="D1645" s="14" t="s">
        <v>593</v>
      </c>
      <c r="E1645" s="14" t="s">
        <v>207</v>
      </c>
      <c r="F1645" s="12" t="s">
        <v>1936</v>
      </c>
      <c r="G1645" s="12" t="s">
        <v>1937</v>
      </c>
      <c r="H1645" s="10">
        <v>1</v>
      </c>
      <c r="I1645" s="12"/>
      <c r="K1645" s="12"/>
      <c r="L1645" s="12" t="s">
        <v>4892</v>
      </c>
      <c r="M1645" s="10" t="s">
        <v>1928</v>
      </c>
      <c r="N1645" s="10" t="s">
        <v>1929</v>
      </c>
      <c r="O1645" s="10" t="s">
        <v>1938</v>
      </c>
      <c r="P1645" s="14" t="s">
        <v>1931</v>
      </c>
      <c r="Q1645" s="12" t="s">
        <v>1924</v>
      </c>
      <c r="R1645" s="12" t="s">
        <v>207</v>
      </c>
      <c r="S1645" s="12" t="s">
        <v>207</v>
      </c>
      <c r="T1645" s="10" t="s">
        <v>207</v>
      </c>
      <c r="U1645" s="10" t="s">
        <v>207</v>
      </c>
      <c r="V1645" s="10" t="s">
        <v>207</v>
      </c>
      <c r="W1645" s="10" t="s">
        <v>207</v>
      </c>
      <c r="X1645" s="10" t="s">
        <v>207</v>
      </c>
      <c r="Y1645" s="10" t="s">
        <v>2350</v>
      </c>
      <c r="Z1645" s="10" t="s">
        <v>1935</v>
      </c>
    </row>
    <row r="1646" spans="1:26" s="10" customFormat="1" ht="30">
      <c r="A1646" s="13" t="s">
        <v>65</v>
      </c>
      <c r="B1646" s="14" t="s">
        <v>96</v>
      </c>
      <c r="C1646" s="10" t="s">
        <v>168</v>
      </c>
      <c r="D1646" s="14" t="s">
        <v>594</v>
      </c>
      <c r="E1646" s="14" t="s">
        <v>2351</v>
      </c>
      <c r="F1646" s="12" t="s">
        <v>1936</v>
      </c>
      <c r="G1646" s="12" t="s">
        <v>1937</v>
      </c>
      <c r="H1646" s="10">
        <v>1</v>
      </c>
      <c r="I1646" s="12"/>
      <c r="J1646" s="10">
        <v>1</v>
      </c>
      <c r="K1646" s="12">
        <v>1</v>
      </c>
      <c r="L1646" s="12" t="s">
        <v>4892</v>
      </c>
      <c r="M1646" s="10" t="s">
        <v>1928</v>
      </c>
      <c r="N1646" s="10" t="s">
        <v>1929</v>
      </c>
      <c r="O1646" s="10" t="s">
        <v>1960</v>
      </c>
      <c r="P1646" s="14" t="s">
        <v>1931</v>
      </c>
      <c r="Q1646" s="12" t="s">
        <v>1924</v>
      </c>
      <c r="R1646" s="12" t="s">
        <v>207</v>
      </c>
      <c r="S1646" s="12" t="s">
        <v>207</v>
      </c>
      <c r="T1646" s="10" t="s">
        <v>207</v>
      </c>
      <c r="U1646" s="10" t="s">
        <v>207</v>
      </c>
      <c r="V1646" s="10" t="s">
        <v>207</v>
      </c>
      <c r="W1646" s="10" t="s">
        <v>2352</v>
      </c>
      <c r="X1646" s="10" t="s">
        <v>2353</v>
      </c>
      <c r="Y1646" s="10" t="s">
        <v>1942</v>
      </c>
      <c r="Z1646" s="10" t="s">
        <v>1935</v>
      </c>
    </row>
    <row r="1647" spans="1:26" s="10" customFormat="1" ht="45">
      <c r="A1647" s="13" t="s">
        <v>65</v>
      </c>
      <c r="B1647" s="14" t="s">
        <v>94</v>
      </c>
      <c r="C1647" s="10" t="s">
        <v>166</v>
      </c>
      <c r="D1647" s="14" t="s">
        <v>587</v>
      </c>
      <c r="E1647" s="14" t="s">
        <v>207</v>
      </c>
      <c r="F1647" s="12" t="s">
        <v>1920</v>
      </c>
      <c r="G1647" s="12" t="s">
        <v>1937</v>
      </c>
      <c r="H1647" s="10">
        <v>30</v>
      </c>
      <c r="I1647" s="12">
        <v>30</v>
      </c>
      <c r="K1647" s="12">
        <v>2</v>
      </c>
      <c r="L1647" s="12" t="s">
        <v>4892</v>
      </c>
      <c r="M1647" s="10" t="s">
        <v>1928</v>
      </c>
      <c r="N1647" s="10" t="s">
        <v>1929</v>
      </c>
      <c r="O1647" s="10" t="s">
        <v>2346</v>
      </c>
      <c r="P1647" s="14" t="s">
        <v>1931</v>
      </c>
      <c r="Q1647" s="12" t="s">
        <v>1924</v>
      </c>
      <c r="R1647" s="12" t="s">
        <v>207</v>
      </c>
      <c r="S1647" s="12" t="s">
        <v>207</v>
      </c>
      <c r="T1647" s="10" t="s">
        <v>207</v>
      </c>
      <c r="U1647" s="10" t="s">
        <v>207</v>
      </c>
      <c r="V1647" s="10" t="s">
        <v>207</v>
      </c>
      <c r="W1647" s="10" t="s">
        <v>207</v>
      </c>
      <c r="X1647" s="10" t="s">
        <v>207</v>
      </c>
      <c r="Y1647" s="10" t="s">
        <v>207</v>
      </c>
      <c r="Z1647" s="10" t="s">
        <v>207</v>
      </c>
    </row>
    <row r="1648" spans="1:26" s="10" customFormat="1" ht="30">
      <c r="A1648" s="13" t="s">
        <v>65</v>
      </c>
      <c r="B1648" s="14" t="s">
        <v>94</v>
      </c>
      <c r="C1648" s="10" t="s">
        <v>166</v>
      </c>
      <c r="D1648" s="14" t="s">
        <v>588</v>
      </c>
      <c r="E1648" s="14" t="s">
        <v>207</v>
      </c>
      <c r="F1648" s="12" t="s">
        <v>1920</v>
      </c>
      <c r="G1648" s="12" t="s">
        <v>1937</v>
      </c>
      <c r="H1648" s="10">
        <v>5</v>
      </c>
      <c r="I1648" s="12">
        <v>30</v>
      </c>
      <c r="J1648" s="10">
        <v>30</v>
      </c>
      <c r="K1648" s="12">
        <v>2</v>
      </c>
      <c r="L1648" s="12" t="s">
        <v>4892</v>
      </c>
      <c r="M1648" s="10" t="s">
        <v>1928</v>
      </c>
      <c r="N1648" s="10" t="s">
        <v>1929</v>
      </c>
      <c r="O1648" s="10" t="s">
        <v>2164</v>
      </c>
      <c r="P1648" s="14" t="s">
        <v>1931</v>
      </c>
      <c r="Q1648" s="12" t="s">
        <v>1924</v>
      </c>
      <c r="R1648" s="12" t="s">
        <v>207</v>
      </c>
      <c r="S1648" s="12" t="s">
        <v>207</v>
      </c>
      <c r="T1648" s="10" t="s">
        <v>207</v>
      </c>
      <c r="U1648" s="10" t="s">
        <v>207</v>
      </c>
      <c r="V1648" s="10" t="s">
        <v>207</v>
      </c>
      <c r="W1648" s="10" t="s">
        <v>207</v>
      </c>
      <c r="X1648" s="10" t="s">
        <v>207</v>
      </c>
      <c r="Y1648" s="10" t="s">
        <v>207</v>
      </c>
      <c r="Z1648" s="10" t="s">
        <v>207</v>
      </c>
    </row>
    <row r="1649" spans="1:26" s="10" customFormat="1" ht="30">
      <c r="A1649" s="13" t="s">
        <v>65</v>
      </c>
      <c r="B1649" s="14" t="s">
        <v>94</v>
      </c>
      <c r="C1649" s="10" t="s">
        <v>166</v>
      </c>
      <c r="D1649" s="14" t="s">
        <v>1864</v>
      </c>
      <c r="E1649" s="14" t="s">
        <v>207</v>
      </c>
      <c r="F1649" s="12" t="s">
        <v>1920</v>
      </c>
      <c r="G1649" s="12" t="s">
        <v>1937</v>
      </c>
      <c r="H1649" s="10">
        <v>30</v>
      </c>
      <c r="I1649" s="12"/>
      <c r="K1649" s="12"/>
      <c r="L1649" s="12" t="s">
        <v>4892</v>
      </c>
      <c r="M1649" s="10" t="s">
        <v>1928</v>
      </c>
      <c r="N1649" s="10" t="s">
        <v>1929</v>
      </c>
      <c r="O1649" s="10" t="s">
        <v>1937</v>
      </c>
      <c r="P1649" s="14" t="s">
        <v>2341</v>
      </c>
      <c r="Q1649" s="12" t="s">
        <v>1924</v>
      </c>
      <c r="R1649" s="12" t="s">
        <v>207</v>
      </c>
      <c r="S1649" s="12" t="s">
        <v>207</v>
      </c>
      <c r="T1649" s="10" t="s">
        <v>207</v>
      </c>
      <c r="U1649" s="10" t="s">
        <v>207</v>
      </c>
      <c r="V1649" s="10" t="s">
        <v>207</v>
      </c>
      <c r="W1649" s="10" t="s">
        <v>207</v>
      </c>
      <c r="X1649" s="10" t="s">
        <v>207</v>
      </c>
      <c r="Y1649" s="10" t="s">
        <v>207</v>
      </c>
      <c r="Z1649" s="10" t="s">
        <v>207</v>
      </c>
    </row>
    <row r="1650" spans="1:26" s="10" customFormat="1" ht="30">
      <c r="A1650" s="13" t="s">
        <v>65</v>
      </c>
      <c r="B1650" s="14" t="s">
        <v>94</v>
      </c>
      <c r="C1650" s="10" t="s">
        <v>166</v>
      </c>
      <c r="D1650" s="14" t="s">
        <v>589</v>
      </c>
      <c r="E1650" s="14" t="s">
        <v>207</v>
      </c>
      <c r="F1650" s="12" t="s">
        <v>1920</v>
      </c>
      <c r="G1650" s="12" t="s">
        <v>1921</v>
      </c>
      <c r="H1650" s="10">
        <v>30</v>
      </c>
      <c r="I1650" s="12">
        <v>30</v>
      </c>
      <c r="K1650" s="12"/>
      <c r="L1650" s="12" t="s">
        <v>4892</v>
      </c>
      <c r="M1650" s="10" t="s">
        <v>1923</v>
      </c>
      <c r="N1650" s="10" t="s">
        <v>207</v>
      </c>
      <c r="O1650" s="10" t="s">
        <v>207</v>
      </c>
      <c r="P1650" s="14" t="s">
        <v>207</v>
      </c>
      <c r="Q1650" s="12" t="s">
        <v>1924</v>
      </c>
      <c r="R1650" s="12" t="s">
        <v>207</v>
      </c>
      <c r="S1650" s="12" t="s">
        <v>207</v>
      </c>
      <c r="T1650" s="10" t="s">
        <v>207</v>
      </c>
      <c r="U1650" s="10" t="s">
        <v>207</v>
      </c>
      <c r="V1650" s="10" t="s">
        <v>1925</v>
      </c>
      <c r="W1650" s="10" t="s">
        <v>207</v>
      </c>
      <c r="X1650" s="10" t="s">
        <v>207</v>
      </c>
      <c r="Y1650" s="10" t="s">
        <v>207</v>
      </c>
      <c r="Z1650" s="10" t="s">
        <v>207</v>
      </c>
    </row>
    <row r="1651" spans="1:26" s="10" customFormat="1" ht="30">
      <c r="A1651" s="13" t="s">
        <v>65</v>
      </c>
      <c r="B1651" s="14" t="s">
        <v>96</v>
      </c>
      <c r="C1651" s="10" t="s">
        <v>168</v>
      </c>
      <c r="D1651" s="14" t="s">
        <v>595</v>
      </c>
      <c r="E1651" s="14" t="s">
        <v>207</v>
      </c>
      <c r="F1651" s="12" t="s">
        <v>1936</v>
      </c>
      <c r="G1651" s="12" t="s">
        <v>1921</v>
      </c>
      <c r="H1651" s="10">
        <v>3</v>
      </c>
      <c r="I1651" s="12">
        <v>30</v>
      </c>
      <c r="K1651" s="12"/>
      <c r="L1651" s="12" t="s">
        <v>1922</v>
      </c>
      <c r="M1651" s="10" t="s">
        <v>1928</v>
      </c>
      <c r="N1651" s="10" t="s">
        <v>1929</v>
      </c>
      <c r="O1651" s="10" t="s">
        <v>2354</v>
      </c>
      <c r="P1651" s="14" t="s">
        <v>2355</v>
      </c>
      <c r="Q1651" s="12" t="s">
        <v>1976</v>
      </c>
      <c r="R1651" s="12" t="s">
        <v>2041</v>
      </c>
      <c r="S1651" s="12" t="s">
        <v>1941</v>
      </c>
      <c r="T1651" s="10" t="s">
        <v>2344</v>
      </c>
      <c r="U1651" s="10" t="s">
        <v>2345</v>
      </c>
      <c r="V1651" s="10" t="s">
        <v>207</v>
      </c>
      <c r="W1651" s="10" t="s">
        <v>207</v>
      </c>
      <c r="X1651" s="10" t="s">
        <v>207</v>
      </c>
      <c r="Y1651" s="10" t="s">
        <v>2356</v>
      </c>
      <c r="Z1651" s="10" t="s">
        <v>1935</v>
      </c>
    </row>
    <row r="1652" spans="1:26" s="10" customFormat="1" ht="30">
      <c r="A1652" s="13" t="s">
        <v>65</v>
      </c>
      <c r="B1652" s="14" t="s">
        <v>121</v>
      </c>
      <c r="C1652" s="10" t="s">
        <v>191</v>
      </c>
      <c r="D1652" s="14" t="s">
        <v>585</v>
      </c>
      <c r="E1652" s="14" t="s">
        <v>207</v>
      </c>
      <c r="F1652" s="12" t="s">
        <v>1920</v>
      </c>
      <c r="G1652" s="12" t="s">
        <v>1921</v>
      </c>
      <c r="H1652" s="10">
        <v>3</v>
      </c>
      <c r="I1652" s="12">
        <v>30</v>
      </c>
      <c r="K1652" s="12"/>
      <c r="L1652" s="12" t="s">
        <v>1922</v>
      </c>
      <c r="M1652" s="10" t="s">
        <v>1928</v>
      </c>
      <c r="N1652" s="10" t="s">
        <v>1929</v>
      </c>
      <c r="O1652" s="10" t="s">
        <v>1926</v>
      </c>
      <c r="P1652" s="14" t="s">
        <v>2049</v>
      </c>
      <c r="Q1652" s="12" t="s">
        <v>1976</v>
      </c>
      <c r="R1652" s="12" t="s">
        <v>2041</v>
      </c>
      <c r="S1652" s="12" t="s">
        <v>1941</v>
      </c>
      <c r="T1652" s="10" t="s">
        <v>2344</v>
      </c>
      <c r="U1652" s="10" t="s">
        <v>2345</v>
      </c>
      <c r="V1652" s="10" t="s">
        <v>207</v>
      </c>
      <c r="W1652" s="10" t="s">
        <v>1974</v>
      </c>
      <c r="X1652" s="10" t="s">
        <v>2041</v>
      </c>
      <c r="Y1652" s="10" t="s">
        <v>207</v>
      </c>
      <c r="Z1652" s="10" t="s">
        <v>1935</v>
      </c>
    </row>
    <row r="1653" spans="1:26" s="10" customFormat="1" ht="30">
      <c r="A1653" s="13" t="s">
        <v>65</v>
      </c>
      <c r="B1653" s="14" t="s">
        <v>109</v>
      </c>
      <c r="C1653" s="10" t="s">
        <v>180</v>
      </c>
      <c r="D1653" s="14" t="s">
        <v>592</v>
      </c>
      <c r="E1653" s="14" t="s">
        <v>207</v>
      </c>
      <c r="F1653" s="12" t="s">
        <v>1920</v>
      </c>
      <c r="G1653" s="12" t="s">
        <v>1921</v>
      </c>
      <c r="H1653" s="10">
        <v>30</v>
      </c>
      <c r="I1653" s="12">
        <v>30</v>
      </c>
      <c r="K1653" s="12"/>
      <c r="L1653" s="12" t="s">
        <v>4892</v>
      </c>
      <c r="M1653" s="10" t="s">
        <v>1923</v>
      </c>
      <c r="N1653" s="10" t="s">
        <v>207</v>
      </c>
      <c r="O1653" s="10" t="s">
        <v>207</v>
      </c>
      <c r="P1653" s="14" t="s">
        <v>207</v>
      </c>
      <c r="Q1653" s="12" t="s">
        <v>1924</v>
      </c>
      <c r="R1653" s="12" t="s">
        <v>207</v>
      </c>
      <c r="S1653" s="12" t="s">
        <v>207</v>
      </c>
      <c r="T1653" s="10" t="s">
        <v>207</v>
      </c>
      <c r="U1653" s="10" t="s">
        <v>207</v>
      </c>
      <c r="V1653" s="10" t="s">
        <v>1925</v>
      </c>
      <c r="W1653" s="10" t="s">
        <v>207</v>
      </c>
      <c r="X1653" s="10" t="s">
        <v>207</v>
      </c>
      <c r="Y1653" s="10" t="s">
        <v>207</v>
      </c>
      <c r="Z1653" s="10" t="s">
        <v>207</v>
      </c>
    </row>
    <row r="1654" spans="1:26" s="10" customFormat="1" ht="30">
      <c r="A1654" s="13" t="s">
        <v>65</v>
      </c>
      <c r="B1654" s="14" t="s">
        <v>94</v>
      </c>
      <c r="C1654" s="10" t="s">
        <v>166</v>
      </c>
      <c r="D1654" s="14" t="s">
        <v>590</v>
      </c>
      <c r="E1654" s="14" t="s">
        <v>207</v>
      </c>
      <c r="F1654" s="12" t="s">
        <v>1936</v>
      </c>
      <c r="G1654" s="12" t="s">
        <v>1937</v>
      </c>
      <c r="H1654" s="10">
        <v>30</v>
      </c>
      <c r="I1654" s="12">
        <v>30</v>
      </c>
      <c r="K1654" s="12"/>
      <c r="L1654" s="12" t="s">
        <v>4892</v>
      </c>
      <c r="M1654" s="10" t="s">
        <v>1928</v>
      </c>
      <c r="N1654" s="10" t="s">
        <v>1929</v>
      </c>
      <c r="O1654" s="10" t="s">
        <v>1960</v>
      </c>
      <c r="P1654" s="14" t="s">
        <v>2341</v>
      </c>
      <c r="Q1654" s="12" t="s">
        <v>1924</v>
      </c>
      <c r="R1654" s="12" t="s">
        <v>207</v>
      </c>
      <c r="S1654" s="12" t="s">
        <v>207</v>
      </c>
      <c r="T1654" s="10" t="s">
        <v>207</v>
      </c>
      <c r="U1654" s="10" t="s">
        <v>207</v>
      </c>
      <c r="V1654" s="10" t="s">
        <v>207</v>
      </c>
      <c r="W1654" s="10" t="s">
        <v>207</v>
      </c>
      <c r="X1654" s="10" t="s">
        <v>207</v>
      </c>
      <c r="Y1654" s="10" t="s">
        <v>207</v>
      </c>
      <c r="Z1654" s="10" t="s">
        <v>207</v>
      </c>
    </row>
    <row r="1655" spans="1:26" s="10" customFormat="1" ht="30">
      <c r="A1655" s="13" t="s">
        <v>65</v>
      </c>
      <c r="B1655" s="14" t="s">
        <v>152</v>
      </c>
      <c r="C1655" s="10" t="s">
        <v>215</v>
      </c>
      <c r="D1655" s="14" t="s">
        <v>591</v>
      </c>
      <c r="E1655" s="14" t="s">
        <v>207</v>
      </c>
      <c r="F1655" s="12" t="s">
        <v>1920</v>
      </c>
      <c r="G1655" s="12" t="s">
        <v>1921</v>
      </c>
      <c r="H1655" s="10">
        <v>15</v>
      </c>
      <c r="I1655" s="12"/>
      <c r="K1655" s="12"/>
      <c r="L1655" s="12" t="s">
        <v>1927</v>
      </c>
      <c r="M1655" s="10" t="s">
        <v>1944</v>
      </c>
      <c r="N1655" s="10" t="s">
        <v>1929</v>
      </c>
      <c r="O1655" s="10" t="s">
        <v>2347</v>
      </c>
      <c r="P1655" s="14" t="s">
        <v>1931</v>
      </c>
      <c r="Q1655" s="12" t="s">
        <v>1946</v>
      </c>
      <c r="R1655" s="12" t="s">
        <v>1982</v>
      </c>
      <c r="S1655" s="12" t="s">
        <v>1933</v>
      </c>
      <c r="T1655" s="10" t="s">
        <v>2348</v>
      </c>
      <c r="U1655" s="10" t="s">
        <v>2349</v>
      </c>
      <c r="V1655" s="10" t="s">
        <v>207</v>
      </c>
      <c r="W1655" s="10" t="s">
        <v>207</v>
      </c>
      <c r="X1655" s="10" t="s">
        <v>207</v>
      </c>
      <c r="Y1655" s="10" t="s">
        <v>207</v>
      </c>
      <c r="Z1655" s="10" t="s">
        <v>1935</v>
      </c>
    </row>
    <row r="1656" spans="1:26" s="10" customFormat="1" ht="30">
      <c r="A1656" s="13" t="s">
        <v>65</v>
      </c>
      <c r="B1656" s="14" t="s">
        <v>96</v>
      </c>
      <c r="C1656" s="10" t="s">
        <v>168</v>
      </c>
      <c r="D1656" s="14" t="s">
        <v>596</v>
      </c>
      <c r="E1656" s="14" t="s">
        <v>207</v>
      </c>
      <c r="F1656" s="12" t="s">
        <v>1936</v>
      </c>
      <c r="G1656" s="12" t="s">
        <v>1937</v>
      </c>
      <c r="H1656" s="10">
        <v>20</v>
      </c>
      <c r="I1656" s="12"/>
      <c r="K1656" s="12"/>
      <c r="L1656" s="12" t="s">
        <v>4892</v>
      </c>
      <c r="M1656" s="10" t="s">
        <v>1928</v>
      </c>
      <c r="N1656" s="10" t="s">
        <v>1929</v>
      </c>
      <c r="O1656" s="10" t="s">
        <v>2152</v>
      </c>
      <c r="P1656" s="14" t="s">
        <v>1931</v>
      </c>
      <c r="Q1656" s="12" t="s">
        <v>1924</v>
      </c>
      <c r="R1656" s="12" t="s">
        <v>207</v>
      </c>
      <c r="S1656" s="12" t="s">
        <v>207</v>
      </c>
      <c r="T1656" s="10" t="s">
        <v>207</v>
      </c>
      <c r="U1656" s="10" t="s">
        <v>207</v>
      </c>
      <c r="V1656" s="10" t="s">
        <v>207</v>
      </c>
      <c r="W1656" s="10" t="s">
        <v>207</v>
      </c>
      <c r="X1656" s="10" t="s">
        <v>207</v>
      </c>
      <c r="Y1656" s="10" t="s">
        <v>2081</v>
      </c>
      <c r="Z1656" s="10" t="s">
        <v>1935</v>
      </c>
    </row>
    <row r="1657" spans="1:26" s="10" customFormat="1" ht="30">
      <c r="A1657" s="13" t="s">
        <v>65</v>
      </c>
      <c r="B1657" s="14" t="s">
        <v>113</v>
      </c>
      <c r="C1657" s="10" t="s">
        <v>183</v>
      </c>
      <c r="D1657" s="14" t="s">
        <v>586</v>
      </c>
      <c r="E1657" s="14" t="s">
        <v>207</v>
      </c>
      <c r="F1657" s="12" t="s">
        <v>1920</v>
      </c>
      <c r="G1657" s="12" t="s">
        <v>1921</v>
      </c>
      <c r="H1657" s="10">
        <v>1</v>
      </c>
      <c r="I1657" s="12"/>
      <c r="K1657" s="12"/>
      <c r="L1657" s="12" t="s">
        <v>4892</v>
      </c>
      <c r="M1657" s="10" t="s">
        <v>1928</v>
      </c>
      <c r="N1657" s="10" t="s">
        <v>1929</v>
      </c>
      <c r="O1657" s="10" t="s">
        <v>1930</v>
      </c>
      <c r="P1657" s="14" t="s">
        <v>1931</v>
      </c>
      <c r="Q1657" s="12" t="s">
        <v>1924</v>
      </c>
      <c r="R1657" s="12" t="s">
        <v>207</v>
      </c>
      <c r="S1657" s="12" t="s">
        <v>207</v>
      </c>
      <c r="T1657" s="10" t="s">
        <v>207</v>
      </c>
      <c r="U1657" s="10" t="s">
        <v>207</v>
      </c>
      <c r="V1657" s="10" t="s">
        <v>207</v>
      </c>
      <c r="W1657" s="10" t="s">
        <v>207</v>
      </c>
      <c r="X1657" s="10" t="s">
        <v>207</v>
      </c>
      <c r="Y1657" s="10" t="s">
        <v>207</v>
      </c>
      <c r="Z1657" s="10" t="s">
        <v>207</v>
      </c>
    </row>
    <row r="1658" spans="1:26" s="10" customFormat="1" ht="30">
      <c r="A1658" s="13" t="s">
        <v>65</v>
      </c>
      <c r="B1658" s="14" t="s">
        <v>96</v>
      </c>
      <c r="C1658" s="10" t="s">
        <v>168</v>
      </c>
      <c r="D1658" s="14" t="s">
        <v>597</v>
      </c>
      <c r="E1658" s="14" t="s">
        <v>2357</v>
      </c>
      <c r="F1658" s="12" t="s">
        <v>1936</v>
      </c>
      <c r="G1658" s="12" t="s">
        <v>1921</v>
      </c>
      <c r="H1658" s="10">
        <v>20</v>
      </c>
      <c r="I1658" s="12">
        <v>8</v>
      </c>
      <c r="K1658" s="12"/>
      <c r="L1658" s="12" t="s">
        <v>4892</v>
      </c>
      <c r="M1658" s="10" t="s">
        <v>1928</v>
      </c>
      <c r="N1658" s="10" t="s">
        <v>1929</v>
      </c>
      <c r="O1658" s="10" t="s">
        <v>2210</v>
      </c>
      <c r="P1658" s="14" t="s">
        <v>1931</v>
      </c>
      <c r="Q1658" s="12" t="s">
        <v>1924</v>
      </c>
      <c r="R1658" s="12" t="s">
        <v>207</v>
      </c>
      <c r="S1658" s="12" t="s">
        <v>207</v>
      </c>
      <c r="T1658" s="10" t="s">
        <v>207</v>
      </c>
      <c r="U1658" s="10" t="s">
        <v>207</v>
      </c>
      <c r="V1658" s="10" t="s">
        <v>207</v>
      </c>
      <c r="W1658" s="10" t="s">
        <v>207</v>
      </c>
      <c r="X1658" s="10" t="s">
        <v>207</v>
      </c>
      <c r="Y1658" s="10" t="s">
        <v>2343</v>
      </c>
      <c r="Z1658" s="10" t="s">
        <v>1935</v>
      </c>
    </row>
    <row r="1659" spans="1:26" s="10" customFormat="1" ht="30">
      <c r="A1659" s="13" t="s">
        <v>65</v>
      </c>
      <c r="B1659" s="14" t="s">
        <v>96</v>
      </c>
      <c r="C1659" s="10" t="s">
        <v>168</v>
      </c>
      <c r="D1659" s="14" t="s">
        <v>598</v>
      </c>
      <c r="E1659" s="14" t="s">
        <v>207</v>
      </c>
      <c r="F1659" s="12" t="s">
        <v>1936</v>
      </c>
      <c r="G1659" s="12" t="s">
        <v>1921</v>
      </c>
      <c r="H1659" s="10">
        <v>20</v>
      </c>
      <c r="I1659" s="12"/>
      <c r="K1659" s="12"/>
      <c r="L1659" s="12" t="s">
        <v>4892</v>
      </c>
      <c r="M1659" s="10" t="s">
        <v>1928</v>
      </c>
      <c r="N1659" s="10" t="s">
        <v>1929</v>
      </c>
      <c r="O1659" s="10" t="s">
        <v>2358</v>
      </c>
      <c r="P1659" s="14" t="s">
        <v>1931</v>
      </c>
      <c r="Q1659" s="12" t="s">
        <v>1924</v>
      </c>
      <c r="R1659" s="12" t="s">
        <v>207</v>
      </c>
      <c r="S1659" s="12" t="s">
        <v>207</v>
      </c>
      <c r="T1659" s="10" t="s">
        <v>207</v>
      </c>
      <c r="U1659" s="10" t="s">
        <v>207</v>
      </c>
      <c r="V1659" s="10" t="s">
        <v>207</v>
      </c>
      <c r="W1659" s="10" t="s">
        <v>207</v>
      </c>
      <c r="X1659" s="10" t="s">
        <v>207</v>
      </c>
      <c r="Y1659" s="10" t="s">
        <v>2081</v>
      </c>
      <c r="Z1659" s="10" t="s">
        <v>1935</v>
      </c>
    </row>
    <row r="1660" spans="1:26" s="10" customFormat="1">
      <c r="A1660" s="13" t="s">
        <v>66</v>
      </c>
      <c r="B1660" s="14" t="s">
        <v>118</v>
      </c>
      <c r="C1660" s="10" t="s">
        <v>188</v>
      </c>
      <c r="D1660" s="14" t="s">
        <v>1852</v>
      </c>
      <c r="E1660" s="14" t="s">
        <v>207</v>
      </c>
      <c r="F1660" s="12" t="s">
        <v>1920</v>
      </c>
      <c r="G1660" s="12" t="s">
        <v>1921</v>
      </c>
      <c r="H1660" s="10">
        <v>1</v>
      </c>
      <c r="I1660" s="12"/>
      <c r="K1660" s="12"/>
      <c r="L1660" s="12" t="s">
        <v>4892</v>
      </c>
      <c r="M1660" s="10" t="s">
        <v>1923</v>
      </c>
      <c r="N1660" s="10" t="s">
        <v>207</v>
      </c>
      <c r="O1660" s="10" t="s">
        <v>207</v>
      </c>
      <c r="P1660" s="14" t="s">
        <v>207</v>
      </c>
      <c r="Q1660" s="12" t="s">
        <v>1924</v>
      </c>
      <c r="R1660" s="12" t="s">
        <v>207</v>
      </c>
      <c r="S1660" s="12" t="s">
        <v>207</v>
      </c>
      <c r="T1660" s="10" t="s">
        <v>207</v>
      </c>
      <c r="U1660" s="10" t="s">
        <v>207</v>
      </c>
      <c r="V1660" s="10" t="s">
        <v>207</v>
      </c>
      <c r="W1660" s="10" t="s">
        <v>207</v>
      </c>
      <c r="X1660" s="10" t="s">
        <v>207</v>
      </c>
      <c r="Y1660" s="10" t="s">
        <v>207</v>
      </c>
      <c r="Z1660" s="10" t="s">
        <v>207</v>
      </c>
    </row>
    <row r="1661" spans="1:26" s="10" customFormat="1" ht="30">
      <c r="A1661" s="13" t="s">
        <v>66</v>
      </c>
      <c r="B1661" s="14" t="s">
        <v>96</v>
      </c>
      <c r="C1661" s="10" t="s">
        <v>168</v>
      </c>
      <c r="D1661" s="14" t="s">
        <v>599</v>
      </c>
      <c r="E1661" s="14" t="s">
        <v>207</v>
      </c>
      <c r="F1661" s="12" t="s">
        <v>1920</v>
      </c>
      <c r="G1661" s="12" t="s">
        <v>1937</v>
      </c>
      <c r="H1661" s="10">
        <v>2</v>
      </c>
      <c r="I1661" s="12"/>
      <c r="K1661" s="12"/>
      <c r="L1661" s="12" t="s">
        <v>4892</v>
      </c>
      <c r="M1661" s="10" t="s">
        <v>1928</v>
      </c>
      <c r="N1661" s="10" t="s">
        <v>1929</v>
      </c>
      <c r="O1661" s="10" t="s">
        <v>1937</v>
      </c>
      <c r="P1661" s="14" t="s">
        <v>1931</v>
      </c>
      <c r="Q1661" s="12" t="s">
        <v>1924</v>
      </c>
      <c r="R1661" s="12" t="s">
        <v>207</v>
      </c>
      <c r="S1661" s="12" t="s">
        <v>207</v>
      </c>
      <c r="T1661" s="10" t="s">
        <v>207</v>
      </c>
      <c r="U1661" s="10" t="s">
        <v>207</v>
      </c>
      <c r="V1661" s="10" t="s">
        <v>207</v>
      </c>
      <c r="W1661" s="10" t="s">
        <v>1933</v>
      </c>
      <c r="X1661" s="10" t="s">
        <v>1933</v>
      </c>
      <c r="Y1661" s="10" t="s">
        <v>1942</v>
      </c>
      <c r="Z1661" s="10" t="s">
        <v>1935</v>
      </c>
    </row>
    <row r="1662" spans="1:26" s="10" customFormat="1" ht="30">
      <c r="A1662" s="13" t="s">
        <v>66</v>
      </c>
      <c r="B1662" s="14" t="s">
        <v>110</v>
      </c>
      <c r="C1662" s="10" t="s">
        <v>169</v>
      </c>
      <c r="D1662" s="14" t="s">
        <v>600</v>
      </c>
      <c r="E1662" s="14" t="s">
        <v>207</v>
      </c>
      <c r="F1662" s="12" t="s">
        <v>1936</v>
      </c>
      <c r="G1662" s="12" t="s">
        <v>1921</v>
      </c>
      <c r="H1662" s="10">
        <v>1</v>
      </c>
      <c r="I1662" s="12"/>
      <c r="K1662" s="12"/>
      <c r="L1662" s="12" t="s">
        <v>4892</v>
      </c>
      <c r="M1662" s="10" t="s">
        <v>1923</v>
      </c>
      <c r="N1662" s="10" t="s">
        <v>207</v>
      </c>
      <c r="O1662" s="10" t="s">
        <v>207</v>
      </c>
      <c r="P1662" s="14" t="s">
        <v>207</v>
      </c>
      <c r="Q1662" s="12" t="s">
        <v>1924</v>
      </c>
      <c r="R1662" s="12" t="s">
        <v>207</v>
      </c>
      <c r="S1662" s="12" t="s">
        <v>207</v>
      </c>
      <c r="T1662" s="10" t="s">
        <v>207</v>
      </c>
      <c r="U1662" s="10" t="s">
        <v>207</v>
      </c>
      <c r="V1662" s="10" t="s">
        <v>207</v>
      </c>
      <c r="W1662" s="10" t="s">
        <v>207</v>
      </c>
      <c r="X1662" s="10" t="s">
        <v>207</v>
      </c>
      <c r="Y1662" s="10" t="s">
        <v>207</v>
      </c>
      <c r="Z1662" s="10" t="s">
        <v>1935</v>
      </c>
    </row>
    <row r="1663" spans="1:26" s="10" customFormat="1" ht="30">
      <c r="A1663" s="13" t="s">
        <v>67</v>
      </c>
      <c r="B1663" s="14" t="s">
        <v>148</v>
      </c>
      <c r="C1663" s="10" t="s">
        <v>213</v>
      </c>
      <c r="D1663" s="14" t="s">
        <v>1863</v>
      </c>
      <c r="E1663" s="14" t="s">
        <v>207</v>
      </c>
      <c r="F1663" s="12" t="s">
        <v>1936</v>
      </c>
      <c r="G1663" s="12" t="s">
        <v>1921</v>
      </c>
      <c r="H1663" s="10">
        <v>1</v>
      </c>
      <c r="I1663" s="12"/>
      <c r="K1663" s="12">
        <v>1</v>
      </c>
      <c r="L1663" s="12" t="s">
        <v>4892</v>
      </c>
      <c r="M1663" s="10" t="s">
        <v>1928</v>
      </c>
      <c r="N1663" s="10" t="s">
        <v>1929</v>
      </c>
      <c r="O1663" s="10" t="s">
        <v>1960</v>
      </c>
      <c r="P1663" s="14" t="s">
        <v>1931</v>
      </c>
      <c r="Q1663" s="12" t="s">
        <v>1924</v>
      </c>
      <c r="R1663" s="12" t="s">
        <v>207</v>
      </c>
      <c r="S1663" s="12" t="s">
        <v>207</v>
      </c>
      <c r="T1663" s="10" t="s">
        <v>207</v>
      </c>
      <c r="U1663" s="10" t="s">
        <v>207</v>
      </c>
      <c r="V1663" s="10" t="s">
        <v>207</v>
      </c>
      <c r="W1663" s="10" t="s">
        <v>207</v>
      </c>
      <c r="X1663" s="10" t="s">
        <v>207</v>
      </c>
      <c r="Y1663" s="10" t="s">
        <v>207</v>
      </c>
      <c r="Z1663" s="10" t="s">
        <v>207</v>
      </c>
    </row>
    <row r="1664" spans="1:26" s="10" customFormat="1" ht="30">
      <c r="A1664" s="13" t="s">
        <v>67</v>
      </c>
      <c r="B1664" s="14" t="s">
        <v>148</v>
      </c>
      <c r="C1664" s="10" t="s">
        <v>213</v>
      </c>
      <c r="D1664" s="14" t="s">
        <v>601</v>
      </c>
      <c r="E1664" s="14" t="s">
        <v>207</v>
      </c>
      <c r="F1664" s="12" t="s">
        <v>1936</v>
      </c>
      <c r="G1664" s="12" t="s">
        <v>1921</v>
      </c>
      <c r="H1664" s="10">
        <v>3</v>
      </c>
      <c r="I1664" s="12"/>
      <c r="K1664" s="12"/>
      <c r="L1664" s="12" t="s">
        <v>4892</v>
      </c>
      <c r="M1664" s="10" t="s">
        <v>1928</v>
      </c>
      <c r="N1664" s="10" t="s">
        <v>1929</v>
      </c>
      <c r="O1664" s="10" t="s">
        <v>1960</v>
      </c>
      <c r="P1664" s="14" t="s">
        <v>1931</v>
      </c>
      <c r="Q1664" s="12" t="s">
        <v>1924</v>
      </c>
      <c r="R1664" s="12" t="s">
        <v>207</v>
      </c>
      <c r="S1664" s="12" t="s">
        <v>207</v>
      </c>
      <c r="T1664" s="10" t="s">
        <v>207</v>
      </c>
      <c r="U1664" s="10" t="s">
        <v>207</v>
      </c>
      <c r="V1664" s="10" t="s">
        <v>207</v>
      </c>
      <c r="W1664" s="10" t="s">
        <v>207</v>
      </c>
      <c r="X1664" s="10" t="s">
        <v>207</v>
      </c>
      <c r="Y1664" s="10" t="s">
        <v>207</v>
      </c>
      <c r="Z1664" s="10" t="s">
        <v>207</v>
      </c>
    </row>
    <row r="1665" spans="1:26" s="10" customFormat="1" ht="30">
      <c r="A1665" s="13" t="s">
        <v>67</v>
      </c>
      <c r="B1665" s="14" t="s">
        <v>96</v>
      </c>
      <c r="C1665" s="10" t="s">
        <v>168</v>
      </c>
      <c r="D1665" s="14" t="s">
        <v>602</v>
      </c>
      <c r="E1665" s="14" t="s">
        <v>207</v>
      </c>
      <c r="F1665" s="12" t="s">
        <v>1936</v>
      </c>
      <c r="G1665" s="12" t="s">
        <v>1921</v>
      </c>
      <c r="H1665" s="10">
        <v>20</v>
      </c>
      <c r="I1665" s="12"/>
      <c r="K1665" s="12">
        <v>10</v>
      </c>
      <c r="L1665" s="12" t="s">
        <v>4892</v>
      </c>
      <c r="M1665" s="10" t="s">
        <v>1928</v>
      </c>
      <c r="N1665" s="10" t="s">
        <v>1929</v>
      </c>
      <c r="O1665" s="10" t="s">
        <v>1960</v>
      </c>
      <c r="P1665" s="14" t="s">
        <v>1931</v>
      </c>
      <c r="Q1665" s="12" t="s">
        <v>1924</v>
      </c>
      <c r="R1665" s="12" t="s">
        <v>207</v>
      </c>
      <c r="S1665" s="12" t="s">
        <v>207</v>
      </c>
      <c r="T1665" s="10" t="s">
        <v>207</v>
      </c>
      <c r="U1665" s="10" t="s">
        <v>207</v>
      </c>
      <c r="V1665" s="10" t="s">
        <v>207</v>
      </c>
      <c r="W1665" s="10" t="s">
        <v>207</v>
      </c>
      <c r="X1665" s="10" t="s">
        <v>207</v>
      </c>
      <c r="Y1665" s="10" t="s">
        <v>2081</v>
      </c>
      <c r="Z1665" s="10" t="s">
        <v>1935</v>
      </c>
    </row>
    <row r="1666" spans="1:26" s="10" customFormat="1" ht="30">
      <c r="A1666" s="13" t="s">
        <v>67</v>
      </c>
      <c r="B1666" s="14" t="s">
        <v>96</v>
      </c>
      <c r="C1666" s="10" t="s">
        <v>168</v>
      </c>
      <c r="D1666" s="14" t="s">
        <v>603</v>
      </c>
      <c r="E1666" s="14" t="s">
        <v>207</v>
      </c>
      <c r="F1666" s="12" t="s">
        <v>1936</v>
      </c>
      <c r="G1666" s="12" t="s">
        <v>1921</v>
      </c>
      <c r="H1666" s="10">
        <v>20</v>
      </c>
      <c r="I1666" s="12"/>
      <c r="K1666" s="12">
        <v>10</v>
      </c>
      <c r="L1666" s="12" t="s">
        <v>4892</v>
      </c>
      <c r="M1666" s="10" t="s">
        <v>1928</v>
      </c>
      <c r="N1666" s="10" t="s">
        <v>1929</v>
      </c>
      <c r="O1666" s="10" t="s">
        <v>1960</v>
      </c>
      <c r="P1666" s="14" t="s">
        <v>1931</v>
      </c>
      <c r="Q1666" s="12" t="s">
        <v>1924</v>
      </c>
      <c r="R1666" s="12" t="s">
        <v>207</v>
      </c>
      <c r="S1666" s="12" t="s">
        <v>207</v>
      </c>
      <c r="T1666" s="10" t="s">
        <v>207</v>
      </c>
      <c r="U1666" s="10" t="s">
        <v>207</v>
      </c>
      <c r="V1666" s="10" t="s">
        <v>207</v>
      </c>
      <c r="W1666" s="10" t="s">
        <v>207</v>
      </c>
      <c r="X1666" s="10" t="s">
        <v>207</v>
      </c>
      <c r="Y1666" s="10" t="s">
        <v>2081</v>
      </c>
      <c r="Z1666" s="10" t="s">
        <v>1935</v>
      </c>
    </row>
    <row r="1667" spans="1:26" s="10" customFormat="1" ht="60">
      <c r="A1667" s="13" t="s">
        <v>68</v>
      </c>
      <c r="B1667" s="14" t="s">
        <v>94</v>
      </c>
      <c r="C1667" s="10" t="s">
        <v>166</v>
      </c>
      <c r="D1667" s="14" t="s">
        <v>1879</v>
      </c>
      <c r="E1667" s="14" t="s">
        <v>207</v>
      </c>
      <c r="F1667" s="12" t="s">
        <v>1936</v>
      </c>
      <c r="G1667" s="12" t="s">
        <v>1937</v>
      </c>
      <c r="H1667" s="10">
        <v>30</v>
      </c>
      <c r="I1667" s="12">
        <v>30</v>
      </c>
      <c r="K1667" s="12"/>
      <c r="L1667" s="12" t="s">
        <v>4892</v>
      </c>
      <c r="M1667" s="10" t="s">
        <v>1928</v>
      </c>
      <c r="N1667" s="10" t="s">
        <v>1929</v>
      </c>
      <c r="O1667" s="10" t="s">
        <v>1960</v>
      </c>
      <c r="P1667" s="14" t="s">
        <v>2015</v>
      </c>
      <c r="Q1667" s="12" t="s">
        <v>1924</v>
      </c>
      <c r="R1667" s="12" t="s">
        <v>207</v>
      </c>
      <c r="S1667" s="12" t="s">
        <v>207</v>
      </c>
      <c r="T1667" s="10" t="s">
        <v>207</v>
      </c>
      <c r="U1667" s="10" t="s">
        <v>207</v>
      </c>
      <c r="V1667" s="10" t="s">
        <v>207</v>
      </c>
      <c r="W1667" s="10" t="s">
        <v>207</v>
      </c>
      <c r="X1667" s="10" t="s">
        <v>207</v>
      </c>
      <c r="Y1667" s="10" t="s">
        <v>207</v>
      </c>
      <c r="Z1667" s="10" t="s">
        <v>207</v>
      </c>
    </row>
    <row r="1668" spans="1:26" s="10" customFormat="1" ht="30">
      <c r="A1668" s="13" t="s">
        <v>68</v>
      </c>
      <c r="B1668" s="14" t="s">
        <v>94</v>
      </c>
      <c r="C1668" s="10" t="s">
        <v>166</v>
      </c>
      <c r="D1668" s="14" t="s">
        <v>1880</v>
      </c>
      <c r="E1668" s="14" t="s">
        <v>207</v>
      </c>
      <c r="F1668" s="12" t="s">
        <v>1936</v>
      </c>
      <c r="G1668" s="12" t="s">
        <v>1937</v>
      </c>
      <c r="H1668" s="10">
        <v>30</v>
      </c>
      <c r="I1668" s="12">
        <v>30</v>
      </c>
      <c r="K1668" s="12"/>
      <c r="L1668" s="12" t="s">
        <v>4892</v>
      </c>
      <c r="M1668" s="10" t="s">
        <v>1928</v>
      </c>
      <c r="N1668" s="10" t="s">
        <v>1929</v>
      </c>
      <c r="O1668" s="10" t="s">
        <v>1960</v>
      </c>
      <c r="P1668" s="14" t="s">
        <v>2341</v>
      </c>
      <c r="Q1668" s="12" t="s">
        <v>1924</v>
      </c>
      <c r="R1668" s="12" t="s">
        <v>207</v>
      </c>
      <c r="S1668" s="12" t="s">
        <v>207</v>
      </c>
      <c r="T1668" s="10" t="s">
        <v>207</v>
      </c>
      <c r="U1668" s="10" t="s">
        <v>207</v>
      </c>
      <c r="V1668" s="10" t="s">
        <v>207</v>
      </c>
      <c r="W1668" s="10" t="s">
        <v>207</v>
      </c>
      <c r="X1668" s="10" t="s">
        <v>207</v>
      </c>
      <c r="Y1668" s="10" t="s">
        <v>207</v>
      </c>
      <c r="Z1668" s="10" t="s">
        <v>207</v>
      </c>
    </row>
    <row r="1669" spans="1:26" s="10" customFormat="1" ht="60">
      <c r="A1669" s="13" t="s">
        <v>68</v>
      </c>
      <c r="B1669" s="14" t="s">
        <v>94</v>
      </c>
      <c r="C1669" s="10" t="s">
        <v>166</v>
      </c>
      <c r="D1669" s="14" t="s">
        <v>1881</v>
      </c>
      <c r="E1669" s="14" t="s">
        <v>207</v>
      </c>
      <c r="F1669" s="12" t="s">
        <v>1936</v>
      </c>
      <c r="G1669" s="12" t="s">
        <v>1937</v>
      </c>
      <c r="H1669" s="10">
        <v>5</v>
      </c>
      <c r="I1669" s="12">
        <v>30</v>
      </c>
      <c r="J1669" s="10">
        <v>5</v>
      </c>
      <c r="K1669" s="12">
        <v>2</v>
      </c>
      <c r="L1669" s="12" t="s">
        <v>4892</v>
      </c>
      <c r="M1669" s="10" t="s">
        <v>1928</v>
      </c>
      <c r="N1669" s="10" t="s">
        <v>1929</v>
      </c>
      <c r="O1669" s="10" t="s">
        <v>1960</v>
      </c>
      <c r="P1669" s="14" t="s">
        <v>2015</v>
      </c>
      <c r="Q1669" s="12" t="s">
        <v>1924</v>
      </c>
      <c r="R1669" s="12" t="s">
        <v>207</v>
      </c>
      <c r="S1669" s="12" t="s">
        <v>207</v>
      </c>
      <c r="T1669" s="10" t="s">
        <v>207</v>
      </c>
      <c r="U1669" s="10" t="s">
        <v>207</v>
      </c>
      <c r="V1669" s="10" t="s">
        <v>207</v>
      </c>
      <c r="W1669" s="10" t="s">
        <v>207</v>
      </c>
      <c r="X1669" s="10" t="s">
        <v>207</v>
      </c>
      <c r="Y1669" s="10" t="s">
        <v>207</v>
      </c>
      <c r="Z1669" s="10" t="s">
        <v>207</v>
      </c>
    </row>
    <row r="1670" spans="1:26" s="10" customFormat="1" ht="60">
      <c r="A1670" s="13" t="s">
        <v>68</v>
      </c>
      <c r="B1670" s="14" t="s">
        <v>94</v>
      </c>
      <c r="C1670" s="10" t="s">
        <v>166</v>
      </c>
      <c r="D1670" s="14" t="s">
        <v>1882</v>
      </c>
      <c r="E1670" s="14" t="s">
        <v>207</v>
      </c>
      <c r="F1670" s="12" t="s">
        <v>1936</v>
      </c>
      <c r="G1670" s="12" t="s">
        <v>1937</v>
      </c>
      <c r="H1670" s="10">
        <v>5</v>
      </c>
      <c r="I1670" s="12">
        <v>30</v>
      </c>
      <c r="J1670" s="10">
        <v>5</v>
      </c>
      <c r="K1670" s="12">
        <v>2</v>
      </c>
      <c r="L1670" s="12" t="s">
        <v>4892</v>
      </c>
      <c r="M1670" s="10" t="s">
        <v>1928</v>
      </c>
      <c r="N1670" s="10" t="s">
        <v>1929</v>
      </c>
      <c r="O1670" s="10" t="s">
        <v>1960</v>
      </c>
      <c r="P1670" s="14" t="s">
        <v>2015</v>
      </c>
      <c r="Q1670" s="12" t="s">
        <v>1924</v>
      </c>
      <c r="R1670" s="12" t="s">
        <v>207</v>
      </c>
      <c r="S1670" s="12" t="s">
        <v>207</v>
      </c>
      <c r="T1670" s="10" t="s">
        <v>207</v>
      </c>
      <c r="U1670" s="10" t="s">
        <v>207</v>
      </c>
      <c r="V1670" s="10" t="s">
        <v>207</v>
      </c>
      <c r="W1670" s="10" t="s">
        <v>207</v>
      </c>
      <c r="X1670" s="10" t="s">
        <v>207</v>
      </c>
      <c r="Y1670" s="10" t="s">
        <v>207</v>
      </c>
      <c r="Z1670" s="10" t="s">
        <v>207</v>
      </c>
    </row>
    <row r="1671" spans="1:26" s="10" customFormat="1" ht="30">
      <c r="A1671" s="13" t="s">
        <v>68</v>
      </c>
      <c r="B1671" s="14" t="s">
        <v>94</v>
      </c>
      <c r="C1671" s="10" t="s">
        <v>166</v>
      </c>
      <c r="D1671" s="14" t="s">
        <v>1883</v>
      </c>
      <c r="E1671" s="14" t="s">
        <v>207</v>
      </c>
      <c r="F1671" s="12" t="s">
        <v>1936</v>
      </c>
      <c r="G1671" s="12" t="s">
        <v>1937</v>
      </c>
      <c r="H1671" s="10">
        <v>30</v>
      </c>
      <c r="I1671" s="12">
        <v>30</v>
      </c>
      <c r="K1671" s="12"/>
      <c r="L1671" s="12" t="s">
        <v>4892</v>
      </c>
      <c r="M1671" s="10" t="s">
        <v>1928</v>
      </c>
      <c r="N1671" s="10" t="s">
        <v>1929</v>
      </c>
      <c r="O1671" s="10" t="s">
        <v>1960</v>
      </c>
      <c r="P1671" s="14" t="s">
        <v>2341</v>
      </c>
      <c r="Q1671" s="12" t="s">
        <v>1924</v>
      </c>
      <c r="R1671" s="12" t="s">
        <v>207</v>
      </c>
      <c r="S1671" s="12" t="s">
        <v>207</v>
      </c>
      <c r="T1671" s="10" t="s">
        <v>207</v>
      </c>
      <c r="U1671" s="10" t="s">
        <v>207</v>
      </c>
      <c r="V1671" s="10" t="s">
        <v>207</v>
      </c>
      <c r="W1671" s="10" t="s">
        <v>207</v>
      </c>
      <c r="X1671" s="10" t="s">
        <v>207</v>
      </c>
      <c r="Y1671" s="10" t="s">
        <v>207</v>
      </c>
      <c r="Z1671" s="10" t="s">
        <v>207</v>
      </c>
    </row>
    <row r="1672" spans="1:26" s="10" customFormat="1" ht="30">
      <c r="A1672" s="13" t="s">
        <v>68</v>
      </c>
      <c r="B1672" s="14" t="s">
        <v>94</v>
      </c>
      <c r="C1672" s="10" t="s">
        <v>166</v>
      </c>
      <c r="D1672" s="14" t="s">
        <v>1884</v>
      </c>
      <c r="E1672" s="14" t="s">
        <v>207</v>
      </c>
      <c r="F1672" s="12" t="s">
        <v>1920</v>
      </c>
      <c r="G1672" s="12" t="s">
        <v>1937</v>
      </c>
      <c r="H1672" s="10">
        <v>30</v>
      </c>
      <c r="I1672" s="12"/>
      <c r="K1672" s="12"/>
      <c r="L1672" s="12" t="s">
        <v>4892</v>
      </c>
      <c r="M1672" s="10" t="s">
        <v>1928</v>
      </c>
      <c r="N1672" s="10" t="s">
        <v>1929</v>
      </c>
      <c r="O1672" s="10" t="s">
        <v>1937</v>
      </c>
      <c r="P1672" s="14" t="s">
        <v>2341</v>
      </c>
      <c r="Q1672" s="12" t="s">
        <v>1924</v>
      </c>
      <c r="R1672" s="12" t="s">
        <v>207</v>
      </c>
      <c r="S1672" s="12" t="s">
        <v>207</v>
      </c>
      <c r="T1672" s="10" t="s">
        <v>207</v>
      </c>
      <c r="U1672" s="10" t="s">
        <v>207</v>
      </c>
      <c r="V1672" s="10" t="s">
        <v>207</v>
      </c>
      <c r="W1672" s="10" t="s">
        <v>207</v>
      </c>
      <c r="X1672" s="10" t="s">
        <v>207</v>
      </c>
      <c r="Y1672" s="10" t="s">
        <v>207</v>
      </c>
      <c r="Z1672" s="10" t="s">
        <v>207</v>
      </c>
    </row>
    <row r="1673" spans="1:26" s="10" customFormat="1" ht="30">
      <c r="A1673" s="13" t="s">
        <v>68</v>
      </c>
      <c r="B1673" s="14" t="s">
        <v>94</v>
      </c>
      <c r="C1673" s="10" t="s">
        <v>166</v>
      </c>
      <c r="D1673" s="14" t="s">
        <v>1885</v>
      </c>
      <c r="E1673" s="14" t="s">
        <v>4726</v>
      </c>
      <c r="F1673" s="12" t="s">
        <v>1936</v>
      </c>
      <c r="G1673" s="12" t="s">
        <v>1926</v>
      </c>
      <c r="H1673" s="10">
        <v>5</v>
      </c>
      <c r="I1673" s="12">
        <v>30</v>
      </c>
      <c r="J1673" s="10">
        <v>5</v>
      </c>
      <c r="K1673" s="12">
        <v>2</v>
      </c>
      <c r="L1673" s="12" t="s">
        <v>4892</v>
      </c>
      <c r="M1673" s="10" t="s">
        <v>1928</v>
      </c>
      <c r="N1673" s="10" t="s">
        <v>1929</v>
      </c>
      <c r="O1673" s="10" t="s">
        <v>1960</v>
      </c>
      <c r="P1673" s="14" t="s">
        <v>1931</v>
      </c>
      <c r="Q1673" s="12" t="s">
        <v>1924</v>
      </c>
      <c r="R1673" s="12" t="s">
        <v>207</v>
      </c>
      <c r="S1673" s="12" t="s">
        <v>207</v>
      </c>
      <c r="T1673" s="10" t="s">
        <v>207</v>
      </c>
      <c r="U1673" s="10" t="s">
        <v>207</v>
      </c>
      <c r="V1673" s="10" t="s">
        <v>207</v>
      </c>
      <c r="W1673" s="10" t="s">
        <v>207</v>
      </c>
      <c r="X1673" s="10" t="s">
        <v>207</v>
      </c>
      <c r="Y1673" s="10" t="s">
        <v>207</v>
      </c>
      <c r="Z1673" s="10" t="s">
        <v>207</v>
      </c>
    </row>
    <row r="1674" spans="1:26" s="10" customFormat="1" ht="30">
      <c r="A1674" s="13" t="s">
        <v>68</v>
      </c>
      <c r="B1674" s="14" t="s">
        <v>94</v>
      </c>
      <c r="C1674" s="10" t="s">
        <v>166</v>
      </c>
      <c r="D1674" s="14" t="s">
        <v>1886</v>
      </c>
      <c r="E1674" s="14" t="s">
        <v>207</v>
      </c>
      <c r="F1674" s="12" t="s">
        <v>1936</v>
      </c>
      <c r="G1674" s="12" t="s">
        <v>1937</v>
      </c>
      <c r="H1674" s="10">
        <v>30</v>
      </c>
      <c r="I1674" s="12">
        <v>30</v>
      </c>
      <c r="K1674" s="12"/>
      <c r="L1674" s="12" t="s">
        <v>4892</v>
      </c>
      <c r="M1674" s="10" t="s">
        <v>1928</v>
      </c>
      <c r="N1674" s="10" t="s">
        <v>1929</v>
      </c>
      <c r="O1674" s="10" t="s">
        <v>1960</v>
      </c>
      <c r="P1674" s="14" t="s">
        <v>2341</v>
      </c>
      <c r="Q1674" s="12" t="s">
        <v>1924</v>
      </c>
      <c r="R1674" s="12" t="s">
        <v>207</v>
      </c>
      <c r="S1674" s="12" t="s">
        <v>207</v>
      </c>
      <c r="T1674" s="10" t="s">
        <v>207</v>
      </c>
      <c r="U1674" s="10" t="s">
        <v>207</v>
      </c>
      <c r="V1674" s="10" t="s">
        <v>207</v>
      </c>
      <c r="W1674" s="10" t="s">
        <v>207</v>
      </c>
      <c r="X1674" s="10" t="s">
        <v>207</v>
      </c>
      <c r="Y1674" s="10" t="s">
        <v>207</v>
      </c>
      <c r="Z1674" s="10" t="s">
        <v>207</v>
      </c>
    </row>
    <row r="1675" spans="1:26" s="10" customFormat="1" ht="30">
      <c r="A1675" s="13" t="s">
        <v>68</v>
      </c>
      <c r="B1675" s="14" t="s">
        <v>96</v>
      </c>
      <c r="C1675" s="10" t="s">
        <v>168</v>
      </c>
      <c r="D1675" s="14" t="s">
        <v>604</v>
      </c>
      <c r="E1675" s="14" t="s">
        <v>207</v>
      </c>
      <c r="F1675" s="12" t="s">
        <v>1936</v>
      </c>
      <c r="G1675" s="12" t="s">
        <v>1937</v>
      </c>
      <c r="H1675" s="10">
        <v>5</v>
      </c>
      <c r="I1675" s="12">
        <v>30</v>
      </c>
      <c r="J1675" s="10">
        <v>6</v>
      </c>
      <c r="K1675" s="12"/>
      <c r="L1675" s="12" t="s">
        <v>1927</v>
      </c>
      <c r="M1675" s="10" t="s">
        <v>1944</v>
      </c>
      <c r="N1675" s="10" t="s">
        <v>1929</v>
      </c>
      <c r="O1675" s="10" t="s">
        <v>1960</v>
      </c>
      <c r="P1675" s="14" t="s">
        <v>2359</v>
      </c>
      <c r="Q1675" s="12" t="s">
        <v>1976</v>
      </c>
      <c r="R1675" s="12" t="s">
        <v>1968</v>
      </c>
      <c r="S1675" s="12" t="s">
        <v>1941</v>
      </c>
      <c r="T1675" s="10" t="s">
        <v>2360</v>
      </c>
      <c r="U1675" s="10" t="s">
        <v>2361</v>
      </c>
      <c r="V1675" s="10" t="s">
        <v>207</v>
      </c>
      <c r="W1675" s="10" t="s">
        <v>207</v>
      </c>
      <c r="X1675" s="10" t="s">
        <v>207</v>
      </c>
      <c r="Y1675" s="10" t="s">
        <v>207</v>
      </c>
      <c r="Z1675" s="10" t="s">
        <v>2252</v>
      </c>
    </row>
    <row r="1676" spans="1:26" s="10" customFormat="1" ht="30">
      <c r="A1676" s="13" t="s">
        <v>68</v>
      </c>
      <c r="B1676" s="14" t="s">
        <v>157</v>
      </c>
      <c r="C1676" s="10" t="s">
        <v>220</v>
      </c>
      <c r="D1676" s="14" t="s">
        <v>1873</v>
      </c>
      <c r="E1676" s="14" t="s">
        <v>207</v>
      </c>
      <c r="F1676" s="12" t="s">
        <v>1936</v>
      </c>
      <c r="G1676" s="12" t="s">
        <v>1937</v>
      </c>
      <c r="H1676" s="10">
        <v>5</v>
      </c>
      <c r="I1676" s="12">
        <v>30</v>
      </c>
      <c r="J1676" s="10">
        <v>6</v>
      </c>
      <c r="K1676" s="12"/>
      <c r="L1676" s="12" t="s">
        <v>1927</v>
      </c>
      <c r="M1676" s="10" t="s">
        <v>1944</v>
      </c>
      <c r="N1676" s="10" t="s">
        <v>1929</v>
      </c>
      <c r="O1676" s="10" t="s">
        <v>2111</v>
      </c>
      <c r="P1676" s="14" t="s">
        <v>2359</v>
      </c>
      <c r="Q1676" s="12" t="s">
        <v>1976</v>
      </c>
      <c r="R1676" s="12" t="s">
        <v>1968</v>
      </c>
      <c r="S1676" s="12" t="s">
        <v>1941</v>
      </c>
      <c r="T1676" s="10" t="s">
        <v>2360</v>
      </c>
      <c r="U1676" s="10" t="s">
        <v>2361</v>
      </c>
      <c r="V1676" s="10" t="s">
        <v>207</v>
      </c>
      <c r="W1676" s="10" t="s">
        <v>3489</v>
      </c>
      <c r="X1676" s="10" t="s">
        <v>3308</v>
      </c>
      <c r="Y1676" s="10" t="s">
        <v>2434</v>
      </c>
      <c r="Z1676" s="10" t="s">
        <v>207</v>
      </c>
    </row>
    <row r="1677" spans="1:26" s="10" customFormat="1" ht="30">
      <c r="A1677" s="13" t="s">
        <v>68</v>
      </c>
      <c r="B1677" s="14" t="s">
        <v>157</v>
      </c>
      <c r="C1677" s="10" t="s">
        <v>220</v>
      </c>
      <c r="D1677" s="14" t="s">
        <v>1874</v>
      </c>
      <c r="E1677" s="14" t="s">
        <v>207</v>
      </c>
      <c r="F1677" s="12" t="s">
        <v>1936</v>
      </c>
      <c r="G1677" s="12" t="s">
        <v>1937</v>
      </c>
      <c r="H1677" s="10">
        <v>5</v>
      </c>
      <c r="I1677" s="12">
        <v>20</v>
      </c>
      <c r="J1677" s="10">
        <v>6</v>
      </c>
      <c r="K1677" s="12"/>
      <c r="L1677" s="12" t="s">
        <v>4892</v>
      </c>
      <c r="M1677" s="10" t="s">
        <v>1944</v>
      </c>
      <c r="N1677" s="10" t="s">
        <v>1929</v>
      </c>
      <c r="O1677" s="10" t="s">
        <v>2111</v>
      </c>
      <c r="P1677" s="14" t="s">
        <v>2359</v>
      </c>
      <c r="Q1677" s="12" t="s">
        <v>1924</v>
      </c>
      <c r="R1677" s="12" t="s">
        <v>207</v>
      </c>
      <c r="S1677" s="12" t="s">
        <v>207</v>
      </c>
      <c r="T1677" s="10" t="s">
        <v>207</v>
      </c>
      <c r="U1677" s="10" t="s">
        <v>207</v>
      </c>
      <c r="V1677" s="10" t="s">
        <v>207</v>
      </c>
      <c r="W1677" s="10" t="s">
        <v>2019</v>
      </c>
      <c r="X1677" s="10" t="s">
        <v>3798</v>
      </c>
      <c r="Y1677" s="10" t="s">
        <v>2434</v>
      </c>
      <c r="Z1677" s="10" t="s">
        <v>207</v>
      </c>
    </row>
    <row r="1678" spans="1:26" s="10" customFormat="1" ht="30">
      <c r="A1678" s="13" t="s">
        <v>69</v>
      </c>
      <c r="B1678" s="14" t="s">
        <v>94</v>
      </c>
      <c r="C1678" s="10" t="s">
        <v>166</v>
      </c>
      <c r="D1678" s="14" t="s">
        <v>1861</v>
      </c>
      <c r="E1678" s="14" t="s">
        <v>207</v>
      </c>
      <c r="F1678" s="12" t="s">
        <v>1920</v>
      </c>
      <c r="G1678" s="12" t="s">
        <v>1921</v>
      </c>
      <c r="H1678" s="10">
        <v>5</v>
      </c>
      <c r="I1678" s="12">
        <v>30</v>
      </c>
      <c r="J1678" s="10">
        <v>5</v>
      </c>
      <c r="K1678" s="12">
        <v>2</v>
      </c>
      <c r="L1678" s="12" t="s">
        <v>4892</v>
      </c>
      <c r="M1678" s="10" t="s">
        <v>1923</v>
      </c>
      <c r="N1678" s="10" t="s">
        <v>207</v>
      </c>
      <c r="O1678" s="10" t="s">
        <v>207</v>
      </c>
      <c r="P1678" s="14" t="s">
        <v>207</v>
      </c>
      <c r="Q1678" s="12" t="s">
        <v>1924</v>
      </c>
      <c r="R1678" s="12" t="s">
        <v>207</v>
      </c>
      <c r="S1678" s="12" t="s">
        <v>207</v>
      </c>
      <c r="T1678" s="10" t="s">
        <v>207</v>
      </c>
      <c r="U1678" s="10" t="s">
        <v>207</v>
      </c>
      <c r="V1678" s="10" t="s">
        <v>1925</v>
      </c>
      <c r="W1678" s="10" t="s">
        <v>207</v>
      </c>
      <c r="X1678" s="10" t="s">
        <v>207</v>
      </c>
      <c r="Y1678" s="10" t="s">
        <v>207</v>
      </c>
      <c r="Z1678" s="10" t="s">
        <v>207</v>
      </c>
    </row>
    <row r="1679" spans="1:26" s="10" customFormat="1" ht="60">
      <c r="A1679" s="13" t="s">
        <v>69</v>
      </c>
      <c r="B1679" s="14" t="s">
        <v>94</v>
      </c>
      <c r="C1679" s="10" t="s">
        <v>166</v>
      </c>
      <c r="D1679" s="14" t="s">
        <v>605</v>
      </c>
      <c r="E1679" s="14" t="s">
        <v>207</v>
      </c>
      <c r="F1679" s="12" t="s">
        <v>1936</v>
      </c>
      <c r="G1679" s="12" t="s">
        <v>1937</v>
      </c>
      <c r="H1679" s="10">
        <v>15</v>
      </c>
      <c r="I1679" s="12">
        <v>5</v>
      </c>
      <c r="J1679" s="10">
        <v>5</v>
      </c>
      <c r="K1679" s="12">
        <v>2</v>
      </c>
      <c r="L1679" s="12" t="s">
        <v>4892</v>
      </c>
      <c r="M1679" s="10" t="s">
        <v>1928</v>
      </c>
      <c r="N1679" s="10" t="s">
        <v>1929</v>
      </c>
      <c r="O1679" s="10" t="s">
        <v>1960</v>
      </c>
      <c r="P1679" s="14" t="s">
        <v>2015</v>
      </c>
      <c r="Q1679" s="12" t="s">
        <v>1924</v>
      </c>
      <c r="R1679" s="12" t="s">
        <v>207</v>
      </c>
      <c r="S1679" s="12" t="s">
        <v>207</v>
      </c>
      <c r="T1679" s="10" t="s">
        <v>207</v>
      </c>
      <c r="U1679" s="10" t="s">
        <v>207</v>
      </c>
      <c r="V1679" s="10" t="s">
        <v>207</v>
      </c>
      <c r="W1679" s="10" t="s">
        <v>207</v>
      </c>
      <c r="X1679" s="10" t="s">
        <v>207</v>
      </c>
      <c r="Y1679" s="10" t="s">
        <v>207</v>
      </c>
      <c r="Z1679" s="10" t="s">
        <v>207</v>
      </c>
    </row>
    <row r="1680" spans="1:26" s="10" customFormat="1" ht="30">
      <c r="A1680" s="13" t="s">
        <v>69</v>
      </c>
      <c r="B1680" s="14" t="s">
        <v>94</v>
      </c>
      <c r="C1680" s="10" t="s">
        <v>166</v>
      </c>
      <c r="D1680" s="14" t="s">
        <v>606</v>
      </c>
      <c r="E1680" s="14" t="s">
        <v>207</v>
      </c>
      <c r="F1680" s="12" t="s">
        <v>1936</v>
      </c>
      <c r="G1680" s="12" t="s">
        <v>1937</v>
      </c>
      <c r="H1680" s="10">
        <v>5</v>
      </c>
      <c r="I1680" s="12">
        <v>30</v>
      </c>
      <c r="J1680" s="10">
        <v>5</v>
      </c>
      <c r="K1680" s="12">
        <v>2</v>
      </c>
      <c r="L1680" s="12" t="s">
        <v>4892</v>
      </c>
      <c r="M1680" s="10" t="s">
        <v>1928</v>
      </c>
      <c r="N1680" s="10" t="s">
        <v>1929</v>
      </c>
      <c r="O1680" s="10" t="s">
        <v>1960</v>
      </c>
      <c r="P1680" s="14" t="s">
        <v>1931</v>
      </c>
      <c r="Q1680" s="12" t="s">
        <v>1924</v>
      </c>
      <c r="R1680" s="12" t="s">
        <v>207</v>
      </c>
      <c r="S1680" s="12" t="s">
        <v>207</v>
      </c>
      <c r="T1680" s="10" t="s">
        <v>207</v>
      </c>
      <c r="U1680" s="10" t="s">
        <v>207</v>
      </c>
      <c r="V1680" s="10" t="s">
        <v>207</v>
      </c>
      <c r="W1680" s="10" t="s">
        <v>207</v>
      </c>
      <c r="X1680" s="10" t="s">
        <v>207</v>
      </c>
      <c r="Y1680" s="10" t="s">
        <v>207</v>
      </c>
      <c r="Z1680" s="10" t="s">
        <v>207</v>
      </c>
    </row>
    <row r="1681" spans="1:26" s="10" customFormat="1" ht="30">
      <c r="A1681" s="13" t="s">
        <v>69</v>
      </c>
      <c r="B1681" s="14" t="s">
        <v>96</v>
      </c>
      <c r="C1681" s="10" t="s">
        <v>168</v>
      </c>
      <c r="D1681" s="14" t="s">
        <v>607</v>
      </c>
      <c r="E1681" s="14" t="s">
        <v>2362</v>
      </c>
      <c r="F1681" s="12" t="s">
        <v>1936</v>
      </c>
      <c r="G1681" s="12" t="s">
        <v>1921</v>
      </c>
      <c r="H1681" s="10">
        <v>20</v>
      </c>
      <c r="I1681" s="12"/>
      <c r="K1681" s="12">
        <v>10</v>
      </c>
      <c r="L1681" s="12" t="s">
        <v>4892</v>
      </c>
      <c r="M1681" s="10" t="s">
        <v>1928</v>
      </c>
      <c r="N1681" s="10" t="s">
        <v>1929</v>
      </c>
      <c r="O1681" s="10" t="s">
        <v>2222</v>
      </c>
      <c r="P1681" s="14" t="s">
        <v>1931</v>
      </c>
      <c r="Q1681" s="12" t="s">
        <v>1924</v>
      </c>
      <c r="R1681" s="12" t="s">
        <v>207</v>
      </c>
      <c r="S1681" s="12" t="s">
        <v>207</v>
      </c>
      <c r="T1681" s="10" t="s">
        <v>207</v>
      </c>
      <c r="U1681" s="10" t="s">
        <v>207</v>
      </c>
      <c r="V1681" s="10" t="s">
        <v>207</v>
      </c>
      <c r="W1681" s="10" t="s">
        <v>1933</v>
      </c>
      <c r="X1681" s="10" t="s">
        <v>1941</v>
      </c>
      <c r="Y1681" s="10" t="s">
        <v>1942</v>
      </c>
      <c r="Z1681" s="10" t="s">
        <v>1935</v>
      </c>
    </row>
    <row r="1682" spans="1:26" s="10" customFormat="1" ht="30">
      <c r="A1682" s="13" t="s">
        <v>70</v>
      </c>
      <c r="B1682" s="14" t="s">
        <v>153</v>
      </c>
      <c r="C1682" s="10" t="s">
        <v>216</v>
      </c>
      <c r="D1682" s="14" t="s">
        <v>608</v>
      </c>
      <c r="E1682" s="14" t="s">
        <v>207</v>
      </c>
      <c r="F1682" s="12" t="s">
        <v>1936</v>
      </c>
      <c r="G1682" s="12" t="s">
        <v>1921</v>
      </c>
      <c r="H1682" s="10">
        <v>2</v>
      </c>
      <c r="I1682" s="12"/>
      <c r="K1682" s="12"/>
      <c r="L1682" s="12" t="s">
        <v>4892</v>
      </c>
      <c r="M1682" s="10" t="s">
        <v>1928</v>
      </c>
      <c r="N1682" s="10" t="s">
        <v>1929</v>
      </c>
      <c r="O1682" s="10" t="s">
        <v>2111</v>
      </c>
      <c r="P1682" s="14" t="s">
        <v>1931</v>
      </c>
      <c r="Q1682" s="12" t="s">
        <v>1924</v>
      </c>
      <c r="R1682" s="12" t="s">
        <v>207</v>
      </c>
      <c r="S1682" s="12" t="s">
        <v>207</v>
      </c>
      <c r="T1682" s="10" t="s">
        <v>207</v>
      </c>
      <c r="U1682" s="10" t="s">
        <v>207</v>
      </c>
      <c r="V1682" s="10" t="s">
        <v>207</v>
      </c>
      <c r="W1682" s="10" t="s">
        <v>1933</v>
      </c>
      <c r="X1682" s="10" t="s">
        <v>2022</v>
      </c>
      <c r="Y1682" s="10" t="s">
        <v>207</v>
      </c>
      <c r="Z1682" s="10" t="s">
        <v>207</v>
      </c>
    </row>
    <row r="1683" spans="1:26" s="10" customFormat="1" ht="45">
      <c r="A1683" s="13" t="s">
        <v>70</v>
      </c>
      <c r="B1683" s="14" t="s">
        <v>127</v>
      </c>
      <c r="C1683" s="10" t="s">
        <v>195</v>
      </c>
      <c r="D1683" s="14" t="s">
        <v>612</v>
      </c>
      <c r="E1683" s="14" t="s">
        <v>207</v>
      </c>
      <c r="F1683" s="12" t="s">
        <v>1936</v>
      </c>
      <c r="G1683" s="12" t="s">
        <v>1921</v>
      </c>
      <c r="H1683" s="10">
        <v>2</v>
      </c>
      <c r="I1683" s="12"/>
      <c r="K1683" s="12"/>
      <c r="L1683" s="12" t="s">
        <v>4892</v>
      </c>
      <c r="M1683" s="10" t="s">
        <v>1928</v>
      </c>
      <c r="N1683" s="10" t="s">
        <v>1929</v>
      </c>
      <c r="O1683" s="10" t="s">
        <v>2111</v>
      </c>
      <c r="P1683" s="14" t="s">
        <v>2364</v>
      </c>
      <c r="Q1683" s="12" t="s">
        <v>1924</v>
      </c>
      <c r="R1683" s="12" t="s">
        <v>207</v>
      </c>
      <c r="S1683" s="12" t="s">
        <v>1941</v>
      </c>
      <c r="T1683" s="10" t="s">
        <v>207</v>
      </c>
      <c r="U1683" s="10" t="s">
        <v>207</v>
      </c>
      <c r="V1683" s="10" t="s">
        <v>1925</v>
      </c>
      <c r="W1683" s="10" t="s">
        <v>1933</v>
      </c>
      <c r="X1683" s="10" t="s">
        <v>1982</v>
      </c>
      <c r="Y1683" s="10" t="s">
        <v>1942</v>
      </c>
      <c r="Z1683" s="10" t="s">
        <v>207</v>
      </c>
    </row>
    <row r="1684" spans="1:26" s="10" customFormat="1">
      <c r="A1684" s="13" t="s">
        <v>70</v>
      </c>
      <c r="B1684" s="14" t="s">
        <v>127</v>
      </c>
      <c r="C1684" s="10" t="s">
        <v>195</v>
      </c>
      <c r="D1684" s="14" t="s">
        <v>613</v>
      </c>
      <c r="E1684" s="14" t="s">
        <v>207</v>
      </c>
      <c r="F1684" s="12" t="s">
        <v>1920</v>
      </c>
      <c r="G1684" s="12" t="s">
        <v>1921</v>
      </c>
      <c r="H1684" s="10">
        <v>2</v>
      </c>
      <c r="I1684" s="12"/>
      <c r="K1684" s="12"/>
      <c r="L1684" s="12" t="s">
        <v>4892</v>
      </c>
      <c r="M1684" s="10" t="s">
        <v>1923</v>
      </c>
      <c r="N1684" s="10" t="s">
        <v>207</v>
      </c>
      <c r="O1684" s="10" t="s">
        <v>207</v>
      </c>
      <c r="P1684" s="14" t="s">
        <v>207</v>
      </c>
      <c r="Q1684" s="12" t="s">
        <v>1924</v>
      </c>
      <c r="R1684" s="12" t="s">
        <v>207</v>
      </c>
      <c r="S1684" s="12" t="s">
        <v>207</v>
      </c>
      <c r="T1684" s="10" t="s">
        <v>207</v>
      </c>
      <c r="U1684" s="10" t="s">
        <v>207</v>
      </c>
      <c r="V1684" s="10" t="s">
        <v>1925</v>
      </c>
      <c r="W1684" s="10" t="s">
        <v>2323</v>
      </c>
      <c r="X1684" s="10" t="s">
        <v>2323</v>
      </c>
      <c r="Y1684" s="10" t="s">
        <v>2323</v>
      </c>
      <c r="Z1684" s="10" t="s">
        <v>207</v>
      </c>
    </row>
    <row r="1685" spans="1:26" s="10" customFormat="1">
      <c r="A1685" s="13" t="s">
        <v>70</v>
      </c>
      <c r="B1685" s="14" t="s">
        <v>122</v>
      </c>
      <c r="C1685" s="10" t="s">
        <v>192</v>
      </c>
      <c r="D1685" s="14" t="s">
        <v>609</v>
      </c>
      <c r="E1685" s="14" t="s">
        <v>207</v>
      </c>
      <c r="F1685" s="12" t="s">
        <v>1920</v>
      </c>
      <c r="G1685" s="12" t="s">
        <v>1937</v>
      </c>
      <c r="H1685" s="10">
        <v>1</v>
      </c>
      <c r="I1685" s="12"/>
      <c r="K1685" s="12"/>
      <c r="L1685" s="12" t="s">
        <v>4892</v>
      </c>
      <c r="M1685" s="10" t="s">
        <v>1928</v>
      </c>
      <c r="N1685" s="10" t="s">
        <v>1929</v>
      </c>
      <c r="O1685" s="10" t="s">
        <v>1930</v>
      </c>
      <c r="P1685" s="14" t="s">
        <v>2234</v>
      </c>
      <c r="Q1685" s="12" t="s">
        <v>1924</v>
      </c>
      <c r="R1685" s="12" t="s">
        <v>207</v>
      </c>
      <c r="S1685" s="12" t="s">
        <v>207</v>
      </c>
      <c r="T1685" s="10" t="s">
        <v>207</v>
      </c>
      <c r="U1685" s="10" t="s">
        <v>207</v>
      </c>
      <c r="V1685" s="10" t="s">
        <v>207</v>
      </c>
      <c r="W1685" s="10" t="s">
        <v>207</v>
      </c>
      <c r="X1685" s="10" t="s">
        <v>207</v>
      </c>
      <c r="Y1685" s="10" t="s">
        <v>2026</v>
      </c>
      <c r="Z1685" s="10" t="s">
        <v>207</v>
      </c>
    </row>
    <row r="1686" spans="1:26" s="10" customFormat="1" ht="30">
      <c r="A1686" s="13" t="s">
        <v>70</v>
      </c>
      <c r="B1686" s="14" t="s">
        <v>154</v>
      </c>
      <c r="C1686" s="10" t="s">
        <v>217</v>
      </c>
      <c r="D1686" s="14" t="s">
        <v>611</v>
      </c>
      <c r="E1686" s="14" t="s">
        <v>207</v>
      </c>
      <c r="F1686" s="12" t="s">
        <v>1920</v>
      </c>
      <c r="G1686" s="12" t="s">
        <v>1921</v>
      </c>
      <c r="H1686" s="10">
        <v>1</v>
      </c>
      <c r="I1686" s="12"/>
      <c r="K1686" s="12"/>
      <c r="L1686" s="12" t="s">
        <v>4892</v>
      </c>
      <c r="M1686" s="10" t="s">
        <v>1923</v>
      </c>
      <c r="N1686" s="10" t="s">
        <v>207</v>
      </c>
      <c r="O1686" s="10" t="s">
        <v>207</v>
      </c>
      <c r="P1686" s="14" t="s">
        <v>207</v>
      </c>
      <c r="Q1686" s="12" t="s">
        <v>1924</v>
      </c>
      <c r="R1686" s="12" t="s">
        <v>207</v>
      </c>
      <c r="S1686" s="12" t="s">
        <v>207</v>
      </c>
      <c r="T1686" s="10" t="s">
        <v>207</v>
      </c>
      <c r="U1686" s="10" t="s">
        <v>207</v>
      </c>
      <c r="V1686" s="10" t="s">
        <v>207</v>
      </c>
      <c r="W1686" s="10" t="s">
        <v>207</v>
      </c>
      <c r="X1686" s="10" t="s">
        <v>207</v>
      </c>
      <c r="Y1686" s="10" t="s">
        <v>207</v>
      </c>
      <c r="Z1686" s="10" t="s">
        <v>1935</v>
      </c>
    </row>
    <row r="1687" spans="1:26" s="10" customFormat="1" ht="30">
      <c r="A1687" s="13" t="s">
        <v>70</v>
      </c>
      <c r="B1687" s="14" t="s">
        <v>119</v>
      </c>
      <c r="C1687" s="10" t="s">
        <v>189</v>
      </c>
      <c r="D1687" s="14" t="s">
        <v>610</v>
      </c>
      <c r="E1687" s="14" t="s">
        <v>207</v>
      </c>
      <c r="F1687" s="12" t="s">
        <v>1936</v>
      </c>
      <c r="G1687" s="12" t="s">
        <v>1921</v>
      </c>
      <c r="H1687" s="10">
        <v>1</v>
      </c>
      <c r="I1687" s="12"/>
      <c r="K1687" s="12"/>
      <c r="L1687" s="12" t="s">
        <v>4892</v>
      </c>
      <c r="M1687" s="10" t="s">
        <v>1928</v>
      </c>
      <c r="N1687" s="10" t="s">
        <v>1929</v>
      </c>
      <c r="O1687" s="10" t="s">
        <v>1960</v>
      </c>
      <c r="P1687" s="14" t="s">
        <v>1931</v>
      </c>
      <c r="Q1687" s="12" t="s">
        <v>1924</v>
      </c>
      <c r="R1687" s="12" t="s">
        <v>207</v>
      </c>
      <c r="S1687" s="12" t="s">
        <v>207</v>
      </c>
      <c r="T1687" s="10" t="s">
        <v>207</v>
      </c>
      <c r="U1687" s="10" t="s">
        <v>207</v>
      </c>
      <c r="V1687" s="10" t="s">
        <v>207</v>
      </c>
      <c r="W1687" s="10" t="s">
        <v>1957</v>
      </c>
      <c r="X1687" s="10" t="s">
        <v>1933</v>
      </c>
      <c r="Y1687" s="10" t="s">
        <v>2363</v>
      </c>
      <c r="Z1687" s="10" t="s">
        <v>207</v>
      </c>
    </row>
    <row r="1688" spans="1:26" s="10" customFormat="1" ht="30">
      <c r="A1688" s="13" t="s">
        <v>71</v>
      </c>
      <c r="B1688" s="14" t="s">
        <v>153</v>
      </c>
      <c r="C1688" s="10" t="s">
        <v>216</v>
      </c>
      <c r="D1688" s="14" t="s">
        <v>1888</v>
      </c>
      <c r="E1688" s="14" t="s">
        <v>207</v>
      </c>
      <c r="F1688" s="12" t="s">
        <v>1936</v>
      </c>
      <c r="G1688" s="12" t="s">
        <v>1921</v>
      </c>
      <c r="H1688" s="10">
        <v>1</v>
      </c>
      <c r="I1688" s="12"/>
      <c r="K1688" s="12"/>
      <c r="L1688" s="12" t="s">
        <v>4892</v>
      </c>
      <c r="M1688" s="10" t="s">
        <v>1928</v>
      </c>
      <c r="N1688" s="10" t="s">
        <v>1929</v>
      </c>
      <c r="O1688" s="10" t="s">
        <v>1960</v>
      </c>
      <c r="P1688" s="14" t="s">
        <v>1931</v>
      </c>
      <c r="Q1688" s="12" t="s">
        <v>1924</v>
      </c>
      <c r="R1688" s="12" t="s">
        <v>207</v>
      </c>
      <c r="S1688" s="12" t="s">
        <v>207</v>
      </c>
      <c r="T1688" s="10" t="s">
        <v>207</v>
      </c>
      <c r="U1688" s="10" t="s">
        <v>207</v>
      </c>
      <c r="V1688" s="10" t="s">
        <v>207</v>
      </c>
      <c r="W1688" s="10" t="s">
        <v>207</v>
      </c>
      <c r="X1688" s="10" t="s">
        <v>207</v>
      </c>
      <c r="Y1688" s="10" t="s">
        <v>207</v>
      </c>
      <c r="Z1688" s="10" t="s">
        <v>207</v>
      </c>
    </row>
    <row r="1689" spans="1:26" s="10" customFormat="1">
      <c r="A1689" s="13" t="s">
        <v>71</v>
      </c>
      <c r="B1689" s="14" t="s">
        <v>127</v>
      </c>
      <c r="C1689" s="10" t="s">
        <v>195</v>
      </c>
      <c r="D1689" s="14" t="s">
        <v>616</v>
      </c>
      <c r="E1689" s="14" t="s">
        <v>207</v>
      </c>
      <c r="F1689" s="12" t="s">
        <v>1920</v>
      </c>
      <c r="G1689" s="12" t="s">
        <v>1921</v>
      </c>
      <c r="H1689" s="10">
        <v>2</v>
      </c>
      <c r="I1689" s="12"/>
      <c r="K1689" s="12"/>
      <c r="L1689" s="12" t="s">
        <v>4892</v>
      </c>
      <c r="M1689" s="10" t="s">
        <v>1923</v>
      </c>
      <c r="N1689" s="10" t="s">
        <v>207</v>
      </c>
      <c r="O1689" s="10" t="s">
        <v>207</v>
      </c>
      <c r="P1689" s="14" t="s">
        <v>207</v>
      </c>
      <c r="Q1689" s="12" t="s">
        <v>1924</v>
      </c>
      <c r="R1689" s="12" t="s">
        <v>207</v>
      </c>
      <c r="S1689" s="12" t="s">
        <v>207</v>
      </c>
      <c r="T1689" s="10" t="s">
        <v>207</v>
      </c>
      <c r="U1689" s="10" t="s">
        <v>207</v>
      </c>
      <c r="V1689" s="10" t="s">
        <v>1925</v>
      </c>
      <c r="W1689" s="10" t="s">
        <v>2323</v>
      </c>
      <c r="X1689" s="10" t="s">
        <v>2323</v>
      </c>
      <c r="Y1689" s="10" t="s">
        <v>2367</v>
      </c>
      <c r="Z1689" s="10" t="s">
        <v>207</v>
      </c>
    </row>
    <row r="1690" spans="1:26" s="10" customFormat="1" ht="45">
      <c r="A1690" s="13" t="s">
        <v>71</v>
      </c>
      <c r="B1690" s="14" t="s">
        <v>127</v>
      </c>
      <c r="C1690" s="10" t="s">
        <v>195</v>
      </c>
      <c r="D1690" s="14" t="s">
        <v>4890</v>
      </c>
      <c r="E1690" s="14" t="s">
        <v>207</v>
      </c>
      <c r="F1690" s="12" t="s">
        <v>1936</v>
      </c>
      <c r="G1690" s="12" t="s">
        <v>1921</v>
      </c>
      <c r="H1690" s="10">
        <v>2</v>
      </c>
      <c r="I1690" s="12"/>
      <c r="K1690" s="12"/>
      <c r="L1690" s="12" t="s">
        <v>4892</v>
      </c>
      <c r="M1690" s="10" t="s">
        <v>1928</v>
      </c>
      <c r="N1690" s="10" t="s">
        <v>1929</v>
      </c>
      <c r="O1690" s="10" t="s">
        <v>2111</v>
      </c>
      <c r="P1690" s="14" t="s">
        <v>2364</v>
      </c>
      <c r="Q1690" s="12" t="s">
        <v>1924</v>
      </c>
      <c r="R1690" s="12" t="s">
        <v>207</v>
      </c>
      <c r="S1690" s="12" t="s">
        <v>207</v>
      </c>
      <c r="T1690" s="10" t="s">
        <v>207</v>
      </c>
      <c r="U1690" s="10" t="s">
        <v>207</v>
      </c>
      <c r="V1690" s="10" t="s">
        <v>1925</v>
      </c>
      <c r="W1690" s="10" t="s">
        <v>2323</v>
      </c>
      <c r="X1690" s="10" t="s">
        <v>2323</v>
      </c>
      <c r="Y1690" s="10" t="s">
        <v>1942</v>
      </c>
      <c r="Z1690" s="10" t="s">
        <v>207</v>
      </c>
    </row>
    <row r="1691" spans="1:26" s="10" customFormat="1" ht="30">
      <c r="A1691" s="13" t="s">
        <v>71</v>
      </c>
      <c r="B1691" s="14" t="s">
        <v>153</v>
      </c>
      <c r="C1691" s="10" t="s">
        <v>216</v>
      </c>
      <c r="D1691" s="14" t="s">
        <v>614</v>
      </c>
      <c r="E1691" s="14" t="s">
        <v>207</v>
      </c>
      <c r="F1691" s="12" t="s">
        <v>1936</v>
      </c>
      <c r="G1691" s="12" t="s">
        <v>1921</v>
      </c>
      <c r="H1691" s="10">
        <v>1</v>
      </c>
      <c r="I1691" s="12"/>
      <c r="K1691" s="12"/>
      <c r="L1691" s="12" t="s">
        <v>4892</v>
      </c>
      <c r="M1691" s="10" t="s">
        <v>1928</v>
      </c>
      <c r="N1691" s="10" t="s">
        <v>1929</v>
      </c>
      <c r="O1691" s="10" t="s">
        <v>1960</v>
      </c>
      <c r="P1691" s="14" t="s">
        <v>1931</v>
      </c>
      <c r="Q1691" s="12" t="s">
        <v>1924</v>
      </c>
      <c r="R1691" s="12" t="s">
        <v>207</v>
      </c>
      <c r="S1691" s="12" t="s">
        <v>207</v>
      </c>
      <c r="T1691" s="10" t="s">
        <v>207</v>
      </c>
      <c r="U1691" s="10" t="s">
        <v>207</v>
      </c>
      <c r="V1691" s="10" t="s">
        <v>207</v>
      </c>
      <c r="W1691" s="10" t="s">
        <v>207</v>
      </c>
      <c r="X1691" s="10" t="s">
        <v>207</v>
      </c>
      <c r="Y1691" s="10" t="s">
        <v>207</v>
      </c>
      <c r="Z1691" s="10" t="s">
        <v>207</v>
      </c>
    </row>
    <row r="1692" spans="1:26" s="10" customFormat="1" ht="30">
      <c r="A1692" s="13" t="s">
        <v>71</v>
      </c>
      <c r="B1692" s="14" t="s">
        <v>119</v>
      </c>
      <c r="C1692" s="10" t="s">
        <v>189</v>
      </c>
      <c r="D1692" s="14" t="s">
        <v>615</v>
      </c>
      <c r="E1692" s="14" t="s">
        <v>207</v>
      </c>
      <c r="F1692" s="12" t="s">
        <v>1936</v>
      </c>
      <c r="G1692" s="12" t="s">
        <v>1921</v>
      </c>
      <c r="H1692" s="10">
        <v>1</v>
      </c>
      <c r="I1692" s="12"/>
      <c r="K1692" s="12"/>
      <c r="L1692" s="12" t="s">
        <v>4892</v>
      </c>
      <c r="M1692" s="10" t="s">
        <v>1928</v>
      </c>
      <c r="N1692" s="10" t="s">
        <v>1929</v>
      </c>
      <c r="O1692" s="10" t="s">
        <v>1960</v>
      </c>
      <c r="P1692" s="14" t="s">
        <v>1931</v>
      </c>
      <c r="Q1692" s="12" t="s">
        <v>1924</v>
      </c>
      <c r="R1692" s="12" t="s">
        <v>207</v>
      </c>
      <c r="S1692" s="12" t="s">
        <v>207</v>
      </c>
      <c r="T1692" s="10" t="s">
        <v>207</v>
      </c>
      <c r="U1692" s="10" t="s">
        <v>207</v>
      </c>
      <c r="V1692" s="10" t="s">
        <v>207</v>
      </c>
      <c r="W1692" s="10" t="s">
        <v>2365</v>
      </c>
      <c r="X1692" s="10" t="s">
        <v>1933</v>
      </c>
      <c r="Y1692" s="10" t="s">
        <v>2366</v>
      </c>
      <c r="Z1692" s="10" t="s">
        <v>207</v>
      </c>
    </row>
    <row r="1693" spans="1:26" s="10" customFormat="1" ht="30">
      <c r="A1693" s="13" t="s">
        <v>72</v>
      </c>
      <c r="B1693" s="14" t="s">
        <v>154</v>
      </c>
      <c r="C1693" s="10" t="s">
        <v>217</v>
      </c>
      <c r="D1693" s="14" t="s">
        <v>619</v>
      </c>
      <c r="E1693" s="14" t="s">
        <v>207</v>
      </c>
      <c r="F1693" s="12" t="s">
        <v>2371</v>
      </c>
      <c r="G1693" s="12" t="s">
        <v>1921</v>
      </c>
      <c r="H1693" s="10">
        <v>4</v>
      </c>
      <c r="I1693" s="12"/>
      <c r="K1693" s="12"/>
      <c r="L1693" s="12" t="s">
        <v>4892</v>
      </c>
      <c r="M1693" s="10" t="s">
        <v>1944</v>
      </c>
      <c r="N1693" s="10" t="s">
        <v>1929</v>
      </c>
      <c r="O1693" s="10" t="s">
        <v>2372</v>
      </c>
      <c r="P1693" s="14" t="s">
        <v>1931</v>
      </c>
      <c r="Q1693" s="12" t="s">
        <v>1924</v>
      </c>
      <c r="R1693" s="12" t="s">
        <v>207</v>
      </c>
      <c r="S1693" s="12" t="s">
        <v>207</v>
      </c>
      <c r="T1693" s="10" t="s">
        <v>207</v>
      </c>
      <c r="U1693" s="10" t="s">
        <v>207</v>
      </c>
      <c r="V1693" s="10" t="s">
        <v>207</v>
      </c>
      <c r="W1693" s="10" t="s">
        <v>207</v>
      </c>
      <c r="X1693" s="10" t="s">
        <v>207</v>
      </c>
      <c r="Y1693" s="10" t="s">
        <v>207</v>
      </c>
      <c r="Z1693" s="10" t="s">
        <v>1935</v>
      </c>
    </row>
    <row r="1694" spans="1:26" s="10" customFormat="1" ht="30">
      <c r="A1694" s="13" t="s">
        <v>72</v>
      </c>
      <c r="B1694" s="14" t="s">
        <v>119</v>
      </c>
      <c r="C1694" s="10" t="s">
        <v>189</v>
      </c>
      <c r="D1694" s="14" t="s">
        <v>618</v>
      </c>
      <c r="E1694" s="14" t="s">
        <v>207</v>
      </c>
      <c r="F1694" s="12" t="s">
        <v>1920</v>
      </c>
      <c r="G1694" s="12" t="s">
        <v>1937</v>
      </c>
      <c r="H1694" s="10">
        <v>1</v>
      </c>
      <c r="I1694" s="12"/>
      <c r="K1694" s="12"/>
      <c r="L1694" s="12" t="s">
        <v>4892</v>
      </c>
      <c r="M1694" s="10" t="s">
        <v>1928</v>
      </c>
      <c r="N1694" s="10" t="s">
        <v>1929</v>
      </c>
      <c r="O1694" s="10" t="s">
        <v>2233</v>
      </c>
      <c r="P1694" s="14" t="s">
        <v>1931</v>
      </c>
      <c r="Q1694" s="12" t="s">
        <v>1924</v>
      </c>
      <c r="R1694" s="12" t="s">
        <v>207</v>
      </c>
      <c r="S1694" s="12" t="s">
        <v>207</v>
      </c>
      <c r="T1694" s="10" t="s">
        <v>207</v>
      </c>
      <c r="U1694" s="10" t="s">
        <v>207</v>
      </c>
      <c r="V1694" s="10" t="s">
        <v>207</v>
      </c>
      <c r="W1694" s="10" t="s">
        <v>2370</v>
      </c>
      <c r="X1694" s="10" t="s">
        <v>1933</v>
      </c>
      <c r="Y1694" s="10" t="s">
        <v>2363</v>
      </c>
      <c r="Z1694" s="10" t="s">
        <v>207</v>
      </c>
    </row>
    <row r="1695" spans="1:26" s="10" customFormat="1" ht="30">
      <c r="A1695" s="13" t="s">
        <v>72</v>
      </c>
      <c r="B1695" s="14" t="s">
        <v>135</v>
      </c>
      <c r="C1695" s="10" t="s">
        <v>204</v>
      </c>
      <c r="D1695" s="14" t="s">
        <v>617</v>
      </c>
      <c r="E1695" s="14" t="s">
        <v>207</v>
      </c>
      <c r="F1695" s="12" t="s">
        <v>1936</v>
      </c>
      <c r="G1695" s="12" t="s">
        <v>1937</v>
      </c>
      <c r="H1695" s="10">
        <v>2</v>
      </c>
      <c r="I1695" s="12"/>
      <c r="K1695" s="12"/>
      <c r="L1695" s="12" t="s">
        <v>1922</v>
      </c>
      <c r="M1695" s="10" t="s">
        <v>1944</v>
      </c>
      <c r="N1695" s="10" t="s">
        <v>1929</v>
      </c>
      <c r="O1695" s="10" t="s">
        <v>1960</v>
      </c>
      <c r="P1695" s="14" t="s">
        <v>1931</v>
      </c>
      <c r="Q1695" s="12" t="s">
        <v>1946</v>
      </c>
      <c r="R1695" s="12" t="s">
        <v>1982</v>
      </c>
      <c r="S1695" s="12" t="s">
        <v>1982</v>
      </c>
      <c r="T1695" s="10" t="s">
        <v>2368</v>
      </c>
      <c r="U1695" s="10" t="s">
        <v>2369</v>
      </c>
      <c r="V1695" s="10" t="s">
        <v>207</v>
      </c>
      <c r="W1695" s="10" t="s">
        <v>207</v>
      </c>
      <c r="X1695" s="10" t="s">
        <v>207</v>
      </c>
      <c r="Y1695" s="10" t="s">
        <v>207</v>
      </c>
      <c r="Z1695" s="10" t="s">
        <v>1935</v>
      </c>
    </row>
    <row r="1696" spans="1:26" s="10" customFormat="1" ht="30">
      <c r="A1696" s="13" t="s">
        <v>73</v>
      </c>
      <c r="B1696" s="14" t="s">
        <v>148</v>
      </c>
      <c r="C1696" s="10" t="s">
        <v>213</v>
      </c>
      <c r="D1696" s="14" t="s">
        <v>620</v>
      </c>
      <c r="E1696" s="14" t="s">
        <v>207</v>
      </c>
      <c r="F1696" s="12" t="s">
        <v>1936</v>
      </c>
      <c r="G1696" s="12" t="s">
        <v>1921</v>
      </c>
      <c r="H1696" s="10">
        <v>1</v>
      </c>
      <c r="I1696" s="12">
        <v>1</v>
      </c>
      <c r="K1696" s="12">
        <v>4</v>
      </c>
      <c r="L1696" s="12" t="s">
        <v>4892</v>
      </c>
      <c r="M1696" s="10" t="s">
        <v>1928</v>
      </c>
      <c r="N1696" s="10" t="s">
        <v>1929</v>
      </c>
      <c r="O1696" s="10" t="s">
        <v>1960</v>
      </c>
      <c r="P1696" s="14" t="s">
        <v>1931</v>
      </c>
      <c r="Q1696" s="12" t="s">
        <v>1924</v>
      </c>
      <c r="R1696" s="12" t="s">
        <v>207</v>
      </c>
      <c r="S1696" s="12" t="s">
        <v>207</v>
      </c>
      <c r="T1696" s="10" t="s">
        <v>207</v>
      </c>
      <c r="U1696" s="10" t="s">
        <v>207</v>
      </c>
      <c r="V1696" s="10" t="s">
        <v>207</v>
      </c>
      <c r="W1696" s="10" t="s">
        <v>207</v>
      </c>
      <c r="X1696" s="10" t="s">
        <v>207</v>
      </c>
      <c r="Y1696" s="10" t="s">
        <v>207</v>
      </c>
      <c r="Z1696" s="10" t="s">
        <v>207</v>
      </c>
    </row>
    <row r="1697" spans="1:26" s="10" customFormat="1" ht="30">
      <c r="A1697" s="13" t="s">
        <v>73</v>
      </c>
      <c r="B1697" s="14" t="s">
        <v>110</v>
      </c>
      <c r="C1697" s="10" t="s">
        <v>169</v>
      </c>
      <c r="D1697" s="14" t="s">
        <v>621</v>
      </c>
      <c r="E1697" s="14" t="s">
        <v>207</v>
      </c>
      <c r="F1697" s="12" t="s">
        <v>2371</v>
      </c>
      <c r="G1697" s="12" t="s">
        <v>1937</v>
      </c>
      <c r="H1697" s="10">
        <v>1</v>
      </c>
      <c r="I1697" s="12"/>
      <c r="K1697" s="12"/>
      <c r="L1697" s="12" t="s">
        <v>4892</v>
      </c>
      <c r="M1697" s="10" t="s">
        <v>1928</v>
      </c>
      <c r="N1697" s="10" t="s">
        <v>1929</v>
      </c>
      <c r="O1697" s="10" t="s">
        <v>1960</v>
      </c>
      <c r="P1697" s="14" t="s">
        <v>1931</v>
      </c>
      <c r="Q1697" s="12" t="s">
        <v>1924</v>
      </c>
      <c r="R1697" s="12" t="s">
        <v>207</v>
      </c>
      <c r="S1697" s="12" t="s">
        <v>207</v>
      </c>
      <c r="T1697" s="10" t="s">
        <v>207</v>
      </c>
      <c r="U1697" s="10" t="s">
        <v>207</v>
      </c>
      <c r="V1697" s="10" t="s">
        <v>207</v>
      </c>
      <c r="W1697" s="10" t="s">
        <v>207</v>
      </c>
      <c r="X1697" s="10" t="s">
        <v>207</v>
      </c>
      <c r="Y1697" s="10" t="s">
        <v>207</v>
      </c>
      <c r="Z1697" s="10" t="s">
        <v>1935</v>
      </c>
    </row>
    <row r="1698" spans="1:26" s="10" customFormat="1" ht="30">
      <c r="A1698" s="13" t="s">
        <v>74</v>
      </c>
      <c r="B1698" s="14" t="s">
        <v>155</v>
      </c>
      <c r="C1698" s="10" t="s">
        <v>218</v>
      </c>
      <c r="D1698" s="14" t="s">
        <v>623</v>
      </c>
      <c r="E1698" s="14" t="s">
        <v>2373</v>
      </c>
      <c r="F1698" s="12" t="s">
        <v>1936</v>
      </c>
      <c r="G1698" s="12" t="s">
        <v>1937</v>
      </c>
      <c r="H1698" s="10">
        <v>1</v>
      </c>
      <c r="I1698" s="12"/>
      <c r="K1698" s="12"/>
      <c r="L1698" s="12" t="s">
        <v>4892</v>
      </c>
      <c r="M1698" s="10" t="s">
        <v>1928</v>
      </c>
      <c r="N1698" s="10" t="s">
        <v>1929</v>
      </c>
      <c r="O1698" s="10" t="s">
        <v>1960</v>
      </c>
      <c r="P1698" s="14" t="s">
        <v>1931</v>
      </c>
      <c r="Q1698" s="12" t="s">
        <v>1924</v>
      </c>
      <c r="R1698" s="12" t="s">
        <v>207</v>
      </c>
      <c r="S1698" s="12" t="s">
        <v>207</v>
      </c>
      <c r="T1698" s="10" t="s">
        <v>207</v>
      </c>
      <c r="U1698" s="10" t="s">
        <v>207</v>
      </c>
      <c r="V1698" s="10" t="s">
        <v>207</v>
      </c>
      <c r="W1698" s="10" t="s">
        <v>1957</v>
      </c>
      <c r="X1698" s="10" t="s">
        <v>1968</v>
      </c>
      <c r="Y1698" s="10" t="s">
        <v>1942</v>
      </c>
      <c r="Z1698" s="10" t="s">
        <v>207</v>
      </c>
    </row>
    <row r="1699" spans="1:26" s="10" customFormat="1" ht="30">
      <c r="A1699" s="13" t="s">
        <v>74</v>
      </c>
      <c r="B1699" s="14" t="s">
        <v>110</v>
      </c>
      <c r="C1699" s="10" t="s">
        <v>169</v>
      </c>
      <c r="D1699" s="14" t="s">
        <v>622</v>
      </c>
      <c r="E1699" s="14" t="s">
        <v>207</v>
      </c>
      <c r="F1699" s="12" t="s">
        <v>1936</v>
      </c>
      <c r="G1699" s="12" t="s">
        <v>1937</v>
      </c>
      <c r="H1699" s="10">
        <v>1</v>
      </c>
      <c r="I1699" s="12">
        <v>1</v>
      </c>
      <c r="K1699" s="12"/>
      <c r="L1699" s="12" t="s">
        <v>4892</v>
      </c>
      <c r="M1699" s="10" t="s">
        <v>1928</v>
      </c>
      <c r="N1699" s="10" t="s">
        <v>1929</v>
      </c>
      <c r="O1699" s="10" t="s">
        <v>1930</v>
      </c>
      <c r="P1699" s="14" t="s">
        <v>1931</v>
      </c>
      <c r="Q1699" s="12" t="s">
        <v>1924</v>
      </c>
      <c r="R1699" s="12" t="s">
        <v>207</v>
      </c>
      <c r="S1699" s="12" t="s">
        <v>207</v>
      </c>
      <c r="T1699" s="10" t="s">
        <v>207</v>
      </c>
      <c r="U1699" s="10" t="s">
        <v>207</v>
      </c>
      <c r="V1699" s="10" t="s">
        <v>207</v>
      </c>
      <c r="W1699" s="10" t="s">
        <v>207</v>
      </c>
      <c r="X1699" s="10" t="s">
        <v>207</v>
      </c>
      <c r="Y1699" s="10" t="s">
        <v>207</v>
      </c>
      <c r="Z1699" s="10" t="s">
        <v>1935</v>
      </c>
    </row>
    <row r="1700" spans="1:26" s="10" customFormat="1" ht="30">
      <c r="A1700" s="13" t="s">
        <v>74</v>
      </c>
      <c r="B1700" s="14" t="s">
        <v>155</v>
      </c>
      <c r="C1700" s="10" t="s">
        <v>218</v>
      </c>
      <c r="D1700" s="14" t="s">
        <v>624</v>
      </c>
      <c r="E1700" s="14" t="s">
        <v>2374</v>
      </c>
      <c r="F1700" s="12" t="s">
        <v>1936</v>
      </c>
      <c r="G1700" s="12" t="s">
        <v>1937</v>
      </c>
      <c r="H1700" s="10">
        <v>1</v>
      </c>
      <c r="I1700" s="12">
        <v>1</v>
      </c>
      <c r="K1700" s="12"/>
      <c r="L1700" s="12" t="s">
        <v>4892</v>
      </c>
      <c r="M1700" s="10" t="s">
        <v>1928</v>
      </c>
      <c r="N1700" s="10" t="s">
        <v>1929</v>
      </c>
      <c r="O1700" s="10" t="s">
        <v>1960</v>
      </c>
      <c r="P1700" s="14" t="s">
        <v>1931</v>
      </c>
      <c r="Q1700" s="12" t="s">
        <v>1924</v>
      </c>
      <c r="R1700" s="12" t="s">
        <v>207</v>
      </c>
      <c r="S1700" s="12" t="s">
        <v>207</v>
      </c>
      <c r="T1700" s="10" t="s">
        <v>207</v>
      </c>
      <c r="U1700" s="10" t="s">
        <v>207</v>
      </c>
      <c r="V1700" s="10" t="s">
        <v>207</v>
      </c>
      <c r="W1700" s="10" t="s">
        <v>1982</v>
      </c>
      <c r="X1700" s="10" t="s">
        <v>2022</v>
      </c>
      <c r="Y1700" s="10" t="s">
        <v>1942</v>
      </c>
      <c r="Z1700" s="10" t="s">
        <v>207</v>
      </c>
    </row>
    <row r="1701" spans="1:26" s="10" customFormat="1" ht="30">
      <c r="A1701" s="13" t="s">
        <v>74</v>
      </c>
      <c r="B1701" s="14" t="s">
        <v>155</v>
      </c>
      <c r="C1701" s="10" t="s">
        <v>218</v>
      </c>
      <c r="D1701" s="14" t="s">
        <v>625</v>
      </c>
      <c r="E1701" s="14" t="s">
        <v>2375</v>
      </c>
      <c r="F1701" s="12" t="s">
        <v>1936</v>
      </c>
      <c r="G1701" s="12" t="s">
        <v>1937</v>
      </c>
      <c r="H1701" s="10">
        <v>1</v>
      </c>
      <c r="I1701" s="12">
        <v>1</v>
      </c>
      <c r="K1701" s="12"/>
      <c r="L1701" s="12" t="s">
        <v>4892</v>
      </c>
      <c r="M1701" s="10" t="s">
        <v>1928</v>
      </c>
      <c r="N1701" s="10" t="s">
        <v>1929</v>
      </c>
      <c r="O1701" s="10" t="s">
        <v>1960</v>
      </c>
      <c r="P1701" s="14" t="s">
        <v>1931</v>
      </c>
      <c r="Q1701" s="12" t="s">
        <v>1924</v>
      </c>
      <c r="R1701" s="12" t="s">
        <v>207</v>
      </c>
      <c r="S1701" s="12" t="s">
        <v>207</v>
      </c>
      <c r="T1701" s="10" t="s">
        <v>207</v>
      </c>
      <c r="U1701" s="10" t="s">
        <v>207</v>
      </c>
      <c r="V1701" s="10" t="s">
        <v>207</v>
      </c>
      <c r="W1701" s="10" t="s">
        <v>207</v>
      </c>
      <c r="X1701" s="10" t="s">
        <v>207</v>
      </c>
      <c r="Y1701" s="10" t="s">
        <v>207</v>
      </c>
      <c r="Z1701" s="10" t="s">
        <v>207</v>
      </c>
    </row>
    <row r="1702" spans="1:26" s="10" customFormat="1" ht="30">
      <c r="A1702" s="13" t="s">
        <v>74</v>
      </c>
      <c r="B1702" s="14" t="s">
        <v>155</v>
      </c>
      <c r="C1702" s="10" t="s">
        <v>218</v>
      </c>
      <c r="D1702" s="14" t="s">
        <v>626</v>
      </c>
      <c r="E1702" s="14" t="s">
        <v>2376</v>
      </c>
      <c r="F1702" s="12" t="s">
        <v>1936</v>
      </c>
      <c r="G1702" s="12" t="s">
        <v>1937</v>
      </c>
      <c r="H1702" s="10">
        <v>15</v>
      </c>
      <c r="I1702" s="12">
        <v>15</v>
      </c>
      <c r="K1702" s="12"/>
      <c r="L1702" s="12" t="s">
        <v>4892</v>
      </c>
      <c r="M1702" s="10" t="s">
        <v>1928</v>
      </c>
      <c r="N1702" s="10" t="s">
        <v>1929</v>
      </c>
      <c r="O1702" s="10" t="s">
        <v>1960</v>
      </c>
      <c r="P1702" s="14" t="s">
        <v>1931</v>
      </c>
      <c r="Q1702" s="12" t="s">
        <v>1924</v>
      </c>
      <c r="R1702" s="12" t="s">
        <v>207</v>
      </c>
      <c r="S1702" s="12" t="s">
        <v>207</v>
      </c>
      <c r="T1702" s="10" t="s">
        <v>207</v>
      </c>
      <c r="U1702" s="10" t="s">
        <v>207</v>
      </c>
      <c r="V1702" s="10" t="s">
        <v>207</v>
      </c>
      <c r="W1702" s="10" t="s">
        <v>207</v>
      </c>
      <c r="X1702" s="10" t="s">
        <v>207</v>
      </c>
      <c r="Y1702" s="10" t="s">
        <v>207</v>
      </c>
      <c r="Z1702" s="10" t="s">
        <v>207</v>
      </c>
    </row>
    <row r="1703" spans="1:26" s="10" customFormat="1">
      <c r="A1703" s="13" t="s">
        <v>75</v>
      </c>
      <c r="B1703" s="14" t="s">
        <v>127</v>
      </c>
      <c r="C1703" s="10" t="s">
        <v>195</v>
      </c>
      <c r="D1703" s="14" t="s">
        <v>631</v>
      </c>
      <c r="E1703" s="14" t="s">
        <v>207</v>
      </c>
      <c r="F1703" s="12" t="s">
        <v>1920</v>
      </c>
      <c r="G1703" s="12" t="s">
        <v>1921</v>
      </c>
      <c r="H1703" s="10">
        <v>2</v>
      </c>
      <c r="I1703" s="12"/>
      <c r="K1703" s="12"/>
      <c r="L1703" s="12" t="s">
        <v>4892</v>
      </c>
      <c r="M1703" s="10" t="s">
        <v>1923</v>
      </c>
      <c r="N1703" s="10" t="s">
        <v>207</v>
      </c>
      <c r="O1703" s="10" t="s">
        <v>207</v>
      </c>
      <c r="P1703" s="14" t="s">
        <v>207</v>
      </c>
      <c r="Q1703" s="12" t="s">
        <v>1924</v>
      </c>
      <c r="R1703" s="12" t="s">
        <v>207</v>
      </c>
      <c r="S1703" s="12" t="s">
        <v>207</v>
      </c>
      <c r="T1703" s="10" t="s">
        <v>207</v>
      </c>
      <c r="U1703" s="10" t="s">
        <v>207</v>
      </c>
      <c r="V1703" s="10" t="s">
        <v>207</v>
      </c>
      <c r="W1703" s="10" t="s">
        <v>207</v>
      </c>
      <c r="X1703" s="10" t="s">
        <v>207</v>
      </c>
      <c r="Y1703" s="10" t="s">
        <v>207</v>
      </c>
      <c r="Z1703" s="10" t="s">
        <v>207</v>
      </c>
    </row>
    <row r="1704" spans="1:26" s="10" customFormat="1" ht="75">
      <c r="A1704" s="13" t="s">
        <v>75</v>
      </c>
      <c r="B1704" s="14" t="s">
        <v>127</v>
      </c>
      <c r="C1704" s="10" t="s">
        <v>195</v>
      </c>
      <c r="D1704" s="14" t="s">
        <v>632</v>
      </c>
      <c r="E1704" s="14" t="s">
        <v>207</v>
      </c>
      <c r="F1704" s="12" t="s">
        <v>1936</v>
      </c>
      <c r="G1704" s="12" t="s">
        <v>1921</v>
      </c>
      <c r="H1704" s="10">
        <v>2</v>
      </c>
      <c r="I1704" s="12"/>
      <c r="K1704" s="12"/>
      <c r="L1704" s="12" t="s">
        <v>4892</v>
      </c>
      <c r="M1704" s="10" t="s">
        <v>1928</v>
      </c>
      <c r="N1704" s="10" t="s">
        <v>1929</v>
      </c>
      <c r="O1704" s="10" t="s">
        <v>2111</v>
      </c>
      <c r="P1704" s="14" t="s">
        <v>2112</v>
      </c>
      <c r="Q1704" s="12" t="s">
        <v>1924</v>
      </c>
      <c r="R1704" s="12" t="s">
        <v>207</v>
      </c>
      <c r="S1704" s="12" t="s">
        <v>207</v>
      </c>
      <c r="T1704" s="10" t="s">
        <v>207</v>
      </c>
      <c r="U1704" s="10" t="s">
        <v>207</v>
      </c>
      <c r="V1704" s="10" t="s">
        <v>1925</v>
      </c>
      <c r="W1704" s="10" t="s">
        <v>2323</v>
      </c>
      <c r="X1704" s="10" t="s">
        <v>2323</v>
      </c>
      <c r="Y1704" s="10" t="s">
        <v>2323</v>
      </c>
      <c r="Z1704" s="10" t="s">
        <v>207</v>
      </c>
    </row>
    <row r="1705" spans="1:26" s="10" customFormat="1" ht="75">
      <c r="A1705" s="13" t="s">
        <v>75</v>
      </c>
      <c r="B1705" s="14" t="s">
        <v>127</v>
      </c>
      <c r="C1705" s="10" t="s">
        <v>195</v>
      </c>
      <c r="D1705" s="14" t="s">
        <v>633</v>
      </c>
      <c r="E1705" s="14" t="s">
        <v>207</v>
      </c>
      <c r="F1705" s="12" t="s">
        <v>1936</v>
      </c>
      <c r="G1705" s="12" t="s">
        <v>1921</v>
      </c>
      <c r="H1705" s="10">
        <v>2</v>
      </c>
      <c r="I1705" s="12"/>
      <c r="K1705" s="12"/>
      <c r="L1705" s="12" t="s">
        <v>4892</v>
      </c>
      <c r="M1705" s="10" t="s">
        <v>1928</v>
      </c>
      <c r="N1705" s="10" t="s">
        <v>1929</v>
      </c>
      <c r="O1705" s="10" t="s">
        <v>2111</v>
      </c>
      <c r="P1705" s="14" t="s">
        <v>2112</v>
      </c>
      <c r="Q1705" s="12" t="s">
        <v>1924</v>
      </c>
      <c r="R1705" s="12" t="s">
        <v>207</v>
      </c>
      <c r="S1705" s="12" t="s">
        <v>207</v>
      </c>
      <c r="T1705" s="10" t="s">
        <v>207</v>
      </c>
      <c r="U1705" s="10" t="s">
        <v>207</v>
      </c>
      <c r="V1705" s="10" t="s">
        <v>1925</v>
      </c>
      <c r="W1705" s="10" t="s">
        <v>2323</v>
      </c>
      <c r="X1705" s="10" t="s">
        <v>2323</v>
      </c>
      <c r="Y1705" s="10" t="s">
        <v>1942</v>
      </c>
      <c r="Z1705" s="10" t="s">
        <v>207</v>
      </c>
    </row>
    <row r="1706" spans="1:26" s="10" customFormat="1" ht="75">
      <c r="A1706" s="13" t="s">
        <v>75</v>
      </c>
      <c r="B1706" s="14" t="s">
        <v>127</v>
      </c>
      <c r="C1706" s="10" t="s">
        <v>195</v>
      </c>
      <c r="D1706" s="14" t="s">
        <v>634</v>
      </c>
      <c r="E1706" s="14" t="s">
        <v>207</v>
      </c>
      <c r="F1706" s="12" t="s">
        <v>1936</v>
      </c>
      <c r="G1706" s="12" t="s">
        <v>1921</v>
      </c>
      <c r="H1706" s="10">
        <v>2</v>
      </c>
      <c r="I1706" s="12"/>
      <c r="K1706" s="12"/>
      <c r="L1706" s="12" t="s">
        <v>4892</v>
      </c>
      <c r="M1706" s="10" t="s">
        <v>1928</v>
      </c>
      <c r="N1706" s="10" t="s">
        <v>1929</v>
      </c>
      <c r="O1706" s="10" t="s">
        <v>2111</v>
      </c>
      <c r="P1706" s="14" t="s">
        <v>2322</v>
      </c>
      <c r="Q1706" s="12" t="s">
        <v>1924</v>
      </c>
      <c r="R1706" s="12" t="s">
        <v>207</v>
      </c>
      <c r="S1706" s="12" t="s">
        <v>207</v>
      </c>
      <c r="T1706" s="10" t="s">
        <v>207</v>
      </c>
      <c r="U1706" s="10" t="s">
        <v>207</v>
      </c>
      <c r="V1706" s="10" t="s">
        <v>1925</v>
      </c>
      <c r="W1706" s="10" t="s">
        <v>207</v>
      </c>
      <c r="X1706" s="10" t="s">
        <v>207</v>
      </c>
      <c r="Y1706" s="10" t="s">
        <v>207</v>
      </c>
      <c r="Z1706" s="10" t="s">
        <v>207</v>
      </c>
    </row>
    <row r="1707" spans="1:26" s="10" customFormat="1" ht="30">
      <c r="A1707" s="13" t="s">
        <v>75</v>
      </c>
      <c r="B1707" s="14" t="s">
        <v>147</v>
      </c>
      <c r="C1707" s="10" t="s">
        <v>219</v>
      </c>
      <c r="D1707" s="14" t="s">
        <v>628</v>
      </c>
      <c r="E1707" s="14" t="s">
        <v>207</v>
      </c>
      <c r="F1707" s="12" t="s">
        <v>1920</v>
      </c>
      <c r="G1707" s="12" t="s">
        <v>1921</v>
      </c>
      <c r="H1707" s="10">
        <v>1</v>
      </c>
      <c r="I1707" s="12"/>
      <c r="K1707" s="12"/>
      <c r="L1707" s="12" t="s">
        <v>4892</v>
      </c>
      <c r="M1707" s="10" t="s">
        <v>1923</v>
      </c>
      <c r="N1707" s="10" t="s">
        <v>207</v>
      </c>
      <c r="O1707" s="10" t="s">
        <v>207</v>
      </c>
      <c r="P1707" s="14" t="s">
        <v>207</v>
      </c>
      <c r="Q1707" s="12" t="s">
        <v>1924</v>
      </c>
      <c r="R1707" s="12" t="s">
        <v>207</v>
      </c>
      <c r="S1707" s="12" t="s">
        <v>207</v>
      </c>
      <c r="T1707" s="10" t="s">
        <v>207</v>
      </c>
      <c r="U1707" s="10" t="s">
        <v>207</v>
      </c>
      <c r="V1707" s="10" t="s">
        <v>1925</v>
      </c>
      <c r="W1707" s="10" t="s">
        <v>1933</v>
      </c>
      <c r="X1707" s="10" t="s">
        <v>1954</v>
      </c>
      <c r="Y1707" s="10" t="s">
        <v>1942</v>
      </c>
      <c r="Z1707" s="10" t="s">
        <v>207</v>
      </c>
    </row>
    <row r="1708" spans="1:26" s="10" customFormat="1" ht="30">
      <c r="A1708" s="13" t="s">
        <v>75</v>
      </c>
      <c r="B1708" s="14" t="s">
        <v>147</v>
      </c>
      <c r="C1708" s="10" t="s">
        <v>219</v>
      </c>
      <c r="D1708" s="14" t="s">
        <v>629</v>
      </c>
      <c r="E1708" s="14" t="s">
        <v>207</v>
      </c>
      <c r="F1708" s="12" t="s">
        <v>1920</v>
      </c>
      <c r="G1708" s="12" t="s">
        <v>1921</v>
      </c>
      <c r="H1708" s="10">
        <v>1</v>
      </c>
      <c r="I1708" s="12"/>
      <c r="K1708" s="12"/>
      <c r="L1708" s="12" t="s">
        <v>4892</v>
      </c>
      <c r="M1708" s="10" t="s">
        <v>1923</v>
      </c>
      <c r="N1708" s="10" t="s">
        <v>207</v>
      </c>
      <c r="O1708" s="10" t="s">
        <v>207</v>
      </c>
      <c r="P1708" s="14" t="s">
        <v>207</v>
      </c>
      <c r="Q1708" s="12" t="s">
        <v>1924</v>
      </c>
      <c r="R1708" s="12" t="s">
        <v>207</v>
      </c>
      <c r="S1708" s="12" t="s">
        <v>207</v>
      </c>
      <c r="T1708" s="10" t="s">
        <v>207</v>
      </c>
      <c r="U1708" s="10" t="s">
        <v>207</v>
      </c>
      <c r="V1708" s="10" t="s">
        <v>1925</v>
      </c>
      <c r="W1708" s="10" t="s">
        <v>1933</v>
      </c>
      <c r="X1708" s="10" t="s">
        <v>2149</v>
      </c>
      <c r="Y1708" s="10" t="s">
        <v>2378</v>
      </c>
      <c r="Z1708" s="10" t="s">
        <v>207</v>
      </c>
    </row>
    <row r="1709" spans="1:26" s="10" customFormat="1" ht="30">
      <c r="A1709" s="13" t="s">
        <v>75</v>
      </c>
      <c r="B1709" s="14" t="s">
        <v>147</v>
      </c>
      <c r="C1709" s="10" t="s">
        <v>219</v>
      </c>
      <c r="D1709" s="14" t="s">
        <v>630</v>
      </c>
      <c r="E1709" s="14" t="s">
        <v>207</v>
      </c>
      <c r="F1709" s="12" t="s">
        <v>1936</v>
      </c>
      <c r="G1709" s="12" t="s">
        <v>1921</v>
      </c>
      <c r="H1709" s="10">
        <v>5</v>
      </c>
      <c r="I1709" s="12"/>
      <c r="K1709" s="12"/>
      <c r="L1709" s="12" t="s">
        <v>4892</v>
      </c>
      <c r="M1709" s="10" t="s">
        <v>1928</v>
      </c>
      <c r="N1709" s="10" t="s">
        <v>1929</v>
      </c>
      <c r="O1709" s="10" t="s">
        <v>1960</v>
      </c>
      <c r="P1709" s="14" t="s">
        <v>2379</v>
      </c>
      <c r="Q1709" s="12" t="s">
        <v>1924</v>
      </c>
      <c r="R1709" s="12" t="s">
        <v>207</v>
      </c>
      <c r="S1709" s="12" t="s">
        <v>207</v>
      </c>
      <c r="T1709" s="10" t="s">
        <v>207</v>
      </c>
      <c r="U1709" s="10" t="s">
        <v>207</v>
      </c>
      <c r="V1709" s="10" t="s">
        <v>207</v>
      </c>
      <c r="W1709" s="10" t="s">
        <v>1933</v>
      </c>
      <c r="X1709" s="10" t="s">
        <v>2144</v>
      </c>
      <c r="Y1709" s="10" t="s">
        <v>2380</v>
      </c>
      <c r="Z1709" s="10" t="s">
        <v>207</v>
      </c>
    </row>
    <row r="1710" spans="1:26" s="10" customFormat="1" ht="30">
      <c r="A1710" s="13" t="s">
        <v>75</v>
      </c>
      <c r="B1710" s="14" t="s">
        <v>95</v>
      </c>
      <c r="C1710" s="10" t="s">
        <v>167</v>
      </c>
      <c r="D1710" s="14" t="s">
        <v>1856</v>
      </c>
      <c r="E1710" s="14" t="s">
        <v>207</v>
      </c>
      <c r="F1710" s="12" t="s">
        <v>1920</v>
      </c>
      <c r="G1710" s="12" t="s">
        <v>1921</v>
      </c>
      <c r="H1710" s="10">
        <v>1</v>
      </c>
      <c r="I1710" s="12"/>
      <c r="K1710" s="12"/>
      <c r="L1710" s="12" t="s">
        <v>4892</v>
      </c>
      <c r="M1710" s="10" t="s">
        <v>1923</v>
      </c>
      <c r="N1710" s="10" t="s">
        <v>207</v>
      </c>
      <c r="O1710" s="10" t="s">
        <v>207</v>
      </c>
      <c r="P1710" s="14" t="s">
        <v>207</v>
      </c>
      <c r="Q1710" s="12" t="s">
        <v>1924</v>
      </c>
      <c r="R1710" s="12" t="s">
        <v>207</v>
      </c>
      <c r="S1710" s="12" t="s">
        <v>207</v>
      </c>
      <c r="T1710" s="10" t="s">
        <v>207</v>
      </c>
      <c r="U1710" s="10" t="s">
        <v>207</v>
      </c>
      <c r="V1710" s="10" t="s">
        <v>1925</v>
      </c>
      <c r="W1710" s="10" t="s">
        <v>207</v>
      </c>
      <c r="X1710" s="10" t="s">
        <v>2095</v>
      </c>
      <c r="Y1710" s="10" t="s">
        <v>4716</v>
      </c>
      <c r="Z1710" s="10" t="s">
        <v>1935</v>
      </c>
    </row>
    <row r="1711" spans="1:26" s="10" customFormat="1" ht="30">
      <c r="A1711" s="13" t="s">
        <v>75</v>
      </c>
      <c r="B1711" s="14" t="s">
        <v>119</v>
      </c>
      <c r="C1711" s="10" t="s">
        <v>189</v>
      </c>
      <c r="D1711" s="14" t="s">
        <v>627</v>
      </c>
      <c r="E1711" s="14" t="s">
        <v>207</v>
      </c>
      <c r="F1711" s="12" t="s">
        <v>1920</v>
      </c>
      <c r="G1711" s="12" t="s">
        <v>1921</v>
      </c>
      <c r="H1711" s="10">
        <v>1</v>
      </c>
      <c r="I1711" s="12"/>
      <c r="K1711" s="12"/>
      <c r="L1711" s="12" t="s">
        <v>4892</v>
      </c>
      <c r="M1711" s="10" t="s">
        <v>1923</v>
      </c>
      <c r="N1711" s="10" t="s">
        <v>207</v>
      </c>
      <c r="O1711" s="10" t="s">
        <v>207</v>
      </c>
      <c r="P1711" s="14" t="s">
        <v>207</v>
      </c>
      <c r="Q1711" s="12" t="s">
        <v>1924</v>
      </c>
      <c r="R1711" s="12" t="s">
        <v>207</v>
      </c>
      <c r="S1711" s="12" t="s">
        <v>207</v>
      </c>
      <c r="T1711" s="10" t="s">
        <v>207</v>
      </c>
      <c r="U1711" s="10" t="s">
        <v>207</v>
      </c>
      <c r="V1711" s="10" t="s">
        <v>1925</v>
      </c>
      <c r="W1711" s="10" t="s">
        <v>2041</v>
      </c>
      <c r="X1711" s="10" t="s">
        <v>1933</v>
      </c>
      <c r="Y1711" s="10" t="s">
        <v>2377</v>
      </c>
      <c r="Z1711" s="10" t="s">
        <v>207</v>
      </c>
    </row>
    <row r="1712" spans="1:26" s="10" customFormat="1" ht="60">
      <c r="A1712" s="13" t="s">
        <v>75</v>
      </c>
      <c r="B1712" s="14" t="s">
        <v>127</v>
      </c>
      <c r="C1712" s="10" t="s">
        <v>195</v>
      </c>
      <c r="D1712" s="14" t="s">
        <v>635</v>
      </c>
      <c r="E1712" s="14" t="s">
        <v>2381</v>
      </c>
      <c r="F1712" s="12" t="s">
        <v>1936</v>
      </c>
      <c r="G1712" s="12" t="s">
        <v>1921</v>
      </c>
      <c r="H1712" s="10">
        <v>2</v>
      </c>
      <c r="I1712" s="12">
        <v>5</v>
      </c>
      <c r="K1712" s="12"/>
      <c r="L1712" s="12" t="s">
        <v>4892</v>
      </c>
      <c r="M1712" s="10" t="s">
        <v>1928</v>
      </c>
      <c r="N1712" s="10" t="s">
        <v>1929</v>
      </c>
      <c r="O1712" s="10" t="s">
        <v>1960</v>
      </c>
      <c r="P1712" s="14" t="s">
        <v>2382</v>
      </c>
      <c r="Q1712" s="12" t="s">
        <v>1924</v>
      </c>
      <c r="R1712" s="12" t="s">
        <v>207</v>
      </c>
      <c r="S1712" s="12" t="s">
        <v>1941</v>
      </c>
      <c r="T1712" s="10" t="s">
        <v>207</v>
      </c>
      <c r="U1712" s="10" t="s">
        <v>207</v>
      </c>
      <c r="V1712" s="10" t="s">
        <v>1925</v>
      </c>
      <c r="W1712" s="10" t="s">
        <v>2323</v>
      </c>
      <c r="X1712" s="10" t="s">
        <v>2323</v>
      </c>
      <c r="Y1712" s="10" t="s">
        <v>1942</v>
      </c>
      <c r="Z1712" s="10" t="s">
        <v>207</v>
      </c>
    </row>
    <row r="1713" spans="1:26" s="10" customFormat="1">
      <c r="A1713" s="13" t="s">
        <v>76</v>
      </c>
      <c r="B1713" s="14" t="s">
        <v>155</v>
      </c>
      <c r="C1713" s="10" t="s">
        <v>218</v>
      </c>
      <c r="D1713" s="14" t="s">
        <v>638</v>
      </c>
      <c r="E1713" s="14" t="s">
        <v>2388</v>
      </c>
      <c r="F1713" s="12" t="s">
        <v>1920</v>
      </c>
      <c r="G1713" s="12" t="s">
        <v>1921</v>
      </c>
      <c r="H1713" s="10">
        <v>1</v>
      </c>
      <c r="I1713" s="12"/>
      <c r="K1713" s="12"/>
      <c r="L1713" s="12" t="s">
        <v>4892</v>
      </c>
      <c r="M1713" s="10" t="s">
        <v>1923</v>
      </c>
      <c r="N1713" s="10" t="s">
        <v>207</v>
      </c>
      <c r="O1713" s="10" t="s">
        <v>207</v>
      </c>
      <c r="P1713" s="14" t="s">
        <v>207</v>
      </c>
      <c r="Q1713" s="12" t="s">
        <v>1924</v>
      </c>
      <c r="R1713" s="12" t="s">
        <v>207</v>
      </c>
      <c r="S1713" s="12" t="s">
        <v>207</v>
      </c>
      <c r="T1713" s="10" t="s">
        <v>207</v>
      </c>
      <c r="U1713" s="10" t="s">
        <v>207</v>
      </c>
      <c r="V1713" s="10" t="s">
        <v>1925</v>
      </c>
      <c r="W1713" s="10" t="s">
        <v>1933</v>
      </c>
      <c r="X1713" s="10" t="s">
        <v>1933</v>
      </c>
      <c r="Y1713" s="10" t="s">
        <v>1942</v>
      </c>
      <c r="Z1713" s="10" t="s">
        <v>207</v>
      </c>
    </row>
    <row r="1714" spans="1:26" s="10" customFormat="1">
      <c r="A1714" s="13" t="s">
        <v>76</v>
      </c>
      <c r="B1714" s="14" t="s">
        <v>119</v>
      </c>
      <c r="C1714" s="10" t="s">
        <v>189</v>
      </c>
      <c r="D1714" s="14" t="s">
        <v>636</v>
      </c>
      <c r="E1714" s="14" t="s">
        <v>207</v>
      </c>
      <c r="F1714" s="12" t="s">
        <v>1920</v>
      </c>
      <c r="G1714" s="12" t="s">
        <v>1921</v>
      </c>
      <c r="H1714" s="10">
        <v>5</v>
      </c>
      <c r="I1714" s="12"/>
      <c r="K1714" s="12">
        <v>6</v>
      </c>
      <c r="L1714" s="12" t="s">
        <v>4892</v>
      </c>
      <c r="M1714" s="10" t="s">
        <v>1923</v>
      </c>
      <c r="N1714" s="10" t="s">
        <v>207</v>
      </c>
      <c r="O1714" s="10" t="s">
        <v>207</v>
      </c>
      <c r="P1714" s="14" t="s">
        <v>207</v>
      </c>
      <c r="Q1714" s="12" t="s">
        <v>1924</v>
      </c>
      <c r="R1714" s="12" t="s">
        <v>207</v>
      </c>
      <c r="S1714" s="12" t="s">
        <v>207</v>
      </c>
      <c r="T1714" s="10" t="s">
        <v>207</v>
      </c>
      <c r="U1714" s="10" t="s">
        <v>207</v>
      </c>
      <c r="V1714" s="10" t="s">
        <v>1925</v>
      </c>
      <c r="W1714" s="10" t="s">
        <v>2383</v>
      </c>
      <c r="X1714" s="10" t="s">
        <v>1933</v>
      </c>
      <c r="Y1714" s="10" t="s">
        <v>2384</v>
      </c>
      <c r="Z1714" s="10" t="s">
        <v>207</v>
      </c>
    </row>
    <row r="1715" spans="1:26" s="10" customFormat="1" ht="30">
      <c r="A1715" s="13" t="s">
        <v>76</v>
      </c>
      <c r="B1715" s="14" t="s">
        <v>155</v>
      </c>
      <c r="C1715" s="10" t="s">
        <v>218</v>
      </c>
      <c r="D1715" s="14" t="s">
        <v>639</v>
      </c>
      <c r="E1715" s="14" t="s">
        <v>2389</v>
      </c>
      <c r="F1715" s="12" t="s">
        <v>1936</v>
      </c>
      <c r="G1715" s="12" t="s">
        <v>1937</v>
      </c>
      <c r="H1715" s="10">
        <v>1</v>
      </c>
      <c r="I1715" s="12">
        <v>1</v>
      </c>
      <c r="K1715" s="12"/>
      <c r="L1715" s="12" t="s">
        <v>4892</v>
      </c>
      <c r="M1715" s="10" t="s">
        <v>1928</v>
      </c>
      <c r="N1715" s="10" t="s">
        <v>1929</v>
      </c>
      <c r="O1715" s="10" t="s">
        <v>1960</v>
      </c>
      <c r="P1715" s="14" t="s">
        <v>1931</v>
      </c>
      <c r="Q1715" s="12" t="s">
        <v>1924</v>
      </c>
      <c r="R1715" s="12" t="s">
        <v>207</v>
      </c>
      <c r="S1715" s="12" t="s">
        <v>207</v>
      </c>
      <c r="T1715" s="10" t="s">
        <v>207</v>
      </c>
      <c r="U1715" s="10" t="s">
        <v>207</v>
      </c>
      <c r="V1715" s="10" t="s">
        <v>207</v>
      </c>
      <c r="W1715" s="10" t="s">
        <v>2019</v>
      </c>
      <c r="X1715" s="10" t="s">
        <v>2022</v>
      </c>
      <c r="Y1715" s="10" t="s">
        <v>2390</v>
      </c>
      <c r="Z1715" s="10" t="s">
        <v>207</v>
      </c>
    </row>
    <row r="1716" spans="1:26" s="10" customFormat="1">
      <c r="A1716" s="13" t="s">
        <v>76</v>
      </c>
      <c r="B1716" s="14" t="s">
        <v>119</v>
      </c>
      <c r="C1716" s="10" t="s">
        <v>189</v>
      </c>
      <c r="D1716" s="14" t="s">
        <v>637</v>
      </c>
      <c r="E1716" s="14" t="s">
        <v>2385</v>
      </c>
      <c r="F1716" s="12" t="s">
        <v>1920</v>
      </c>
      <c r="G1716" s="12" t="s">
        <v>1921</v>
      </c>
      <c r="H1716" s="10">
        <v>1</v>
      </c>
      <c r="I1716" s="12"/>
      <c r="K1716" s="12"/>
      <c r="L1716" s="12" t="s">
        <v>4892</v>
      </c>
      <c r="M1716" s="10" t="s">
        <v>1923</v>
      </c>
      <c r="N1716" s="10" t="s">
        <v>207</v>
      </c>
      <c r="O1716" s="10" t="s">
        <v>207</v>
      </c>
      <c r="P1716" s="14" t="s">
        <v>207</v>
      </c>
      <c r="Q1716" s="12" t="s">
        <v>1924</v>
      </c>
      <c r="R1716" s="12" t="s">
        <v>207</v>
      </c>
      <c r="S1716" s="12" t="s">
        <v>207</v>
      </c>
      <c r="T1716" s="10" t="s">
        <v>207</v>
      </c>
      <c r="U1716" s="10" t="s">
        <v>207</v>
      </c>
      <c r="V1716" s="10" t="s">
        <v>1925</v>
      </c>
      <c r="W1716" s="10" t="s">
        <v>2386</v>
      </c>
      <c r="X1716" s="10" t="s">
        <v>1933</v>
      </c>
      <c r="Y1716" s="10" t="s">
        <v>2387</v>
      </c>
      <c r="Z1716" s="10" t="s">
        <v>207</v>
      </c>
    </row>
    <row r="1717" spans="1:26" s="10" customFormat="1" ht="30">
      <c r="A1717" s="13" t="s">
        <v>76</v>
      </c>
      <c r="B1717" s="14" t="s">
        <v>155</v>
      </c>
      <c r="C1717" s="10" t="s">
        <v>218</v>
      </c>
      <c r="D1717" s="14" t="s">
        <v>640</v>
      </c>
      <c r="E1717" s="14" t="s">
        <v>2391</v>
      </c>
      <c r="F1717" s="12" t="s">
        <v>1936</v>
      </c>
      <c r="G1717" s="12" t="s">
        <v>1921</v>
      </c>
      <c r="H1717" s="10">
        <v>1</v>
      </c>
      <c r="I1717" s="12"/>
      <c r="K1717" s="12"/>
      <c r="L1717" s="12" t="s">
        <v>4892</v>
      </c>
      <c r="M1717" s="10" t="s">
        <v>1928</v>
      </c>
      <c r="N1717" s="10" t="s">
        <v>1929</v>
      </c>
      <c r="O1717" s="10" t="s">
        <v>1960</v>
      </c>
      <c r="P1717" s="14" t="s">
        <v>1931</v>
      </c>
      <c r="Q1717" s="12" t="s">
        <v>1924</v>
      </c>
      <c r="R1717" s="12" t="s">
        <v>207</v>
      </c>
      <c r="S1717" s="12" t="s">
        <v>207</v>
      </c>
      <c r="T1717" s="10" t="s">
        <v>207</v>
      </c>
      <c r="U1717" s="10" t="s">
        <v>207</v>
      </c>
      <c r="V1717" s="10" t="s">
        <v>207</v>
      </c>
      <c r="W1717" s="10" t="s">
        <v>2019</v>
      </c>
      <c r="X1717" s="10" t="s">
        <v>2022</v>
      </c>
      <c r="Y1717" s="10" t="s">
        <v>1942</v>
      </c>
      <c r="Z1717" s="10" t="s">
        <v>207</v>
      </c>
    </row>
    <row r="1718" spans="1:26" s="10" customFormat="1" ht="45">
      <c r="A1718" s="13" t="s">
        <v>77</v>
      </c>
      <c r="B1718" s="14" t="s">
        <v>127</v>
      </c>
      <c r="C1718" s="10" t="s">
        <v>195</v>
      </c>
      <c r="D1718" s="14" t="s">
        <v>643</v>
      </c>
      <c r="E1718" s="14" t="s">
        <v>2394</v>
      </c>
      <c r="F1718" s="12" t="s">
        <v>1936</v>
      </c>
      <c r="G1718" s="12" t="s">
        <v>1937</v>
      </c>
      <c r="H1718" s="10">
        <v>2</v>
      </c>
      <c r="I1718" s="12">
        <v>5</v>
      </c>
      <c r="K1718" s="12"/>
      <c r="L1718" s="12" t="s">
        <v>4892</v>
      </c>
      <c r="M1718" s="10" t="s">
        <v>1928</v>
      </c>
      <c r="N1718" s="10" t="s">
        <v>1929</v>
      </c>
      <c r="O1718" s="10" t="s">
        <v>2111</v>
      </c>
      <c r="P1718" s="14" t="s">
        <v>2395</v>
      </c>
      <c r="Q1718" s="12" t="s">
        <v>1924</v>
      </c>
      <c r="R1718" s="12" t="s">
        <v>207</v>
      </c>
      <c r="S1718" s="12" t="s">
        <v>1941</v>
      </c>
      <c r="T1718" s="10" t="s">
        <v>207</v>
      </c>
      <c r="U1718" s="10" t="s">
        <v>207</v>
      </c>
      <c r="V1718" s="10" t="s">
        <v>207</v>
      </c>
      <c r="W1718" s="10" t="s">
        <v>2396</v>
      </c>
      <c r="X1718" s="10" t="s">
        <v>2107</v>
      </c>
      <c r="Y1718" s="10" t="s">
        <v>1942</v>
      </c>
      <c r="Z1718" s="10" t="s">
        <v>207</v>
      </c>
    </row>
    <row r="1719" spans="1:26" s="10" customFormat="1" ht="30">
      <c r="A1719" s="13" t="s">
        <v>77</v>
      </c>
      <c r="B1719" s="14" t="s">
        <v>119</v>
      </c>
      <c r="C1719" s="10" t="s">
        <v>189</v>
      </c>
      <c r="D1719" s="14" t="s">
        <v>641</v>
      </c>
      <c r="E1719" s="14" t="s">
        <v>207</v>
      </c>
      <c r="F1719" s="12" t="s">
        <v>1936</v>
      </c>
      <c r="G1719" s="12" t="s">
        <v>1921</v>
      </c>
      <c r="H1719" s="10">
        <v>1</v>
      </c>
      <c r="I1719" s="12"/>
      <c r="K1719" s="12"/>
      <c r="L1719" s="12" t="s">
        <v>4892</v>
      </c>
      <c r="M1719" s="10" t="s">
        <v>1928</v>
      </c>
      <c r="N1719" s="10" t="s">
        <v>1929</v>
      </c>
      <c r="O1719" s="10" t="s">
        <v>1930</v>
      </c>
      <c r="P1719" s="14" t="s">
        <v>1931</v>
      </c>
      <c r="Q1719" s="12" t="s">
        <v>1924</v>
      </c>
      <c r="R1719" s="12" t="s">
        <v>207</v>
      </c>
      <c r="S1719" s="12" t="s">
        <v>207</v>
      </c>
      <c r="T1719" s="10" t="s">
        <v>207</v>
      </c>
      <c r="U1719" s="10" t="s">
        <v>207</v>
      </c>
      <c r="V1719" s="10" t="s">
        <v>207</v>
      </c>
      <c r="W1719" s="10" t="s">
        <v>2022</v>
      </c>
      <c r="X1719" s="10" t="s">
        <v>1933</v>
      </c>
      <c r="Y1719" s="10" t="s">
        <v>2392</v>
      </c>
      <c r="Z1719" s="10" t="s">
        <v>207</v>
      </c>
    </row>
    <row r="1720" spans="1:26" s="10" customFormat="1" ht="30">
      <c r="A1720" s="13" t="s">
        <v>77</v>
      </c>
      <c r="B1720" s="14" t="s">
        <v>110</v>
      </c>
      <c r="C1720" s="10" t="s">
        <v>169</v>
      </c>
      <c r="D1720" s="14" t="s">
        <v>641</v>
      </c>
      <c r="E1720" s="14" t="s">
        <v>207</v>
      </c>
      <c r="F1720" s="12" t="s">
        <v>2047</v>
      </c>
      <c r="G1720" s="12" t="s">
        <v>1937</v>
      </c>
      <c r="H1720" s="10">
        <v>1</v>
      </c>
      <c r="I1720" s="12"/>
      <c r="K1720" s="12"/>
      <c r="L1720" s="12" t="s">
        <v>4892</v>
      </c>
      <c r="M1720" s="10" t="s">
        <v>1928</v>
      </c>
      <c r="N1720" s="10" t="s">
        <v>1929</v>
      </c>
      <c r="O1720" s="10" t="s">
        <v>1938</v>
      </c>
      <c r="P1720" s="14" t="s">
        <v>1931</v>
      </c>
      <c r="Q1720" s="12" t="s">
        <v>1924</v>
      </c>
      <c r="R1720" s="12" t="s">
        <v>207</v>
      </c>
      <c r="S1720" s="12" t="s">
        <v>207</v>
      </c>
      <c r="T1720" s="10" t="s">
        <v>207</v>
      </c>
      <c r="U1720" s="10" t="s">
        <v>207</v>
      </c>
      <c r="V1720" s="10" t="s">
        <v>207</v>
      </c>
      <c r="W1720" s="10" t="s">
        <v>207</v>
      </c>
      <c r="X1720" s="10" t="s">
        <v>207</v>
      </c>
      <c r="Y1720" s="10" t="s">
        <v>207</v>
      </c>
      <c r="Z1720" s="10" t="s">
        <v>1935</v>
      </c>
    </row>
    <row r="1721" spans="1:26" s="10" customFormat="1" ht="45">
      <c r="A1721" s="13" t="s">
        <v>77</v>
      </c>
      <c r="B1721" s="14" t="s">
        <v>127</v>
      </c>
      <c r="C1721" s="10" t="s">
        <v>195</v>
      </c>
      <c r="D1721" s="14" t="s">
        <v>644</v>
      </c>
      <c r="E1721" s="14" t="s">
        <v>207</v>
      </c>
      <c r="F1721" s="12" t="s">
        <v>1936</v>
      </c>
      <c r="G1721" s="12" t="s">
        <v>1937</v>
      </c>
      <c r="H1721" s="10">
        <v>2</v>
      </c>
      <c r="I1721" s="12"/>
      <c r="K1721" s="12"/>
      <c r="L1721" s="12" t="s">
        <v>4892</v>
      </c>
      <c r="M1721" s="10" t="s">
        <v>1928</v>
      </c>
      <c r="N1721" s="10" t="s">
        <v>1929</v>
      </c>
      <c r="O1721" s="10" t="s">
        <v>1960</v>
      </c>
      <c r="P1721" s="14" t="s">
        <v>2364</v>
      </c>
      <c r="Q1721" s="12" t="s">
        <v>1924</v>
      </c>
      <c r="R1721" s="12" t="s">
        <v>207</v>
      </c>
      <c r="S1721" s="12" t="s">
        <v>207</v>
      </c>
      <c r="T1721" s="10" t="s">
        <v>207</v>
      </c>
      <c r="U1721" s="10" t="s">
        <v>207</v>
      </c>
      <c r="V1721" s="10" t="s">
        <v>207</v>
      </c>
      <c r="W1721" s="10" t="s">
        <v>207</v>
      </c>
      <c r="X1721" s="10" t="s">
        <v>207</v>
      </c>
      <c r="Y1721" s="10" t="s">
        <v>207</v>
      </c>
      <c r="Z1721" s="10" t="s">
        <v>207</v>
      </c>
    </row>
    <row r="1722" spans="1:26" s="10" customFormat="1" ht="45">
      <c r="A1722" s="13" t="s">
        <v>77</v>
      </c>
      <c r="B1722" s="14" t="s">
        <v>127</v>
      </c>
      <c r="C1722" s="10" t="s">
        <v>195</v>
      </c>
      <c r="D1722" s="14" t="s">
        <v>645</v>
      </c>
      <c r="E1722" s="14" t="s">
        <v>2397</v>
      </c>
      <c r="F1722" s="12" t="s">
        <v>1936</v>
      </c>
      <c r="G1722" s="12" t="s">
        <v>1937</v>
      </c>
      <c r="H1722" s="10">
        <v>2</v>
      </c>
      <c r="I1722" s="12"/>
      <c r="K1722" s="12"/>
      <c r="L1722" s="12" t="s">
        <v>4892</v>
      </c>
      <c r="M1722" s="10" t="s">
        <v>1928</v>
      </c>
      <c r="N1722" s="10" t="s">
        <v>1929</v>
      </c>
      <c r="O1722" s="10" t="s">
        <v>1960</v>
      </c>
      <c r="P1722" s="14" t="s">
        <v>2364</v>
      </c>
      <c r="Q1722" s="12" t="s">
        <v>1924</v>
      </c>
      <c r="R1722" s="12" t="s">
        <v>207</v>
      </c>
      <c r="S1722" s="12" t="s">
        <v>207</v>
      </c>
      <c r="T1722" s="10" t="s">
        <v>207</v>
      </c>
      <c r="U1722" s="10" t="s">
        <v>207</v>
      </c>
      <c r="V1722" s="10" t="s">
        <v>207</v>
      </c>
      <c r="W1722" s="10" t="s">
        <v>2396</v>
      </c>
      <c r="X1722" s="10" t="s">
        <v>1982</v>
      </c>
      <c r="Y1722" s="10" t="s">
        <v>1942</v>
      </c>
      <c r="Z1722" s="10" t="s">
        <v>207</v>
      </c>
    </row>
    <row r="1723" spans="1:26" s="10" customFormat="1" ht="90">
      <c r="A1723" s="13" t="s">
        <v>77</v>
      </c>
      <c r="B1723" s="14" t="s">
        <v>127</v>
      </c>
      <c r="C1723" s="10" t="s">
        <v>195</v>
      </c>
      <c r="D1723" s="14" t="s">
        <v>646</v>
      </c>
      <c r="E1723" s="14" t="s">
        <v>2398</v>
      </c>
      <c r="F1723" s="12" t="s">
        <v>1936</v>
      </c>
      <c r="G1723" s="12" t="s">
        <v>1937</v>
      </c>
      <c r="H1723" s="10">
        <v>2</v>
      </c>
      <c r="I1723" s="12">
        <v>5</v>
      </c>
      <c r="K1723" s="12"/>
      <c r="L1723" s="12" t="s">
        <v>4892</v>
      </c>
      <c r="M1723" s="10" t="s">
        <v>1928</v>
      </c>
      <c r="N1723" s="10" t="s">
        <v>1929</v>
      </c>
      <c r="O1723" s="10" t="s">
        <v>1960</v>
      </c>
      <c r="P1723" s="14" t="s">
        <v>2399</v>
      </c>
      <c r="Q1723" s="12" t="s">
        <v>1924</v>
      </c>
      <c r="R1723" s="12" t="s">
        <v>207</v>
      </c>
      <c r="S1723" s="12" t="s">
        <v>1941</v>
      </c>
      <c r="T1723" s="10" t="s">
        <v>207</v>
      </c>
      <c r="U1723" s="10" t="s">
        <v>207</v>
      </c>
      <c r="V1723" s="10" t="s">
        <v>207</v>
      </c>
      <c r="W1723" s="10" t="s">
        <v>1933</v>
      </c>
      <c r="X1723" s="10" t="s">
        <v>2042</v>
      </c>
      <c r="Y1723" s="10" t="s">
        <v>1942</v>
      </c>
      <c r="Z1723" s="10" t="s">
        <v>207</v>
      </c>
    </row>
    <row r="1724" spans="1:26" s="10" customFormat="1" ht="30">
      <c r="A1724" s="13" t="s">
        <v>77</v>
      </c>
      <c r="B1724" s="14" t="s">
        <v>96</v>
      </c>
      <c r="C1724" s="10" t="s">
        <v>168</v>
      </c>
      <c r="D1724" s="14" t="s">
        <v>642</v>
      </c>
      <c r="E1724" s="14" t="s">
        <v>2393</v>
      </c>
      <c r="F1724" s="12" t="s">
        <v>1936</v>
      </c>
      <c r="G1724" s="12" t="s">
        <v>1937</v>
      </c>
      <c r="H1724" s="10">
        <v>1</v>
      </c>
      <c r="I1724" s="12">
        <v>5</v>
      </c>
      <c r="K1724" s="12"/>
      <c r="L1724" s="12" t="s">
        <v>4892</v>
      </c>
      <c r="M1724" s="10" t="s">
        <v>1928</v>
      </c>
      <c r="N1724" s="10" t="s">
        <v>1929</v>
      </c>
      <c r="O1724" s="10" t="s">
        <v>1960</v>
      </c>
      <c r="P1724" s="14" t="s">
        <v>1931</v>
      </c>
      <c r="Q1724" s="12" t="s">
        <v>1924</v>
      </c>
      <c r="R1724" s="12" t="s">
        <v>207</v>
      </c>
      <c r="S1724" s="12" t="s">
        <v>207</v>
      </c>
      <c r="T1724" s="10" t="s">
        <v>207</v>
      </c>
      <c r="U1724" s="10" t="s">
        <v>207</v>
      </c>
      <c r="V1724" s="10" t="s">
        <v>207</v>
      </c>
      <c r="W1724" s="10" t="s">
        <v>1962</v>
      </c>
      <c r="X1724" s="10" t="s">
        <v>1933</v>
      </c>
      <c r="Y1724" s="10" t="s">
        <v>1942</v>
      </c>
      <c r="Z1724" s="10" t="s">
        <v>1935</v>
      </c>
    </row>
    <row r="1725" spans="1:26" s="10" customFormat="1">
      <c r="A1725" s="13" t="s">
        <v>78</v>
      </c>
      <c r="B1725" s="14" t="s">
        <v>155</v>
      </c>
      <c r="C1725" s="10" t="s">
        <v>218</v>
      </c>
      <c r="D1725" s="14" t="s">
        <v>649</v>
      </c>
      <c r="E1725" s="14" t="s">
        <v>2403</v>
      </c>
      <c r="F1725" s="12" t="s">
        <v>1920</v>
      </c>
      <c r="G1725" s="12" t="s">
        <v>1921</v>
      </c>
      <c r="H1725" s="10">
        <v>1</v>
      </c>
      <c r="I1725" s="12"/>
      <c r="K1725" s="12"/>
      <c r="L1725" s="12" t="s">
        <v>4892</v>
      </c>
      <c r="M1725" s="10" t="s">
        <v>1923</v>
      </c>
      <c r="N1725" s="10" t="s">
        <v>207</v>
      </c>
      <c r="O1725" s="10" t="s">
        <v>207</v>
      </c>
      <c r="P1725" s="14" t="s">
        <v>207</v>
      </c>
      <c r="Q1725" s="12" t="s">
        <v>1924</v>
      </c>
      <c r="R1725" s="12" t="s">
        <v>207</v>
      </c>
      <c r="S1725" s="12" t="s">
        <v>207</v>
      </c>
      <c r="T1725" s="10" t="s">
        <v>207</v>
      </c>
      <c r="U1725" s="10" t="s">
        <v>207</v>
      </c>
      <c r="V1725" s="10" t="s">
        <v>1925</v>
      </c>
      <c r="W1725" s="10" t="s">
        <v>207</v>
      </c>
      <c r="X1725" s="10" t="s">
        <v>207</v>
      </c>
      <c r="Y1725" s="10" t="s">
        <v>207</v>
      </c>
      <c r="Z1725" s="10" t="s">
        <v>207</v>
      </c>
    </row>
    <row r="1726" spans="1:26" s="10" customFormat="1">
      <c r="A1726" s="13" t="s">
        <v>78</v>
      </c>
      <c r="B1726" s="14" t="s">
        <v>155</v>
      </c>
      <c r="C1726" s="10" t="s">
        <v>218</v>
      </c>
      <c r="D1726" s="14" t="s">
        <v>650</v>
      </c>
      <c r="E1726" s="14" t="s">
        <v>2404</v>
      </c>
      <c r="F1726" s="12" t="s">
        <v>1920</v>
      </c>
      <c r="G1726" s="12" t="s">
        <v>1921</v>
      </c>
      <c r="H1726" s="10">
        <v>1</v>
      </c>
      <c r="I1726" s="12"/>
      <c r="K1726" s="12"/>
      <c r="L1726" s="12" t="s">
        <v>4892</v>
      </c>
      <c r="M1726" s="10" t="s">
        <v>1923</v>
      </c>
      <c r="N1726" s="10" t="s">
        <v>207</v>
      </c>
      <c r="O1726" s="10" t="s">
        <v>207</v>
      </c>
      <c r="P1726" s="14" t="s">
        <v>207</v>
      </c>
      <c r="Q1726" s="12" t="s">
        <v>1924</v>
      </c>
      <c r="R1726" s="12" t="s">
        <v>207</v>
      </c>
      <c r="S1726" s="12" t="s">
        <v>207</v>
      </c>
      <c r="T1726" s="10" t="s">
        <v>207</v>
      </c>
      <c r="U1726" s="10" t="s">
        <v>207</v>
      </c>
      <c r="V1726" s="10" t="s">
        <v>1925</v>
      </c>
      <c r="W1726" s="10" t="s">
        <v>1957</v>
      </c>
      <c r="X1726" s="10" t="s">
        <v>1941</v>
      </c>
      <c r="Y1726" s="10" t="s">
        <v>1942</v>
      </c>
      <c r="Z1726" s="10" t="s">
        <v>207</v>
      </c>
    </row>
    <row r="1727" spans="1:26" s="10" customFormat="1">
      <c r="A1727" s="13" t="s">
        <v>78</v>
      </c>
      <c r="B1727" s="14" t="s">
        <v>119</v>
      </c>
      <c r="C1727" s="10" t="s">
        <v>189</v>
      </c>
      <c r="D1727" s="14" t="s">
        <v>648</v>
      </c>
      <c r="E1727" s="14" t="s">
        <v>207</v>
      </c>
      <c r="F1727" s="12" t="s">
        <v>1920</v>
      </c>
      <c r="G1727" s="12" t="s">
        <v>1921</v>
      </c>
      <c r="H1727" s="10">
        <v>1</v>
      </c>
      <c r="I1727" s="12"/>
      <c r="K1727" s="12"/>
      <c r="L1727" s="12" t="s">
        <v>4892</v>
      </c>
      <c r="M1727" s="10" t="s">
        <v>1923</v>
      </c>
      <c r="N1727" s="10" t="s">
        <v>207</v>
      </c>
      <c r="O1727" s="10" t="s">
        <v>207</v>
      </c>
      <c r="P1727" s="14" t="s">
        <v>207</v>
      </c>
      <c r="Q1727" s="12" t="s">
        <v>1924</v>
      </c>
      <c r="R1727" s="12" t="s">
        <v>207</v>
      </c>
      <c r="S1727" s="12" t="s">
        <v>207</v>
      </c>
      <c r="T1727" s="10" t="s">
        <v>207</v>
      </c>
      <c r="U1727" s="10" t="s">
        <v>207</v>
      </c>
      <c r="V1727" s="10" t="s">
        <v>1925</v>
      </c>
      <c r="W1727" s="10" t="s">
        <v>2400</v>
      </c>
      <c r="X1727" s="10" t="s">
        <v>2401</v>
      </c>
      <c r="Y1727" s="10" t="s">
        <v>2402</v>
      </c>
      <c r="Z1727" s="10" t="s">
        <v>207</v>
      </c>
    </row>
    <row r="1728" spans="1:26" s="10" customFormat="1">
      <c r="A1728" s="13" t="s">
        <v>78</v>
      </c>
      <c r="B1728" s="14" t="s">
        <v>155</v>
      </c>
      <c r="C1728" s="10" t="s">
        <v>218</v>
      </c>
      <c r="D1728" s="14" t="s">
        <v>651</v>
      </c>
      <c r="E1728" s="14" t="s">
        <v>2405</v>
      </c>
      <c r="F1728" s="12" t="s">
        <v>1920</v>
      </c>
      <c r="G1728" s="12" t="s">
        <v>1937</v>
      </c>
      <c r="H1728" s="10">
        <v>1</v>
      </c>
      <c r="I1728" s="12"/>
      <c r="K1728" s="12"/>
      <c r="L1728" s="12" t="s">
        <v>4892</v>
      </c>
      <c r="M1728" s="10" t="s">
        <v>1923</v>
      </c>
      <c r="N1728" s="10" t="s">
        <v>207</v>
      </c>
      <c r="O1728" s="10" t="s">
        <v>207</v>
      </c>
      <c r="P1728" s="14" t="s">
        <v>207</v>
      </c>
      <c r="Q1728" s="12" t="s">
        <v>1924</v>
      </c>
      <c r="R1728" s="12" t="s">
        <v>207</v>
      </c>
      <c r="S1728" s="12" t="s">
        <v>207</v>
      </c>
      <c r="T1728" s="10" t="s">
        <v>207</v>
      </c>
      <c r="U1728" s="10" t="s">
        <v>207</v>
      </c>
      <c r="V1728" s="10" t="s">
        <v>1925</v>
      </c>
      <c r="W1728" s="10" t="s">
        <v>2022</v>
      </c>
      <c r="X1728" s="10" t="s">
        <v>2022</v>
      </c>
      <c r="Y1728" s="10" t="s">
        <v>1942</v>
      </c>
      <c r="Z1728" s="10" t="s">
        <v>207</v>
      </c>
    </row>
    <row r="1729" spans="1:26" s="10" customFormat="1">
      <c r="A1729" s="13" t="s">
        <v>78</v>
      </c>
      <c r="B1729" s="14" t="s">
        <v>100</v>
      </c>
      <c r="C1729" s="10" t="s">
        <v>172</v>
      </c>
      <c r="D1729" s="14" t="s">
        <v>647</v>
      </c>
      <c r="E1729" s="14" t="s">
        <v>207</v>
      </c>
      <c r="F1729" s="12" t="s">
        <v>1920</v>
      </c>
      <c r="G1729" s="12" t="s">
        <v>1921</v>
      </c>
      <c r="H1729" s="10">
        <v>1</v>
      </c>
      <c r="I1729" s="12"/>
      <c r="K1729" s="12"/>
      <c r="L1729" s="12" t="s">
        <v>4892</v>
      </c>
      <c r="M1729" s="10" t="s">
        <v>1923</v>
      </c>
      <c r="N1729" s="10" t="s">
        <v>207</v>
      </c>
      <c r="O1729" s="10" t="s">
        <v>207</v>
      </c>
      <c r="P1729" s="14" t="s">
        <v>207</v>
      </c>
      <c r="Q1729" s="12" t="s">
        <v>1924</v>
      </c>
      <c r="R1729" s="12" t="s">
        <v>207</v>
      </c>
      <c r="S1729" s="12" t="s">
        <v>207</v>
      </c>
      <c r="T1729" s="10" t="s">
        <v>207</v>
      </c>
      <c r="U1729" s="10" t="s">
        <v>207</v>
      </c>
      <c r="V1729" s="10" t="s">
        <v>1925</v>
      </c>
      <c r="W1729" s="10" t="s">
        <v>1967</v>
      </c>
      <c r="X1729" s="10" t="s">
        <v>1993</v>
      </c>
      <c r="Y1729" s="10" t="s">
        <v>1942</v>
      </c>
      <c r="Z1729" s="10" t="s">
        <v>1935</v>
      </c>
    </row>
    <row r="1730" spans="1:26" s="10" customFormat="1">
      <c r="A1730" s="13" t="s">
        <v>79</v>
      </c>
      <c r="B1730" s="14" t="s">
        <v>95</v>
      </c>
      <c r="C1730" s="10" t="s">
        <v>167</v>
      </c>
      <c r="D1730" s="14" t="s">
        <v>652</v>
      </c>
      <c r="E1730" s="14" t="s">
        <v>207</v>
      </c>
      <c r="F1730" s="12" t="s">
        <v>1920</v>
      </c>
      <c r="G1730" s="12" t="s">
        <v>1921</v>
      </c>
      <c r="H1730" s="10">
        <v>1</v>
      </c>
      <c r="I1730" s="12"/>
      <c r="K1730" s="12"/>
      <c r="L1730" s="12" t="s">
        <v>4892</v>
      </c>
      <c r="M1730" s="10" t="s">
        <v>1923</v>
      </c>
      <c r="N1730" s="10" t="s">
        <v>207</v>
      </c>
      <c r="O1730" s="10" t="s">
        <v>207</v>
      </c>
      <c r="P1730" s="14" t="s">
        <v>207</v>
      </c>
      <c r="Q1730" s="12" t="s">
        <v>1924</v>
      </c>
      <c r="R1730" s="12" t="s">
        <v>207</v>
      </c>
      <c r="S1730" s="12" t="s">
        <v>207</v>
      </c>
      <c r="T1730" s="10" t="s">
        <v>207</v>
      </c>
      <c r="U1730" s="10" t="s">
        <v>207</v>
      </c>
      <c r="V1730" s="10" t="s">
        <v>1925</v>
      </c>
      <c r="W1730" s="10" t="s">
        <v>1941</v>
      </c>
      <c r="X1730" s="10" t="s">
        <v>207</v>
      </c>
      <c r="Y1730" s="10" t="s">
        <v>1942</v>
      </c>
      <c r="Z1730" s="10" t="s">
        <v>1935</v>
      </c>
    </row>
    <row r="1731" spans="1:26" s="10" customFormat="1">
      <c r="A1731" s="13" t="s">
        <v>79</v>
      </c>
      <c r="B1731" s="14" t="s">
        <v>119</v>
      </c>
      <c r="C1731" s="10" t="s">
        <v>189</v>
      </c>
      <c r="D1731" s="14" t="s">
        <v>1849</v>
      </c>
      <c r="E1731" s="14" t="s">
        <v>207</v>
      </c>
      <c r="F1731" s="12" t="s">
        <v>1920</v>
      </c>
      <c r="G1731" s="12" t="s">
        <v>1921</v>
      </c>
      <c r="H1731" s="10">
        <v>10</v>
      </c>
      <c r="I1731" s="12"/>
      <c r="K1731" s="12"/>
      <c r="L1731" s="12" t="s">
        <v>4892</v>
      </c>
      <c r="M1731" s="10" t="s">
        <v>1923</v>
      </c>
      <c r="N1731" s="10" t="s">
        <v>207</v>
      </c>
      <c r="O1731" s="10" t="s">
        <v>207</v>
      </c>
      <c r="P1731" s="14" t="s">
        <v>207</v>
      </c>
      <c r="Q1731" s="12" t="s">
        <v>1924</v>
      </c>
      <c r="R1731" s="12" t="s">
        <v>207</v>
      </c>
      <c r="S1731" s="12" t="s">
        <v>207</v>
      </c>
      <c r="T1731" s="10" t="s">
        <v>207</v>
      </c>
      <c r="U1731" s="10" t="s">
        <v>207</v>
      </c>
      <c r="V1731" s="10" t="s">
        <v>1925</v>
      </c>
      <c r="W1731" s="10" t="s">
        <v>207</v>
      </c>
      <c r="X1731" s="10" t="s">
        <v>1933</v>
      </c>
      <c r="Y1731" s="10" t="s">
        <v>4711</v>
      </c>
      <c r="Z1731" s="10" t="s">
        <v>207</v>
      </c>
    </row>
    <row r="1732" spans="1:26" s="10" customFormat="1" ht="30">
      <c r="A1732" s="13" t="s">
        <v>80</v>
      </c>
      <c r="B1732" s="14" t="s">
        <v>161</v>
      </c>
      <c r="C1732" s="10" t="s">
        <v>224</v>
      </c>
      <c r="D1732" s="14" t="s">
        <v>753</v>
      </c>
      <c r="E1732" s="14" t="s">
        <v>2519</v>
      </c>
      <c r="F1732" s="12" t="s">
        <v>1936</v>
      </c>
      <c r="G1732" s="12" t="s">
        <v>1926</v>
      </c>
      <c r="H1732" s="10">
        <v>1</v>
      </c>
      <c r="I1732" s="12">
        <v>1</v>
      </c>
      <c r="K1732" s="12"/>
      <c r="L1732" s="12" t="s">
        <v>4892</v>
      </c>
      <c r="M1732" s="10" t="s">
        <v>1928</v>
      </c>
      <c r="N1732" s="10" t="s">
        <v>1954</v>
      </c>
      <c r="O1732" s="10" t="s">
        <v>1960</v>
      </c>
      <c r="P1732" s="14" t="s">
        <v>2520</v>
      </c>
      <c r="Q1732" s="12" t="s">
        <v>1924</v>
      </c>
      <c r="R1732" s="12" t="s">
        <v>207</v>
      </c>
      <c r="S1732" s="12" t="s">
        <v>1954</v>
      </c>
      <c r="T1732" s="10" t="s">
        <v>207</v>
      </c>
      <c r="U1732" s="10" t="s">
        <v>207</v>
      </c>
      <c r="V1732" s="10" t="s">
        <v>207</v>
      </c>
      <c r="W1732" s="10" t="s">
        <v>2172</v>
      </c>
      <c r="X1732" s="10" t="s">
        <v>1920</v>
      </c>
      <c r="Y1732" s="10" t="s">
        <v>2521</v>
      </c>
      <c r="Z1732" s="10" t="s">
        <v>1935</v>
      </c>
    </row>
    <row r="1733" spans="1:26" s="10" customFormat="1" ht="30">
      <c r="A1733" s="13" t="s">
        <v>80</v>
      </c>
      <c r="B1733" s="14" t="s">
        <v>161</v>
      </c>
      <c r="C1733" s="10" t="s">
        <v>224</v>
      </c>
      <c r="D1733" s="14" t="s">
        <v>754</v>
      </c>
      <c r="E1733" s="14" t="s">
        <v>2522</v>
      </c>
      <c r="F1733" s="12" t="s">
        <v>1936</v>
      </c>
      <c r="G1733" s="12" t="s">
        <v>1926</v>
      </c>
      <c r="H1733" s="10">
        <v>1</v>
      </c>
      <c r="I1733" s="12">
        <v>1</v>
      </c>
      <c r="K1733" s="12"/>
      <c r="L1733" s="12" t="s">
        <v>4892</v>
      </c>
      <c r="M1733" s="10" t="s">
        <v>1928</v>
      </c>
      <c r="N1733" s="10" t="s">
        <v>1954</v>
      </c>
      <c r="O1733" s="10" t="s">
        <v>1960</v>
      </c>
      <c r="P1733" s="14" t="s">
        <v>2520</v>
      </c>
      <c r="Q1733" s="12" t="s">
        <v>1924</v>
      </c>
      <c r="R1733" s="12" t="s">
        <v>207</v>
      </c>
      <c r="S1733" s="12" t="s">
        <v>1954</v>
      </c>
      <c r="T1733" s="10" t="s">
        <v>207</v>
      </c>
      <c r="U1733" s="10" t="s">
        <v>207</v>
      </c>
      <c r="V1733" s="10" t="s">
        <v>207</v>
      </c>
      <c r="W1733" s="10" t="s">
        <v>1920</v>
      </c>
      <c r="X1733" s="10" t="s">
        <v>1920</v>
      </c>
      <c r="Y1733" s="10" t="s">
        <v>2521</v>
      </c>
      <c r="Z1733" s="10" t="s">
        <v>1935</v>
      </c>
    </row>
    <row r="1734" spans="1:26" s="10" customFormat="1" ht="30">
      <c r="A1734" s="13" t="s">
        <v>80</v>
      </c>
      <c r="B1734" s="14" t="s">
        <v>161</v>
      </c>
      <c r="C1734" s="10" t="s">
        <v>224</v>
      </c>
      <c r="D1734" s="14" t="s">
        <v>755</v>
      </c>
      <c r="E1734" s="14" t="s">
        <v>2523</v>
      </c>
      <c r="F1734" s="12" t="s">
        <v>1936</v>
      </c>
      <c r="G1734" s="12" t="s">
        <v>1926</v>
      </c>
      <c r="H1734" s="10">
        <v>1</v>
      </c>
      <c r="I1734" s="12">
        <v>1</v>
      </c>
      <c r="K1734" s="12"/>
      <c r="L1734" s="12" t="s">
        <v>4892</v>
      </c>
      <c r="M1734" s="10" t="s">
        <v>1928</v>
      </c>
      <c r="N1734" s="10" t="s">
        <v>1954</v>
      </c>
      <c r="O1734" s="10" t="s">
        <v>1960</v>
      </c>
      <c r="P1734" s="14" t="s">
        <v>2520</v>
      </c>
      <c r="Q1734" s="12" t="s">
        <v>1924</v>
      </c>
      <c r="R1734" s="12" t="s">
        <v>207</v>
      </c>
      <c r="S1734" s="12" t="s">
        <v>1954</v>
      </c>
      <c r="T1734" s="10" t="s">
        <v>207</v>
      </c>
      <c r="U1734" s="10" t="s">
        <v>207</v>
      </c>
      <c r="V1734" s="10" t="s">
        <v>207</v>
      </c>
      <c r="W1734" s="10" t="s">
        <v>2524</v>
      </c>
      <c r="X1734" s="10" t="s">
        <v>1920</v>
      </c>
      <c r="Y1734" s="10" t="s">
        <v>2521</v>
      </c>
      <c r="Z1734" s="10" t="s">
        <v>1935</v>
      </c>
    </row>
    <row r="1735" spans="1:26" s="10" customFormat="1" ht="30">
      <c r="A1735" s="13" t="s">
        <v>80</v>
      </c>
      <c r="B1735" s="14" t="s">
        <v>161</v>
      </c>
      <c r="C1735" s="10" t="s">
        <v>224</v>
      </c>
      <c r="D1735" s="14" t="s">
        <v>756</v>
      </c>
      <c r="E1735" s="14" t="s">
        <v>2525</v>
      </c>
      <c r="F1735" s="12" t="s">
        <v>1936</v>
      </c>
      <c r="G1735" s="12" t="s">
        <v>1926</v>
      </c>
      <c r="H1735" s="10">
        <v>1</v>
      </c>
      <c r="I1735" s="12">
        <v>1</v>
      </c>
      <c r="K1735" s="12"/>
      <c r="L1735" s="12" t="s">
        <v>4892</v>
      </c>
      <c r="M1735" s="10" t="s">
        <v>1928</v>
      </c>
      <c r="N1735" s="10" t="s">
        <v>1954</v>
      </c>
      <c r="O1735" s="10" t="s">
        <v>1960</v>
      </c>
      <c r="P1735" s="14" t="s">
        <v>2520</v>
      </c>
      <c r="Q1735" s="12" t="s">
        <v>1924</v>
      </c>
      <c r="R1735" s="12" t="s">
        <v>207</v>
      </c>
      <c r="S1735" s="12" t="s">
        <v>1954</v>
      </c>
      <c r="T1735" s="10" t="s">
        <v>207</v>
      </c>
      <c r="U1735" s="10" t="s">
        <v>207</v>
      </c>
      <c r="V1735" s="10" t="s">
        <v>207</v>
      </c>
      <c r="W1735" s="10" t="s">
        <v>1920</v>
      </c>
      <c r="X1735" s="10" t="s">
        <v>1920</v>
      </c>
      <c r="Y1735" s="10" t="s">
        <v>2521</v>
      </c>
      <c r="Z1735" s="10" t="s">
        <v>1935</v>
      </c>
    </row>
    <row r="1736" spans="1:26" s="10" customFormat="1" ht="30">
      <c r="A1736" s="13" t="s">
        <v>80</v>
      </c>
      <c r="B1736" s="14" t="s">
        <v>161</v>
      </c>
      <c r="C1736" s="10" t="s">
        <v>224</v>
      </c>
      <c r="D1736" s="14" t="s">
        <v>757</v>
      </c>
      <c r="E1736" s="14" t="s">
        <v>2526</v>
      </c>
      <c r="F1736" s="12" t="s">
        <v>1936</v>
      </c>
      <c r="G1736" s="12" t="s">
        <v>1926</v>
      </c>
      <c r="H1736" s="10">
        <v>1</v>
      </c>
      <c r="I1736" s="12">
        <v>1</v>
      </c>
      <c r="K1736" s="12"/>
      <c r="L1736" s="12" t="s">
        <v>4892</v>
      </c>
      <c r="M1736" s="10" t="s">
        <v>1928</v>
      </c>
      <c r="N1736" s="10" t="s">
        <v>1954</v>
      </c>
      <c r="O1736" s="10" t="s">
        <v>1960</v>
      </c>
      <c r="P1736" s="14" t="s">
        <v>2520</v>
      </c>
      <c r="Q1736" s="12" t="s">
        <v>1924</v>
      </c>
      <c r="R1736" s="12" t="s">
        <v>207</v>
      </c>
      <c r="S1736" s="12" t="s">
        <v>1954</v>
      </c>
      <c r="T1736" s="10" t="s">
        <v>207</v>
      </c>
      <c r="U1736" s="10" t="s">
        <v>207</v>
      </c>
      <c r="V1736" s="10" t="s">
        <v>207</v>
      </c>
      <c r="W1736" s="10" t="s">
        <v>1920</v>
      </c>
      <c r="X1736" s="10" t="s">
        <v>1920</v>
      </c>
      <c r="Y1736" s="10" t="s">
        <v>2521</v>
      </c>
      <c r="Z1736" s="10" t="s">
        <v>1935</v>
      </c>
    </row>
    <row r="1737" spans="1:26" s="10" customFormat="1" ht="30">
      <c r="A1737" s="13" t="s">
        <v>80</v>
      </c>
      <c r="B1737" s="14" t="s">
        <v>161</v>
      </c>
      <c r="C1737" s="10" t="s">
        <v>224</v>
      </c>
      <c r="D1737" s="14" t="s">
        <v>758</v>
      </c>
      <c r="E1737" s="14" t="s">
        <v>2527</v>
      </c>
      <c r="F1737" s="12" t="s">
        <v>1936</v>
      </c>
      <c r="G1737" s="12" t="s">
        <v>1926</v>
      </c>
      <c r="H1737" s="10">
        <v>1</v>
      </c>
      <c r="I1737" s="12">
        <v>1</v>
      </c>
      <c r="K1737" s="12"/>
      <c r="L1737" s="12" t="s">
        <v>4892</v>
      </c>
      <c r="M1737" s="10" t="s">
        <v>1928</v>
      </c>
      <c r="N1737" s="10" t="s">
        <v>1954</v>
      </c>
      <c r="O1737" s="10" t="s">
        <v>1960</v>
      </c>
      <c r="P1737" s="14" t="s">
        <v>2528</v>
      </c>
      <c r="Q1737" s="12" t="s">
        <v>1924</v>
      </c>
      <c r="R1737" s="12" t="s">
        <v>207</v>
      </c>
      <c r="S1737" s="12" t="s">
        <v>1954</v>
      </c>
      <c r="T1737" s="10" t="s">
        <v>207</v>
      </c>
      <c r="U1737" s="10" t="s">
        <v>207</v>
      </c>
      <c r="V1737" s="10" t="s">
        <v>207</v>
      </c>
      <c r="W1737" s="10" t="s">
        <v>1933</v>
      </c>
      <c r="X1737" s="10" t="s">
        <v>1920</v>
      </c>
      <c r="Y1737" s="10" t="s">
        <v>2521</v>
      </c>
      <c r="Z1737" s="10" t="s">
        <v>1935</v>
      </c>
    </row>
    <row r="1738" spans="1:26" s="10" customFormat="1" ht="30">
      <c r="A1738" s="13" t="s">
        <v>80</v>
      </c>
      <c r="B1738" s="14" t="s">
        <v>161</v>
      </c>
      <c r="C1738" s="10" t="s">
        <v>224</v>
      </c>
      <c r="D1738" s="14" t="s">
        <v>759</v>
      </c>
      <c r="E1738" s="14" t="s">
        <v>2529</v>
      </c>
      <c r="F1738" s="12" t="s">
        <v>1936</v>
      </c>
      <c r="G1738" s="12" t="s">
        <v>1926</v>
      </c>
      <c r="H1738" s="10">
        <v>1</v>
      </c>
      <c r="I1738" s="12">
        <v>1</v>
      </c>
      <c r="K1738" s="12"/>
      <c r="L1738" s="12" t="s">
        <v>4892</v>
      </c>
      <c r="M1738" s="10" t="s">
        <v>1928</v>
      </c>
      <c r="N1738" s="10" t="s">
        <v>1954</v>
      </c>
      <c r="O1738" s="10" t="s">
        <v>1960</v>
      </c>
      <c r="P1738" s="14" t="s">
        <v>2520</v>
      </c>
      <c r="Q1738" s="12" t="s">
        <v>1924</v>
      </c>
      <c r="R1738" s="12" t="s">
        <v>207</v>
      </c>
      <c r="S1738" s="12" t="s">
        <v>1954</v>
      </c>
      <c r="T1738" s="10" t="s">
        <v>207</v>
      </c>
      <c r="U1738" s="10" t="s">
        <v>207</v>
      </c>
      <c r="V1738" s="10" t="s">
        <v>207</v>
      </c>
      <c r="W1738" s="10" t="s">
        <v>2530</v>
      </c>
      <c r="X1738" s="10" t="s">
        <v>1920</v>
      </c>
      <c r="Y1738" s="10" t="s">
        <v>2521</v>
      </c>
      <c r="Z1738" s="10" t="s">
        <v>1935</v>
      </c>
    </row>
    <row r="1739" spans="1:26" s="10" customFormat="1" ht="30">
      <c r="A1739" s="13" t="s">
        <v>80</v>
      </c>
      <c r="B1739" s="14" t="s">
        <v>161</v>
      </c>
      <c r="C1739" s="10" t="s">
        <v>224</v>
      </c>
      <c r="D1739" s="14" t="s">
        <v>760</v>
      </c>
      <c r="E1739" s="14" t="s">
        <v>2531</v>
      </c>
      <c r="F1739" s="12" t="s">
        <v>1936</v>
      </c>
      <c r="G1739" s="12" t="s">
        <v>1926</v>
      </c>
      <c r="H1739" s="10">
        <v>1</v>
      </c>
      <c r="I1739" s="12">
        <v>1</v>
      </c>
      <c r="K1739" s="12"/>
      <c r="L1739" s="12" t="s">
        <v>4892</v>
      </c>
      <c r="M1739" s="10" t="s">
        <v>1928</v>
      </c>
      <c r="N1739" s="10" t="s">
        <v>1954</v>
      </c>
      <c r="O1739" s="10" t="s">
        <v>1960</v>
      </c>
      <c r="P1739" s="14" t="s">
        <v>2532</v>
      </c>
      <c r="Q1739" s="12" t="s">
        <v>1924</v>
      </c>
      <c r="R1739" s="12" t="s">
        <v>207</v>
      </c>
      <c r="S1739" s="12" t="s">
        <v>1954</v>
      </c>
      <c r="T1739" s="10" t="s">
        <v>207</v>
      </c>
      <c r="U1739" s="10" t="s">
        <v>207</v>
      </c>
      <c r="V1739" s="10" t="s">
        <v>207</v>
      </c>
      <c r="W1739" s="10" t="s">
        <v>1920</v>
      </c>
      <c r="X1739" s="10" t="s">
        <v>1920</v>
      </c>
      <c r="Y1739" s="10" t="s">
        <v>2521</v>
      </c>
      <c r="Z1739" s="10" t="s">
        <v>1935</v>
      </c>
    </row>
    <row r="1740" spans="1:26" s="10" customFormat="1" ht="30">
      <c r="A1740" s="13" t="s">
        <v>80</v>
      </c>
      <c r="B1740" s="14" t="s">
        <v>111</v>
      </c>
      <c r="C1740" s="10" t="s">
        <v>181</v>
      </c>
      <c r="D1740" s="14" t="s">
        <v>660</v>
      </c>
      <c r="E1740" s="14" t="s">
        <v>2411</v>
      </c>
      <c r="F1740" s="12" t="s">
        <v>2047</v>
      </c>
      <c r="G1740" s="12" t="s">
        <v>1921</v>
      </c>
      <c r="H1740" s="10">
        <v>1</v>
      </c>
      <c r="I1740" s="12"/>
      <c r="K1740" s="12"/>
      <c r="L1740" s="12" t="s">
        <v>4892</v>
      </c>
      <c r="M1740" s="10" t="s">
        <v>1944</v>
      </c>
      <c r="N1740" s="10" t="s">
        <v>1929</v>
      </c>
      <c r="O1740" s="10" t="s">
        <v>1960</v>
      </c>
      <c r="P1740" s="14" t="s">
        <v>2412</v>
      </c>
      <c r="Q1740" s="12" t="s">
        <v>1924</v>
      </c>
      <c r="R1740" s="12" t="s">
        <v>207</v>
      </c>
      <c r="S1740" s="12" t="s">
        <v>207</v>
      </c>
      <c r="T1740" s="10" t="s">
        <v>207</v>
      </c>
      <c r="U1740" s="10" t="s">
        <v>207</v>
      </c>
      <c r="V1740" s="10" t="s">
        <v>207</v>
      </c>
      <c r="W1740" s="10" t="s">
        <v>207</v>
      </c>
      <c r="X1740" s="10" t="s">
        <v>207</v>
      </c>
      <c r="Y1740" s="10" t="s">
        <v>207</v>
      </c>
      <c r="Z1740" s="10" t="s">
        <v>1935</v>
      </c>
    </row>
    <row r="1741" spans="1:26" s="10" customFormat="1" ht="30">
      <c r="A1741" s="13" t="s">
        <v>80</v>
      </c>
      <c r="B1741" s="14" t="s">
        <v>100</v>
      </c>
      <c r="C1741" s="10" t="s">
        <v>172</v>
      </c>
      <c r="D1741" s="14" t="s">
        <v>657</v>
      </c>
      <c r="E1741" s="14" t="s">
        <v>2409</v>
      </c>
      <c r="F1741" s="12" t="s">
        <v>1936</v>
      </c>
      <c r="G1741" s="12" t="s">
        <v>1937</v>
      </c>
      <c r="H1741" s="10">
        <v>5</v>
      </c>
      <c r="I1741" s="12">
        <v>50</v>
      </c>
      <c r="J1741" s="10">
        <v>5</v>
      </c>
      <c r="K1741" s="12"/>
      <c r="L1741" s="12" t="s">
        <v>4892</v>
      </c>
      <c r="M1741" s="10" t="s">
        <v>1928</v>
      </c>
      <c r="N1741" s="10" t="s">
        <v>1929</v>
      </c>
      <c r="O1741" s="10" t="s">
        <v>1960</v>
      </c>
      <c r="P1741" s="14" t="s">
        <v>1931</v>
      </c>
      <c r="Q1741" s="12" t="s">
        <v>1924</v>
      </c>
      <c r="R1741" s="12" t="s">
        <v>207</v>
      </c>
      <c r="S1741" s="12" t="s">
        <v>207</v>
      </c>
      <c r="T1741" s="10" t="s">
        <v>207</v>
      </c>
      <c r="U1741" s="10" t="s">
        <v>207</v>
      </c>
      <c r="V1741" s="10" t="s">
        <v>207</v>
      </c>
      <c r="W1741" s="10" t="s">
        <v>2410</v>
      </c>
      <c r="X1741" s="10" t="s">
        <v>1962</v>
      </c>
      <c r="Y1741" s="10" t="s">
        <v>1942</v>
      </c>
      <c r="Z1741" s="10" t="s">
        <v>1935</v>
      </c>
    </row>
    <row r="1742" spans="1:26" s="10" customFormat="1" ht="30">
      <c r="A1742" s="13" t="s">
        <v>80</v>
      </c>
      <c r="B1742" s="14" t="s">
        <v>109</v>
      </c>
      <c r="C1742" s="10" t="s">
        <v>180</v>
      </c>
      <c r="D1742" s="14" t="s">
        <v>654</v>
      </c>
      <c r="E1742" s="14" t="s">
        <v>2406</v>
      </c>
      <c r="F1742" s="12" t="s">
        <v>1936</v>
      </c>
      <c r="G1742" s="12" t="s">
        <v>1937</v>
      </c>
      <c r="H1742" s="10">
        <v>5</v>
      </c>
      <c r="I1742" s="12"/>
      <c r="K1742" s="12"/>
      <c r="L1742" s="12" t="s">
        <v>4892</v>
      </c>
      <c r="M1742" s="10" t="s">
        <v>1928</v>
      </c>
      <c r="N1742" s="10" t="s">
        <v>1929</v>
      </c>
      <c r="O1742" s="10" t="s">
        <v>1960</v>
      </c>
      <c r="P1742" s="14" t="s">
        <v>1931</v>
      </c>
      <c r="Q1742" s="12" t="s">
        <v>1924</v>
      </c>
      <c r="R1742" s="12" t="s">
        <v>207</v>
      </c>
      <c r="S1742" s="12" t="s">
        <v>207</v>
      </c>
      <c r="T1742" s="10" t="s">
        <v>207</v>
      </c>
      <c r="U1742" s="10" t="s">
        <v>207</v>
      </c>
      <c r="V1742" s="10" t="s">
        <v>207</v>
      </c>
      <c r="W1742" s="10" t="s">
        <v>207</v>
      </c>
      <c r="X1742" s="10" t="s">
        <v>207</v>
      </c>
      <c r="Y1742" s="10" t="s">
        <v>207</v>
      </c>
      <c r="Z1742" s="10" t="s">
        <v>207</v>
      </c>
    </row>
    <row r="1743" spans="1:26" s="10" customFormat="1" ht="45">
      <c r="A1743" s="13" t="s">
        <v>80</v>
      </c>
      <c r="B1743" s="14" t="s">
        <v>127</v>
      </c>
      <c r="C1743" s="10" t="s">
        <v>195</v>
      </c>
      <c r="D1743" s="14" t="s">
        <v>654</v>
      </c>
      <c r="E1743" s="14" t="s">
        <v>207</v>
      </c>
      <c r="F1743" s="12" t="s">
        <v>1936</v>
      </c>
      <c r="G1743" s="12" t="s">
        <v>1937</v>
      </c>
      <c r="H1743" s="10">
        <v>1</v>
      </c>
      <c r="I1743" s="12">
        <v>1</v>
      </c>
      <c r="K1743" s="12"/>
      <c r="L1743" s="12" t="s">
        <v>4892</v>
      </c>
      <c r="M1743" s="10" t="s">
        <v>1928</v>
      </c>
      <c r="N1743" s="10" t="s">
        <v>1929</v>
      </c>
      <c r="O1743" s="10" t="s">
        <v>1960</v>
      </c>
      <c r="P1743" s="14" t="s">
        <v>2417</v>
      </c>
      <c r="Q1743" s="12" t="s">
        <v>1924</v>
      </c>
      <c r="R1743" s="12" t="s">
        <v>207</v>
      </c>
      <c r="S1743" s="12" t="s">
        <v>207</v>
      </c>
      <c r="T1743" s="10" t="s">
        <v>207</v>
      </c>
      <c r="U1743" s="10" t="s">
        <v>207</v>
      </c>
      <c r="V1743" s="10" t="s">
        <v>207</v>
      </c>
      <c r="W1743" s="10" t="s">
        <v>207</v>
      </c>
      <c r="X1743" s="10" t="s">
        <v>207</v>
      </c>
      <c r="Y1743" s="10" t="s">
        <v>207</v>
      </c>
      <c r="Z1743" s="10" t="s">
        <v>207</v>
      </c>
    </row>
    <row r="1744" spans="1:26" s="10" customFormat="1" ht="30">
      <c r="A1744" s="13" t="s">
        <v>80</v>
      </c>
      <c r="B1744" s="14" t="s">
        <v>119</v>
      </c>
      <c r="C1744" s="10" t="s">
        <v>189</v>
      </c>
      <c r="D1744" s="14" t="s">
        <v>659</v>
      </c>
      <c r="E1744" s="14" t="s">
        <v>207</v>
      </c>
      <c r="F1744" s="12" t="s">
        <v>1936</v>
      </c>
      <c r="G1744" s="12" t="s">
        <v>1937</v>
      </c>
      <c r="H1744" s="10">
        <v>1</v>
      </c>
      <c r="I1744" s="12">
        <v>1</v>
      </c>
      <c r="K1744" s="12"/>
      <c r="L1744" s="12" t="s">
        <v>4892</v>
      </c>
      <c r="M1744" s="10" t="s">
        <v>1928</v>
      </c>
      <c r="N1744" s="10" t="s">
        <v>1929</v>
      </c>
      <c r="O1744" s="10" t="s">
        <v>1960</v>
      </c>
      <c r="P1744" s="14" t="s">
        <v>1931</v>
      </c>
      <c r="Q1744" s="12" t="s">
        <v>1924</v>
      </c>
      <c r="R1744" s="12" t="s">
        <v>207</v>
      </c>
      <c r="S1744" s="12" t="s">
        <v>207</v>
      </c>
      <c r="T1744" s="10" t="s">
        <v>207</v>
      </c>
      <c r="U1744" s="10" t="s">
        <v>207</v>
      </c>
      <c r="V1744" s="10" t="s">
        <v>207</v>
      </c>
      <c r="W1744" s="10" t="s">
        <v>1933</v>
      </c>
      <c r="X1744" s="10" t="s">
        <v>1933</v>
      </c>
      <c r="Y1744" s="10" t="s">
        <v>2392</v>
      </c>
      <c r="Z1744" s="10" t="s">
        <v>207</v>
      </c>
    </row>
    <row r="1745" spans="1:26" s="10" customFormat="1" ht="30">
      <c r="A1745" s="13" t="s">
        <v>80</v>
      </c>
      <c r="B1745" s="14" t="s">
        <v>110</v>
      </c>
      <c r="C1745" s="10" t="s">
        <v>169</v>
      </c>
      <c r="D1745" s="14" t="s">
        <v>1859</v>
      </c>
      <c r="E1745" s="14" t="s">
        <v>207</v>
      </c>
      <c r="F1745" s="12" t="s">
        <v>1936</v>
      </c>
      <c r="G1745" s="12" t="s">
        <v>1937</v>
      </c>
      <c r="H1745" s="10">
        <v>1</v>
      </c>
      <c r="I1745" s="12">
        <v>1</v>
      </c>
      <c r="K1745" s="12"/>
      <c r="L1745" s="12" t="s">
        <v>4892</v>
      </c>
      <c r="M1745" s="10" t="s">
        <v>1928</v>
      </c>
      <c r="N1745" s="10" t="s">
        <v>1929</v>
      </c>
      <c r="O1745" s="10" t="s">
        <v>1960</v>
      </c>
      <c r="P1745" s="14" t="s">
        <v>1931</v>
      </c>
      <c r="Q1745" s="12" t="s">
        <v>1924</v>
      </c>
      <c r="R1745" s="12" t="s">
        <v>207</v>
      </c>
      <c r="S1745" s="12" t="s">
        <v>207</v>
      </c>
      <c r="T1745" s="10" t="s">
        <v>207</v>
      </c>
      <c r="U1745" s="10" t="s">
        <v>207</v>
      </c>
      <c r="V1745" s="10" t="s">
        <v>207</v>
      </c>
      <c r="W1745" s="10" t="s">
        <v>207</v>
      </c>
      <c r="X1745" s="10" t="s">
        <v>207</v>
      </c>
      <c r="Y1745" s="10" t="s">
        <v>207</v>
      </c>
      <c r="Z1745" s="10" t="s">
        <v>1935</v>
      </c>
    </row>
    <row r="1746" spans="1:26" s="10" customFormat="1" ht="30">
      <c r="A1746" s="13" t="s">
        <v>80</v>
      </c>
      <c r="B1746" s="14" t="s">
        <v>155</v>
      </c>
      <c r="C1746" s="10" t="s">
        <v>218</v>
      </c>
      <c r="D1746" s="14" t="s">
        <v>661</v>
      </c>
      <c r="E1746" s="14" t="s">
        <v>2413</v>
      </c>
      <c r="F1746" s="12" t="s">
        <v>1936</v>
      </c>
      <c r="G1746" s="12" t="s">
        <v>1937</v>
      </c>
      <c r="H1746" s="10">
        <v>1</v>
      </c>
      <c r="I1746" s="12">
        <v>1</v>
      </c>
      <c r="K1746" s="12"/>
      <c r="L1746" s="12" t="s">
        <v>4892</v>
      </c>
      <c r="M1746" s="10" t="s">
        <v>1928</v>
      </c>
      <c r="N1746" s="10" t="s">
        <v>1929</v>
      </c>
      <c r="O1746" s="10" t="s">
        <v>1960</v>
      </c>
      <c r="P1746" s="14" t="s">
        <v>1931</v>
      </c>
      <c r="Q1746" s="12" t="s">
        <v>1924</v>
      </c>
      <c r="R1746" s="12" t="s">
        <v>207</v>
      </c>
      <c r="S1746" s="12" t="s">
        <v>207</v>
      </c>
      <c r="T1746" s="10" t="s">
        <v>207</v>
      </c>
      <c r="U1746" s="10" t="s">
        <v>207</v>
      </c>
      <c r="V1746" s="10" t="s">
        <v>207</v>
      </c>
      <c r="W1746" s="10" t="s">
        <v>2414</v>
      </c>
      <c r="X1746" s="10" t="s">
        <v>1982</v>
      </c>
      <c r="Y1746" s="10" t="s">
        <v>2390</v>
      </c>
      <c r="Z1746" s="10" t="s">
        <v>207</v>
      </c>
    </row>
    <row r="1747" spans="1:26" s="10" customFormat="1" ht="30">
      <c r="A1747" s="13" t="s">
        <v>80</v>
      </c>
      <c r="B1747" s="14" t="s">
        <v>155</v>
      </c>
      <c r="C1747" s="10" t="s">
        <v>218</v>
      </c>
      <c r="D1747" s="14" t="s">
        <v>662</v>
      </c>
      <c r="E1747" s="14" t="s">
        <v>2415</v>
      </c>
      <c r="F1747" s="12" t="s">
        <v>1936</v>
      </c>
      <c r="G1747" s="12" t="s">
        <v>1937</v>
      </c>
      <c r="H1747" s="10">
        <v>1</v>
      </c>
      <c r="I1747" s="12">
        <v>1</v>
      </c>
      <c r="K1747" s="12"/>
      <c r="L1747" s="12" t="s">
        <v>4892</v>
      </c>
      <c r="M1747" s="10" t="s">
        <v>1928</v>
      </c>
      <c r="N1747" s="10" t="s">
        <v>1929</v>
      </c>
      <c r="O1747" s="10" t="s">
        <v>1960</v>
      </c>
      <c r="P1747" s="14" t="s">
        <v>1931</v>
      </c>
      <c r="Q1747" s="12" t="s">
        <v>1924</v>
      </c>
      <c r="R1747" s="12" t="s">
        <v>207</v>
      </c>
      <c r="S1747" s="12" t="s">
        <v>207</v>
      </c>
      <c r="T1747" s="10" t="s">
        <v>207</v>
      </c>
      <c r="U1747" s="10" t="s">
        <v>207</v>
      </c>
      <c r="V1747" s="10" t="s">
        <v>207</v>
      </c>
      <c r="W1747" s="10" t="s">
        <v>1974</v>
      </c>
      <c r="X1747" s="10" t="s">
        <v>2022</v>
      </c>
      <c r="Y1747" s="10" t="s">
        <v>2416</v>
      </c>
      <c r="Z1747" s="10" t="s">
        <v>207</v>
      </c>
    </row>
    <row r="1748" spans="1:26" s="10" customFormat="1" ht="45">
      <c r="A1748" s="13" t="s">
        <v>80</v>
      </c>
      <c r="B1748" s="14" t="s">
        <v>94</v>
      </c>
      <c r="C1748" s="10" t="s">
        <v>166</v>
      </c>
      <c r="D1748" s="14" t="s">
        <v>653</v>
      </c>
      <c r="E1748" s="14" t="s">
        <v>207</v>
      </c>
      <c r="F1748" s="12" t="s">
        <v>1936</v>
      </c>
      <c r="G1748" s="12" t="s">
        <v>1921</v>
      </c>
      <c r="H1748" s="10">
        <v>1</v>
      </c>
      <c r="I1748" s="12"/>
      <c r="K1748" s="12"/>
      <c r="L1748" s="12" t="s">
        <v>4892</v>
      </c>
      <c r="M1748" s="10" t="s">
        <v>1928</v>
      </c>
      <c r="N1748" s="10" t="s">
        <v>1929</v>
      </c>
      <c r="O1748" s="10" t="s">
        <v>1960</v>
      </c>
      <c r="P1748" s="14" t="s">
        <v>1931</v>
      </c>
      <c r="Q1748" s="12" t="s">
        <v>1924</v>
      </c>
      <c r="R1748" s="12" t="s">
        <v>207</v>
      </c>
      <c r="S1748" s="12" t="s">
        <v>207</v>
      </c>
      <c r="T1748" s="10" t="s">
        <v>207</v>
      </c>
      <c r="U1748" s="10" t="s">
        <v>207</v>
      </c>
      <c r="V1748" s="10" t="s">
        <v>207</v>
      </c>
      <c r="W1748" s="10" t="s">
        <v>207</v>
      </c>
      <c r="X1748" s="10" t="s">
        <v>207</v>
      </c>
      <c r="Y1748" s="10" t="s">
        <v>207</v>
      </c>
      <c r="Z1748" s="10" t="s">
        <v>207</v>
      </c>
    </row>
    <row r="1749" spans="1:26" s="10" customFormat="1" ht="30">
      <c r="A1749" s="13" t="s">
        <v>80</v>
      </c>
      <c r="B1749" s="14" t="s">
        <v>109</v>
      </c>
      <c r="C1749" s="10" t="s">
        <v>180</v>
      </c>
      <c r="D1749" s="14" t="s">
        <v>655</v>
      </c>
      <c r="E1749" s="14" t="s">
        <v>2407</v>
      </c>
      <c r="F1749" s="12" t="s">
        <v>1936</v>
      </c>
      <c r="G1749" s="12" t="s">
        <v>1937</v>
      </c>
      <c r="H1749" s="10">
        <v>5</v>
      </c>
      <c r="I1749" s="12"/>
      <c r="K1749" s="12"/>
      <c r="L1749" s="12" t="s">
        <v>4892</v>
      </c>
      <c r="M1749" s="10" t="s">
        <v>1928</v>
      </c>
      <c r="N1749" s="10" t="s">
        <v>1929</v>
      </c>
      <c r="O1749" s="10" t="s">
        <v>1960</v>
      </c>
      <c r="P1749" s="14" t="s">
        <v>1931</v>
      </c>
      <c r="Q1749" s="12" t="s">
        <v>1924</v>
      </c>
      <c r="R1749" s="12" t="s">
        <v>207</v>
      </c>
      <c r="S1749" s="12" t="s">
        <v>207</v>
      </c>
      <c r="T1749" s="10" t="s">
        <v>207</v>
      </c>
      <c r="U1749" s="10" t="s">
        <v>207</v>
      </c>
      <c r="V1749" s="10" t="s">
        <v>207</v>
      </c>
      <c r="W1749" s="10" t="s">
        <v>207</v>
      </c>
      <c r="X1749" s="10" t="s">
        <v>207</v>
      </c>
      <c r="Y1749" s="10" t="s">
        <v>207</v>
      </c>
      <c r="Z1749" s="10" t="s">
        <v>207</v>
      </c>
    </row>
    <row r="1750" spans="1:26" s="10" customFormat="1" ht="30">
      <c r="A1750" s="13" t="s">
        <v>80</v>
      </c>
      <c r="B1750" s="14" t="s">
        <v>109</v>
      </c>
      <c r="C1750" s="10" t="s">
        <v>180</v>
      </c>
      <c r="D1750" s="14" t="s">
        <v>656</v>
      </c>
      <c r="E1750" s="14" t="s">
        <v>2408</v>
      </c>
      <c r="F1750" s="12" t="s">
        <v>1936</v>
      </c>
      <c r="G1750" s="12" t="s">
        <v>1937</v>
      </c>
      <c r="H1750" s="10">
        <v>5</v>
      </c>
      <c r="I1750" s="12"/>
      <c r="K1750" s="12"/>
      <c r="L1750" s="12" t="s">
        <v>4892</v>
      </c>
      <c r="M1750" s="10" t="s">
        <v>1928</v>
      </c>
      <c r="N1750" s="10" t="s">
        <v>1929</v>
      </c>
      <c r="O1750" s="10" t="s">
        <v>1960</v>
      </c>
      <c r="P1750" s="14" t="s">
        <v>1931</v>
      </c>
      <c r="Q1750" s="12" t="s">
        <v>1924</v>
      </c>
      <c r="R1750" s="12" t="s">
        <v>207</v>
      </c>
      <c r="S1750" s="12" t="s">
        <v>207</v>
      </c>
      <c r="T1750" s="10" t="s">
        <v>207</v>
      </c>
      <c r="U1750" s="10" t="s">
        <v>207</v>
      </c>
      <c r="V1750" s="10" t="s">
        <v>207</v>
      </c>
      <c r="W1750" s="10" t="s">
        <v>207</v>
      </c>
      <c r="X1750" s="10" t="s">
        <v>207</v>
      </c>
      <c r="Y1750" s="10" t="s">
        <v>207</v>
      </c>
      <c r="Z1750" s="10" t="s">
        <v>207</v>
      </c>
    </row>
    <row r="1751" spans="1:26" s="10" customFormat="1">
      <c r="A1751" s="13" t="s">
        <v>80</v>
      </c>
      <c r="B1751" s="14" t="s">
        <v>136</v>
      </c>
      <c r="C1751" s="10" t="s">
        <v>205</v>
      </c>
      <c r="D1751" s="14" t="s">
        <v>658</v>
      </c>
      <c r="E1751" s="14" t="s">
        <v>207</v>
      </c>
      <c r="F1751" s="12" t="s">
        <v>1920</v>
      </c>
      <c r="G1751" s="12" t="s">
        <v>1937</v>
      </c>
      <c r="H1751" s="10">
        <v>1</v>
      </c>
      <c r="I1751" s="12">
        <v>1</v>
      </c>
      <c r="K1751" s="12"/>
      <c r="L1751" s="12" t="s">
        <v>4892</v>
      </c>
      <c r="M1751" s="10" t="s">
        <v>1928</v>
      </c>
      <c r="N1751" s="10" t="s">
        <v>1929</v>
      </c>
      <c r="O1751" s="10" t="s">
        <v>1930</v>
      </c>
      <c r="P1751" s="14" t="s">
        <v>2234</v>
      </c>
      <c r="Q1751" s="12" t="s">
        <v>1924</v>
      </c>
      <c r="R1751" s="12" t="s">
        <v>207</v>
      </c>
      <c r="S1751" s="12" t="s">
        <v>207</v>
      </c>
      <c r="T1751" s="10" t="s">
        <v>207</v>
      </c>
      <c r="U1751" s="10" t="s">
        <v>207</v>
      </c>
      <c r="V1751" s="10" t="s">
        <v>207</v>
      </c>
      <c r="W1751" s="10" t="s">
        <v>207</v>
      </c>
      <c r="X1751" s="10" t="s">
        <v>207</v>
      </c>
      <c r="Y1751" s="10" t="s">
        <v>1990</v>
      </c>
      <c r="Z1751" s="10" t="s">
        <v>207</v>
      </c>
    </row>
    <row r="1752" spans="1:26" s="10" customFormat="1" ht="30">
      <c r="A1752" s="13" t="s">
        <v>80</v>
      </c>
      <c r="B1752" s="14" t="s">
        <v>95</v>
      </c>
      <c r="C1752" s="10" t="s">
        <v>167</v>
      </c>
      <c r="D1752" s="14" t="s">
        <v>1858</v>
      </c>
      <c r="E1752" s="14" t="s">
        <v>207</v>
      </c>
      <c r="F1752" s="12" t="s">
        <v>1936</v>
      </c>
      <c r="G1752" s="12" t="s">
        <v>1937</v>
      </c>
      <c r="H1752" s="10">
        <v>1</v>
      </c>
      <c r="I1752" s="12">
        <v>1</v>
      </c>
      <c r="K1752" s="12"/>
      <c r="L1752" s="12" t="s">
        <v>4892</v>
      </c>
      <c r="M1752" s="10" t="s">
        <v>1928</v>
      </c>
      <c r="N1752" s="10" t="s">
        <v>1929</v>
      </c>
      <c r="O1752" s="10" t="s">
        <v>1960</v>
      </c>
      <c r="P1752" s="14" t="s">
        <v>1931</v>
      </c>
      <c r="Q1752" s="12" t="s">
        <v>1924</v>
      </c>
      <c r="R1752" s="12" t="s">
        <v>207</v>
      </c>
      <c r="S1752" s="12" t="s">
        <v>207</v>
      </c>
      <c r="T1752" s="10" t="s">
        <v>207</v>
      </c>
      <c r="U1752" s="10" t="s">
        <v>207</v>
      </c>
      <c r="V1752" s="10" t="s">
        <v>207</v>
      </c>
      <c r="W1752" s="10" t="s">
        <v>207</v>
      </c>
      <c r="X1752" s="10" t="s">
        <v>207</v>
      </c>
      <c r="Y1752" s="10" t="s">
        <v>4717</v>
      </c>
      <c r="Z1752" s="10" t="s">
        <v>1935</v>
      </c>
    </row>
    <row r="1753" spans="1:26" s="10" customFormat="1">
      <c r="A1753" s="13" t="s">
        <v>81</v>
      </c>
      <c r="B1753" s="14" t="s">
        <v>119</v>
      </c>
      <c r="C1753" s="10" t="s">
        <v>189</v>
      </c>
      <c r="D1753" s="14" t="s">
        <v>663</v>
      </c>
      <c r="E1753" s="14" t="s">
        <v>207</v>
      </c>
      <c r="F1753" s="12" t="s">
        <v>1920</v>
      </c>
      <c r="G1753" s="12" t="s">
        <v>1921</v>
      </c>
      <c r="H1753" s="10">
        <v>1</v>
      </c>
      <c r="I1753" s="12"/>
      <c r="K1753" s="12"/>
      <c r="L1753" s="12" t="s">
        <v>4892</v>
      </c>
      <c r="M1753" s="10" t="s">
        <v>1923</v>
      </c>
      <c r="N1753" s="10" t="s">
        <v>207</v>
      </c>
      <c r="O1753" s="10" t="s">
        <v>207</v>
      </c>
      <c r="P1753" s="14" t="s">
        <v>207</v>
      </c>
      <c r="Q1753" s="12" t="s">
        <v>1924</v>
      </c>
      <c r="R1753" s="12" t="s">
        <v>207</v>
      </c>
      <c r="S1753" s="12" t="s">
        <v>207</v>
      </c>
      <c r="T1753" s="10" t="s">
        <v>207</v>
      </c>
      <c r="U1753" s="10" t="s">
        <v>207</v>
      </c>
      <c r="V1753" s="10" t="s">
        <v>1925</v>
      </c>
      <c r="W1753" s="10" t="s">
        <v>1933</v>
      </c>
      <c r="X1753" s="10" t="s">
        <v>1933</v>
      </c>
      <c r="Y1753" s="10" t="s">
        <v>2392</v>
      </c>
      <c r="Z1753" s="10" t="s">
        <v>207</v>
      </c>
    </row>
    <row r="1754" spans="1:26" s="10" customFormat="1" ht="30">
      <c r="A1754" s="13" t="s">
        <v>82</v>
      </c>
      <c r="B1754" s="14" t="s">
        <v>109</v>
      </c>
      <c r="C1754" s="10" t="s">
        <v>180</v>
      </c>
      <c r="D1754" s="14" t="s">
        <v>664</v>
      </c>
      <c r="E1754" s="14" t="s">
        <v>2418</v>
      </c>
      <c r="F1754" s="12" t="s">
        <v>1936</v>
      </c>
      <c r="G1754" s="12" t="s">
        <v>1921</v>
      </c>
      <c r="H1754" s="10">
        <v>4</v>
      </c>
      <c r="I1754" s="12"/>
      <c r="K1754" s="12"/>
      <c r="L1754" s="12" t="s">
        <v>4892</v>
      </c>
      <c r="M1754" s="10" t="s">
        <v>1944</v>
      </c>
      <c r="N1754" s="10" t="s">
        <v>1929</v>
      </c>
      <c r="O1754" s="10" t="s">
        <v>1960</v>
      </c>
      <c r="P1754" s="14" t="s">
        <v>1931</v>
      </c>
      <c r="Q1754" s="12" t="s">
        <v>1924</v>
      </c>
      <c r="R1754" s="12" t="s">
        <v>207</v>
      </c>
      <c r="S1754" s="12" t="s">
        <v>207</v>
      </c>
      <c r="T1754" s="10" t="s">
        <v>207</v>
      </c>
      <c r="U1754" s="10" t="s">
        <v>207</v>
      </c>
      <c r="V1754" s="10" t="s">
        <v>207</v>
      </c>
      <c r="W1754" s="10" t="s">
        <v>207</v>
      </c>
      <c r="X1754" s="10" t="s">
        <v>207</v>
      </c>
      <c r="Y1754" s="10" t="s">
        <v>207</v>
      </c>
      <c r="Z1754" s="10" t="s">
        <v>207</v>
      </c>
    </row>
    <row r="1755" spans="1:26" s="10" customFormat="1" ht="30">
      <c r="A1755" s="13" t="s">
        <v>82</v>
      </c>
      <c r="B1755" s="14" t="s">
        <v>125</v>
      </c>
      <c r="C1755" s="10" t="s">
        <v>193</v>
      </c>
      <c r="D1755" s="14" t="s">
        <v>665</v>
      </c>
      <c r="E1755" s="14" t="s">
        <v>2419</v>
      </c>
      <c r="F1755" s="12" t="s">
        <v>1920</v>
      </c>
      <c r="G1755" s="12" t="s">
        <v>1937</v>
      </c>
      <c r="H1755" s="10">
        <v>30</v>
      </c>
      <c r="I1755" s="12">
        <v>30</v>
      </c>
      <c r="K1755" s="12"/>
      <c r="L1755" s="12" t="s">
        <v>4892</v>
      </c>
      <c r="M1755" s="10" t="s">
        <v>1928</v>
      </c>
      <c r="N1755" s="10" t="s">
        <v>1929</v>
      </c>
      <c r="O1755" s="10" t="s">
        <v>2233</v>
      </c>
      <c r="P1755" s="14" t="s">
        <v>1931</v>
      </c>
      <c r="Q1755" s="12" t="s">
        <v>1924</v>
      </c>
      <c r="R1755" s="12" t="s">
        <v>207</v>
      </c>
      <c r="S1755" s="12" t="s">
        <v>207</v>
      </c>
      <c r="T1755" s="10" t="s">
        <v>207</v>
      </c>
      <c r="U1755" s="10" t="s">
        <v>207</v>
      </c>
      <c r="V1755" s="10" t="s">
        <v>207</v>
      </c>
      <c r="W1755" s="10" t="s">
        <v>207</v>
      </c>
      <c r="X1755" s="10" t="s">
        <v>2042</v>
      </c>
      <c r="Y1755" s="10" t="s">
        <v>1942</v>
      </c>
      <c r="Z1755" s="10" t="s">
        <v>1935</v>
      </c>
    </row>
    <row r="1756" spans="1:26" s="10" customFormat="1" ht="30">
      <c r="A1756" s="13" t="s">
        <v>82</v>
      </c>
      <c r="B1756" s="14" t="s">
        <v>125</v>
      </c>
      <c r="C1756" s="10" t="s">
        <v>193</v>
      </c>
      <c r="D1756" s="14" t="s">
        <v>666</v>
      </c>
      <c r="E1756" s="14" t="s">
        <v>2420</v>
      </c>
      <c r="F1756" s="12" t="s">
        <v>1920</v>
      </c>
      <c r="G1756" s="12" t="s">
        <v>1937</v>
      </c>
      <c r="H1756" s="10">
        <v>30</v>
      </c>
      <c r="I1756" s="12">
        <v>30</v>
      </c>
      <c r="K1756" s="12"/>
      <c r="L1756" s="12" t="s">
        <v>4892</v>
      </c>
      <c r="M1756" s="10" t="s">
        <v>1928</v>
      </c>
      <c r="N1756" s="10" t="s">
        <v>1929</v>
      </c>
      <c r="O1756" s="10" t="s">
        <v>2233</v>
      </c>
      <c r="P1756" s="14" t="s">
        <v>1931</v>
      </c>
      <c r="Q1756" s="12" t="s">
        <v>1924</v>
      </c>
      <c r="R1756" s="12" t="s">
        <v>207</v>
      </c>
      <c r="S1756" s="12" t="s">
        <v>207</v>
      </c>
      <c r="T1756" s="10" t="s">
        <v>207</v>
      </c>
      <c r="U1756" s="10" t="s">
        <v>207</v>
      </c>
      <c r="V1756" s="10" t="s">
        <v>207</v>
      </c>
      <c r="W1756" s="10" t="s">
        <v>207</v>
      </c>
      <c r="X1756" s="10" t="s">
        <v>2042</v>
      </c>
      <c r="Y1756" s="10" t="s">
        <v>1942</v>
      </c>
      <c r="Z1756" s="10" t="s">
        <v>1935</v>
      </c>
    </row>
    <row r="1757" spans="1:26" s="10" customFormat="1" ht="30">
      <c r="A1757" s="13" t="s">
        <v>82</v>
      </c>
      <c r="B1757" s="14" t="s">
        <v>125</v>
      </c>
      <c r="C1757" s="10" t="s">
        <v>193</v>
      </c>
      <c r="D1757" s="14" t="s">
        <v>667</v>
      </c>
      <c r="E1757" s="14" t="s">
        <v>2421</v>
      </c>
      <c r="F1757" s="12" t="s">
        <v>1920</v>
      </c>
      <c r="G1757" s="12" t="s">
        <v>1937</v>
      </c>
      <c r="H1757" s="10">
        <v>30</v>
      </c>
      <c r="I1757" s="12">
        <v>30</v>
      </c>
      <c r="K1757" s="12"/>
      <c r="L1757" s="12" t="s">
        <v>4892</v>
      </c>
      <c r="M1757" s="10" t="s">
        <v>1928</v>
      </c>
      <c r="N1757" s="10" t="s">
        <v>1929</v>
      </c>
      <c r="O1757" s="10" t="s">
        <v>2233</v>
      </c>
      <c r="P1757" s="14" t="s">
        <v>1931</v>
      </c>
      <c r="Q1757" s="12" t="s">
        <v>1924</v>
      </c>
      <c r="R1757" s="12" t="s">
        <v>207</v>
      </c>
      <c r="S1757" s="12" t="s">
        <v>207</v>
      </c>
      <c r="T1757" s="10" t="s">
        <v>207</v>
      </c>
      <c r="U1757" s="10" t="s">
        <v>207</v>
      </c>
      <c r="V1757" s="10" t="s">
        <v>207</v>
      </c>
      <c r="W1757" s="10" t="s">
        <v>207</v>
      </c>
      <c r="X1757" s="10" t="s">
        <v>2042</v>
      </c>
      <c r="Y1757" s="10" t="s">
        <v>1942</v>
      </c>
      <c r="Z1757" s="10" t="s">
        <v>1935</v>
      </c>
    </row>
    <row r="1758" spans="1:26" s="10" customFormat="1">
      <c r="A1758" s="13" t="s">
        <v>82</v>
      </c>
      <c r="B1758" s="14" t="s">
        <v>125</v>
      </c>
      <c r="C1758" s="10" t="s">
        <v>193</v>
      </c>
      <c r="D1758" s="14" t="s">
        <v>668</v>
      </c>
      <c r="E1758" s="14" t="s">
        <v>2422</v>
      </c>
      <c r="F1758" s="12" t="s">
        <v>1920</v>
      </c>
      <c r="G1758" s="12" t="s">
        <v>1921</v>
      </c>
      <c r="H1758" s="10">
        <v>30</v>
      </c>
      <c r="I1758" s="12">
        <v>30</v>
      </c>
      <c r="K1758" s="12"/>
      <c r="L1758" s="12" t="s">
        <v>4892</v>
      </c>
      <c r="M1758" s="10" t="s">
        <v>1923</v>
      </c>
      <c r="N1758" s="10" t="s">
        <v>207</v>
      </c>
      <c r="O1758" s="10" t="s">
        <v>207</v>
      </c>
      <c r="P1758" s="14" t="s">
        <v>207</v>
      </c>
      <c r="Q1758" s="12" t="s">
        <v>1924</v>
      </c>
      <c r="R1758" s="12" t="s">
        <v>207</v>
      </c>
      <c r="S1758" s="12" t="s">
        <v>207</v>
      </c>
      <c r="T1758" s="10" t="s">
        <v>207</v>
      </c>
      <c r="U1758" s="10" t="s">
        <v>207</v>
      </c>
      <c r="V1758" s="10" t="s">
        <v>1925</v>
      </c>
      <c r="W1758" s="10" t="s">
        <v>207</v>
      </c>
      <c r="X1758" s="10" t="s">
        <v>2042</v>
      </c>
      <c r="Y1758" s="10" t="s">
        <v>1942</v>
      </c>
      <c r="Z1758" s="10" t="s">
        <v>1935</v>
      </c>
    </row>
    <row r="1759" spans="1:26" s="10" customFormat="1" ht="30">
      <c r="A1759" s="13" t="s">
        <v>82</v>
      </c>
      <c r="B1759" s="14" t="s">
        <v>125</v>
      </c>
      <c r="C1759" s="10" t="s">
        <v>193</v>
      </c>
      <c r="D1759" s="14" t="s">
        <v>669</v>
      </c>
      <c r="E1759" s="14" t="s">
        <v>2423</v>
      </c>
      <c r="F1759" s="12" t="s">
        <v>1936</v>
      </c>
      <c r="G1759" s="12" t="s">
        <v>1937</v>
      </c>
      <c r="H1759" s="10">
        <v>30</v>
      </c>
      <c r="I1759" s="12">
        <v>30</v>
      </c>
      <c r="K1759" s="12">
        <v>4</v>
      </c>
      <c r="L1759" s="12" t="s">
        <v>4892</v>
      </c>
      <c r="M1759" s="10" t="s">
        <v>1928</v>
      </c>
      <c r="N1759" s="10" t="s">
        <v>1929</v>
      </c>
      <c r="O1759" s="10" t="s">
        <v>1960</v>
      </c>
      <c r="P1759" s="14" t="s">
        <v>1931</v>
      </c>
      <c r="Q1759" s="12" t="s">
        <v>1924</v>
      </c>
      <c r="R1759" s="12" t="s">
        <v>207</v>
      </c>
      <c r="S1759" s="12" t="s">
        <v>207</v>
      </c>
      <c r="T1759" s="10" t="s">
        <v>207</v>
      </c>
      <c r="U1759" s="10" t="s">
        <v>207</v>
      </c>
      <c r="V1759" s="10" t="s">
        <v>207</v>
      </c>
      <c r="W1759" s="10" t="s">
        <v>207</v>
      </c>
      <c r="X1759" s="10" t="s">
        <v>2042</v>
      </c>
      <c r="Y1759" s="10" t="s">
        <v>1942</v>
      </c>
      <c r="Z1759" s="10" t="s">
        <v>1935</v>
      </c>
    </row>
    <row r="1760" spans="1:26" s="10" customFormat="1" ht="30">
      <c r="A1760" s="13" t="s">
        <v>82</v>
      </c>
      <c r="B1760" s="14" t="s">
        <v>125</v>
      </c>
      <c r="C1760" s="10" t="s">
        <v>193</v>
      </c>
      <c r="D1760" s="14" t="s">
        <v>1912</v>
      </c>
      <c r="E1760" s="14" t="s">
        <v>4745</v>
      </c>
      <c r="F1760" s="12" t="s">
        <v>1920</v>
      </c>
      <c r="G1760" s="12" t="s">
        <v>1937</v>
      </c>
      <c r="H1760" s="10">
        <v>30</v>
      </c>
      <c r="I1760" s="12">
        <v>30</v>
      </c>
      <c r="K1760" s="12"/>
      <c r="L1760" s="12" t="s">
        <v>4892</v>
      </c>
      <c r="M1760" s="10" t="s">
        <v>1928</v>
      </c>
      <c r="N1760" s="10" t="s">
        <v>1929</v>
      </c>
      <c r="O1760" s="10" t="s">
        <v>2233</v>
      </c>
      <c r="P1760" s="14" t="s">
        <v>1931</v>
      </c>
      <c r="Q1760" s="12" t="s">
        <v>1924</v>
      </c>
      <c r="R1760" s="12" t="s">
        <v>207</v>
      </c>
      <c r="S1760" s="12" t="s">
        <v>207</v>
      </c>
      <c r="T1760" s="10" t="s">
        <v>207</v>
      </c>
      <c r="U1760" s="10" t="s">
        <v>207</v>
      </c>
      <c r="V1760" s="10" t="s">
        <v>207</v>
      </c>
      <c r="W1760" s="10" t="s">
        <v>207</v>
      </c>
      <c r="X1760" s="10" t="s">
        <v>2042</v>
      </c>
      <c r="Y1760" s="10" t="s">
        <v>1942</v>
      </c>
      <c r="Z1760" s="10" t="s">
        <v>1935</v>
      </c>
    </row>
    <row r="1761" spans="1:26" s="10" customFormat="1" ht="75">
      <c r="A1761" s="13" t="s">
        <v>82</v>
      </c>
      <c r="B1761" s="14" t="s">
        <v>125</v>
      </c>
      <c r="C1761" s="10" t="s">
        <v>193</v>
      </c>
      <c r="D1761" s="14" t="s">
        <v>1913</v>
      </c>
      <c r="E1761" s="14" t="s">
        <v>4746</v>
      </c>
      <c r="F1761" s="12" t="s">
        <v>1920</v>
      </c>
      <c r="G1761" s="12" t="s">
        <v>1937</v>
      </c>
      <c r="H1761" s="10">
        <v>30</v>
      </c>
      <c r="I1761" s="12">
        <v>30</v>
      </c>
      <c r="K1761" s="12"/>
      <c r="L1761" s="12" t="s">
        <v>4892</v>
      </c>
      <c r="M1761" s="10" t="s">
        <v>1928</v>
      </c>
      <c r="N1761" s="10" t="s">
        <v>1929</v>
      </c>
      <c r="O1761" s="10" t="s">
        <v>2233</v>
      </c>
      <c r="P1761" s="14" t="s">
        <v>1931</v>
      </c>
      <c r="Q1761" s="12" t="s">
        <v>1924</v>
      </c>
      <c r="R1761" s="12" t="s">
        <v>207</v>
      </c>
      <c r="S1761" s="12" t="s">
        <v>207</v>
      </c>
      <c r="T1761" s="10" t="s">
        <v>207</v>
      </c>
      <c r="U1761" s="10" t="s">
        <v>207</v>
      </c>
      <c r="V1761" s="10" t="s">
        <v>207</v>
      </c>
      <c r="W1761" s="10" t="s">
        <v>207</v>
      </c>
      <c r="X1761" s="10" t="s">
        <v>2042</v>
      </c>
      <c r="Y1761" s="10" t="s">
        <v>1942</v>
      </c>
      <c r="Z1761" s="10" t="s">
        <v>1935</v>
      </c>
    </row>
    <row r="1762" spans="1:26" s="10" customFormat="1" ht="45">
      <c r="A1762" s="13" t="s">
        <v>82</v>
      </c>
      <c r="B1762" s="14" t="s">
        <v>125</v>
      </c>
      <c r="C1762" s="10" t="s">
        <v>193</v>
      </c>
      <c r="D1762" s="14" t="s">
        <v>1914</v>
      </c>
      <c r="E1762" s="14" t="s">
        <v>4747</v>
      </c>
      <c r="F1762" s="12" t="s">
        <v>1920</v>
      </c>
      <c r="G1762" s="12" t="s">
        <v>1937</v>
      </c>
      <c r="H1762" s="10">
        <v>30</v>
      </c>
      <c r="I1762" s="12">
        <v>30</v>
      </c>
      <c r="K1762" s="12"/>
      <c r="L1762" s="12" t="s">
        <v>4892</v>
      </c>
      <c r="M1762" s="10" t="s">
        <v>1928</v>
      </c>
      <c r="N1762" s="10" t="s">
        <v>1929</v>
      </c>
      <c r="O1762" s="10" t="s">
        <v>2233</v>
      </c>
      <c r="P1762" s="14" t="s">
        <v>1931</v>
      </c>
      <c r="Q1762" s="12" t="s">
        <v>1924</v>
      </c>
      <c r="R1762" s="12" t="s">
        <v>207</v>
      </c>
      <c r="S1762" s="12" t="s">
        <v>207</v>
      </c>
      <c r="T1762" s="10" t="s">
        <v>207</v>
      </c>
      <c r="U1762" s="10" t="s">
        <v>207</v>
      </c>
      <c r="V1762" s="10" t="s">
        <v>207</v>
      </c>
      <c r="W1762" s="10" t="s">
        <v>207</v>
      </c>
      <c r="X1762" s="10" t="s">
        <v>2042</v>
      </c>
      <c r="Y1762" s="10" t="s">
        <v>1942</v>
      </c>
      <c r="Z1762" s="10" t="s">
        <v>1935</v>
      </c>
    </row>
    <row r="1763" spans="1:26" s="10" customFormat="1" ht="60">
      <c r="A1763" s="13" t="s">
        <v>83</v>
      </c>
      <c r="B1763" s="14" t="s">
        <v>127</v>
      </c>
      <c r="C1763" s="10" t="s">
        <v>195</v>
      </c>
      <c r="D1763" s="14" t="s">
        <v>676</v>
      </c>
      <c r="E1763" s="14" t="s">
        <v>207</v>
      </c>
      <c r="F1763" s="12" t="s">
        <v>1936</v>
      </c>
      <c r="G1763" s="12" t="s">
        <v>1937</v>
      </c>
      <c r="H1763" s="10">
        <v>2</v>
      </c>
      <c r="I1763" s="12"/>
      <c r="K1763" s="12"/>
      <c r="L1763" s="12" t="s">
        <v>4892</v>
      </c>
      <c r="M1763" s="10" t="s">
        <v>1928</v>
      </c>
      <c r="N1763" s="10" t="s">
        <v>1929</v>
      </c>
      <c r="O1763" s="10" t="s">
        <v>2111</v>
      </c>
      <c r="P1763" s="14" t="s">
        <v>2382</v>
      </c>
      <c r="Q1763" s="12" t="s">
        <v>1924</v>
      </c>
      <c r="R1763" s="12" t="s">
        <v>207</v>
      </c>
      <c r="S1763" s="12" t="s">
        <v>207</v>
      </c>
      <c r="T1763" s="10" t="s">
        <v>207</v>
      </c>
      <c r="U1763" s="10" t="s">
        <v>207</v>
      </c>
      <c r="V1763" s="10" t="s">
        <v>207</v>
      </c>
      <c r="W1763" s="10" t="s">
        <v>207</v>
      </c>
      <c r="X1763" s="10" t="s">
        <v>207</v>
      </c>
      <c r="Y1763" s="10" t="s">
        <v>207</v>
      </c>
      <c r="Z1763" s="10" t="s">
        <v>207</v>
      </c>
    </row>
    <row r="1764" spans="1:26" s="10" customFormat="1">
      <c r="A1764" s="13" t="s">
        <v>83</v>
      </c>
      <c r="B1764" s="14" t="s">
        <v>125</v>
      </c>
      <c r="C1764" s="10" t="s">
        <v>193</v>
      </c>
      <c r="D1764" s="14" t="s">
        <v>674</v>
      </c>
      <c r="E1764" s="14" t="s">
        <v>207</v>
      </c>
      <c r="F1764" s="12" t="s">
        <v>1920</v>
      </c>
      <c r="G1764" s="12" t="s">
        <v>1921</v>
      </c>
      <c r="H1764" s="10">
        <v>5</v>
      </c>
      <c r="I1764" s="12">
        <v>5</v>
      </c>
      <c r="K1764" s="12"/>
      <c r="L1764" s="12" t="s">
        <v>4892</v>
      </c>
      <c r="M1764" s="10" t="s">
        <v>1923</v>
      </c>
      <c r="N1764" s="10" t="s">
        <v>207</v>
      </c>
      <c r="O1764" s="10" t="s">
        <v>207</v>
      </c>
      <c r="P1764" s="14" t="s">
        <v>207</v>
      </c>
      <c r="Q1764" s="12" t="s">
        <v>1924</v>
      </c>
      <c r="R1764" s="12" t="s">
        <v>207</v>
      </c>
      <c r="S1764" s="12" t="s">
        <v>1957</v>
      </c>
      <c r="T1764" s="10" t="s">
        <v>207</v>
      </c>
      <c r="U1764" s="10" t="s">
        <v>207</v>
      </c>
      <c r="V1764" s="10" t="s">
        <v>1925</v>
      </c>
      <c r="W1764" s="10" t="s">
        <v>207</v>
      </c>
      <c r="X1764" s="10" t="s">
        <v>2042</v>
      </c>
      <c r="Y1764" s="10" t="s">
        <v>1942</v>
      </c>
      <c r="Z1764" s="10" t="s">
        <v>1935</v>
      </c>
    </row>
    <row r="1765" spans="1:26" s="10" customFormat="1" ht="30">
      <c r="A1765" s="13" t="s">
        <v>83</v>
      </c>
      <c r="B1765" s="14" t="s">
        <v>109</v>
      </c>
      <c r="C1765" s="10" t="s">
        <v>180</v>
      </c>
      <c r="D1765" s="14" t="s">
        <v>670</v>
      </c>
      <c r="E1765" s="14" t="s">
        <v>2424</v>
      </c>
      <c r="F1765" s="12" t="s">
        <v>1920</v>
      </c>
      <c r="G1765" s="12" t="s">
        <v>1921</v>
      </c>
      <c r="H1765" s="10">
        <v>3</v>
      </c>
      <c r="I1765" s="12"/>
      <c r="K1765" s="12"/>
      <c r="L1765" s="12" t="s">
        <v>4892</v>
      </c>
      <c r="M1765" s="10" t="s">
        <v>1923</v>
      </c>
      <c r="N1765" s="10" t="s">
        <v>207</v>
      </c>
      <c r="O1765" s="10" t="s">
        <v>207</v>
      </c>
      <c r="P1765" s="14" t="s">
        <v>207</v>
      </c>
      <c r="Q1765" s="12" t="s">
        <v>1924</v>
      </c>
      <c r="R1765" s="12" t="s">
        <v>207</v>
      </c>
      <c r="S1765" s="12" t="s">
        <v>207</v>
      </c>
      <c r="T1765" s="10" t="s">
        <v>207</v>
      </c>
      <c r="U1765" s="10" t="s">
        <v>207</v>
      </c>
      <c r="V1765" s="10" t="s">
        <v>207</v>
      </c>
      <c r="W1765" s="10" t="s">
        <v>207</v>
      </c>
      <c r="X1765" s="10" t="s">
        <v>207</v>
      </c>
      <c r="Y1765" s="10" t="s">
        <v>207</v>
      </c>
      <c r="Z1765" s="10" t="s">
        <v>207</v>
      </c>
    </row>
    <row r="1766" spans="1:26" s="10" customFormat="1" ht="30">
      <c r="A1766" s="13" t="s">
        <v>83</v>
      </c>
      <c r="B1766" s="14" t="s">
        <v>109</v>
      </c>
      <c r="C1766" s="10" t="s">
        <v>180</v>
      </c>
      <c r="D1766" s="14" t="s">
        <v>671</v>
      </c>
      <c r="E1766" s="14" t="s">
        <v>2425</v>
      </c>
      <c r="F1766" s="12" t="s">
        <v>1920</v>
      </c>
      <c r="G1766" s="12" t="s">
        <v>1921</v>
      </c>
      <c r="H1766" s="10">
        <v>7</v>
      </c>
      <c r="I1766" s="12"/>
      <c r="K1766" s="12"/>
      <c r="L1766" s="12" t="s">
        <v>4892</v>
      </c>
      <c r="M1766" s="10" t="s">
        <v>1923</v>
      </c>
      <c r="N1766" s="10" t="s">
        <v>207</v>
      </c>
      <c r="O1766" s="10" t="s">
        <v>207</v>
      </c>
      <c r="P1766" s="14" t="s">
        <v>207</v>
      </c>
      <c r="Q1766" s="12" t="s">
        <v>1924</v>
      </c>
      <c r="R1766" s="12" t="s">
        <v>207</v>
      </c>
      <c r="S1766" s="12" t="s">
        <v>207</v>
      </c>
      <c r="T1766" s="10" t="s">
        <v>207</v>
      </c>
      <c r="U1766" s="10" t="s">
        <v>207</v>
      </c>
      <c r="V1766" s="10" t="s">
        <v>207</v>
      </c>
      <c r="W1766" s="10" t="s">
        <v>207</v>
      </c>
      <c r="X1766" s="10" t="s">
        <v>207</v>
      </c>
      <c r="Y1766" s="10" t="s">
        <v>207</v>
      </c>
      <c r="Z1766" s="10" t="s">
        <v>207</v>
      </c>
    </row>
    <row r="1767" spans="1:26" s="10" customFormat="1" ht="45">
      <c r="A1767" s="13" t="s">
        <v>83</v>
      </c>
      <c r="B1767" s="14" t="s">
        <v>109</v>
      </c>
      <c r="C1767" s="10" t="s">
        <v>180</v>
      </c>
      <c r="D1767" s="14" t="s">
        <v>672</v>
      </c>
      <c r="E1767" s="14" t="s">
        <v>2426</v>
      </c>
      <c r="F1767" s="12" t="s">
        <v>1920</v>
      </c>
      <c r="G1767" s="12" t="s">
        <v>1921</v>
      </c>
      <c r="H1767" s="10">
        <v>4</v>
      </c>
      <c r="I1767" s="12"/>
      <c r="K1767" s="12"/>
      <c r="L1767" s="12" t="s">
        <v>4892</v>
      </c>
      <c r="M1767" s="10" t="s">
        <v>1923</v>
      </c>
      <c r="N1767" s="10" t="s">
        <v>207</v>
      </c>
      <c r="O1767" s="10" t="s">
        <v>207</v>
      </c>
      <c r="P1767" s="14" t="s">
        <v>207</v>
      </c>
      <c r="Q1767" s="12" t="s">
        <v>1924</v>
      </c>
      <c r="R1767" s="12" t="s">
        <v>207</v>
      </c>
      <c r="S1767" s="12" t="s">
        <v>207</v>
      </c>
      <c r="T1767" s="10" t="s">
        <v>207</v>
      </c>
      <c r="U1767" s="10" t="s">
        <v>207</v>
      </c>
      <c r="V1767" s="10" t="s">
        <v>207</v>
      </c>
      <c r="W1767" s="10" t="s">
        <v>207</v>
      </c>
      <c r="X1767" s="10" t="s">
        <v>207</v>
      </c>
      <c r="Y1767" s="10" t="s">
        <v>207</v>
      </c>
      <c r="Z1767" s="10" t="s">
        <v>207</v>
      </c>
    </row>
    <row r="1768" spans="1:26" s="10" customFormat="1" ht="30">
      <c r="A1768" s="13" t="s">
        <v>83</v>
      </c>
      <c r="B1768" s="14" t="s">
        <v>125</v>
      </c>
      <c r="C1768" s="10" t="s">
        <v>193</v>
      </c>
      <c r="D1768" s="14" t="s">
        <v>675</v>
      </c>
      <c r="E1768" s="14" t="s">
        <v>2428</v>
      </c>
      <c r="F1768" s="12" t="s">
        <v>1936</v>
      </c>
      <c r="G1768" s="12" t="s">
        <v>1937</v>
      </c>
      <c r="H1768" s="10">
        <v>1</v>
      </c>
      <c r="I1768" s="12"/>
      <c r="K1768" s="12"/>
      <c r="L1768" s="12" t="s">
        <v>1922</v>
      </c>
      <c r="M1768" s="10" t="s">
        <v>1944</v>
      </c>
      <c r="N1768" s="10" t="s">
        <v>1929</v>
      </c>
      <c r="O1768" s="10" t="s">
        <v>1960</v>
      </c>
      <c r="P1768" s="14" t="s">
        <v>1931</v>
      </c>
      <c r="Q1768" s="12" t="s">
        <v>1946</v>
      </c>
      <c r="R1768" s="12" t="s">
        <v>1941</v>
      </c>
      <c r="S1768" s="12" t="s">
        <v>1941</v>
      </c>
      <c r="T1768" s="10" t="s">
        <v>2429</v>
      </c>
      <c r="U1768" s="10" t="s">
        <v>2430</v>
      </c>
      <c r="V1768" s="10" t="s">
        <v>207</v>
      </c>
      <c r="W1768" s="10" t="s">
        <v>207</v>
      </c>
      <c r="X1768" s="10" t="s">
        <v>2042</v>
      </c>
      <c r="Y1768" s="10" t="s">
        <v>1942</v>
      </c>
      <c r="Z1768" s="10" t="s">
        <v>1935</v>
      </c>
    </row>
    <row r="1769" spans="1:26" s="10" customFormat="1" ht="30">
      <c r="A1769" s="13" t="s">
        <v>83</v>
      </c>
      <c r="B1769" s="14" t="s">
        <v>109</v>
      </c>
      <c r="C1769" s="10" t="s">
        <v>180</v>
      </c>
      <c r="D1769" s="14" t="s">
        <v>673</v>
      </c>
      <c r="E1769" s="14" t="s">
        <v>2427</v>
      </c>
      <c r="F1769" s="12" t="s">
        <v>1920</v>
      </c>
      <c r="G1769" s="12" t="s">
        <v>1921</v>
      </c>
      <c r="H1769" s="10">
        <v>7</v>
      </c>
      <c r="I1769" s="12"/>
      <c r="K1769" s="12"/>
      <c r="L1769" s="12" t="s">
        <v>4892</v>
      </c>
      <c r="M1769" s="10" t="s">
        <v>1923</v>
      </c>
      <c r="N1769" s="10" t="s">
        <v>207</v>
      </c>
      <c r="O1769" s="10" t="s">
        <v>207</v>
      </c>
      <c r="P1769" s="14" t="s">
        <v>207</v>
      </c>
      <c r="Q1769" s="12" t="s">
        <v>1924</v>
      </c>
      <c r="R1769" s="12" t="s">
        <v>207</v>
      </c>
      <c r="S1769" s="12" t="s">
        <v>207</v>
      </c>
      <c r="T1769" s="10" t="s">
        <v>207</v>
      </c>
      <c r="U1769" s="10" t="s">
        <v>207</v>
      </c>
      <c r="V1769" s="10" t="s">
        <v>207</v>
      </c>
      <c r="W1769" s="10" t="s">
        <v>207</v>
      </c>
      <c r="X1769" s="10" t="s">
        <v>207</v>
      </c>
      <c r="Y1769" s="10" t="s">
        <v>207</v>
      </c>
      <c r="Z1769" s="10" t="s">
        <v>207</v>
      </c>
    </row>
    <row r="1770" spans="1:26" s="10" customFormat="1">
      <c r="A1770" s="13" t="s">
        <v>84</v>
      </c>
      <c r="B1770" s="14" t="s">
        <v>156</v>
      </c>
      <c r="C1770" s="10" t="s">
        <v>4881</v>
      </c>
      <c r="D1770" s="14" t="s">
        <v>677</v>
      </c>
      <c r="E1770" s="14" t="s">
        <v>207</v>
      </c>
      <c r="F1770" s="12" t="s">
        <v>1920</v>
      </c>
      <c r="G1770" s="12" t="s">
        <v>1921</v>
      </c>
      <c r="H1770" s="10">
        <v>1</v>
      </c>
      <c r="I1770" s="12"/>
      <c r="K1770" s="12"/>
      <c r="L1770" s="12" t="s">
        <v>1927</v>
      </c>
      <c r="M1770" s="10" t="s">
        <v>1923</v>
      </c>
      <c r="N1770" s="10" t="s">
        <v>207</v>
      </c>
      <c r="O1770" s="10" t="s">
        <v>207</v>
      </c>
      <c r="P1770" s="14" t="s">
        <v>207</v>
      </c>
      <c r="Q1770" s="12" t="s">
        <v>2431</v>
      </c>
      <c r="R1770" s="12" t="s">
        <v>207</v>
      </c>
      <c r="S1770" s="12" t="s">
        <v>1933</v>
      </c>
      <c r="T1770" s="10" t="s">
        <v>2432</v>
      </c>
      <c r="U1770" s="10" t="s">
        <v>2433</v>
      </c>
      <c r="V1770" s="10" t="s">
        <v>1925</v>
      </c>
      <c r="W1770" s="10" t="s">
        <v>2050</v>
      </c>
      <c r="X1770" s="10" t="s">
        <v>207</v>
      </c>
      <c r="Y1770" s="10" t="s">
        <v>207</v>
      </c>
      <c r="Z1770" s="10" t="s">
        <v>2121</v>
      </c>
    </row>
    <row r="1771" spans="1:26" s="10" customFormat="1" ht="30">
      <c r="A1771" s="13" t="s">
        <v>85</v>
      </c>
      <c r="B1771" s="14" t="s">
        <v>94</v>
      </c>
      <c r="C1771" s="10" t="s">
        <v>166</v>
      </c>
      <c r="D1771" s="14" t="s">
        <v>678</v>
      </c>
      <c r="E1771" s="14" t="s">
        <v>207</v>
      </c>
      <c r="F1771" s="12" t="s">
        <v>1936</v>
      </c>
      <c r="G1771" s="12" t="s">
        <v>1937</v>
      </c>
      <c r="H1771" s="10">
        <v>30</v>
      </c>
      <c r="I1771" s="12">
        <v>30</v>
      </c>
      <c r="K1771" s="12"/>
      <c r="L1771" s="12" t="s">
        <v>4892</v>
      </c>
      <c r="M1771" s="10" t="s">
        <v>1928</v>
      </c>
      <c r="N1771" s="10" t="s">
        <v>1929</v>
      </c>
      <c r="O1771" s="10" t="s">
        <v>1960</v>
      </c>
      <c r="P1771" s="14" t="s">
        <v>2341</v>
      </c>
      <c r="Q1771" s="12" t="s">
        <v>1924</v>
      </c>
      <c r="R1771" s="12" t="s">
        <v>207</v>
      </c>
      <c r="S1771" s="12" t="s">
        <v>207</v>
      </c>
      <c r="T1771" s="10" t="s">
        <v>207</v>
      </c>
      <c r="U1771" s="10" t="s">
        <v>207</v>
      </c>
      <c r="V1771" s="10" t="s">
        <v>207</v>
      </c>
      <c r="W1771" s="10" t="s">
        <v>207</v>
      </c>
      <c r="X1771" s="10" t="s">
        <v>207</v>
      </c>
      <c r="Y1771" s="10" t="s">
        <v>207</v>
      </c>
      <c r="Z1771" s="10" t="s">
        <v>207</v>
      </c>
    </row>
    <row r="1772" spans="1:26" s="10" customFormat="1" ht="30">
      <c r="A1772" s="13" t="s">
        <v>85</v>
      </c>
      <c r="B1772" s="14" t="s">
        <v>157</v>
      </c>
      <c r="C1772" s="10" t="s">
        <v>220</v>
      </c>
      <c r="D1772" s="14" t="s">
        <v>679</v>
      </c>
      <c r="E1772" s="14" t="s">
        <v>207</v>
      </c>
      <c r="F1772" s="12" t="s">
        <v>1936</v>
      </c>
      <c r="G1772" s="12" t="s">
        <v>1937</v>
      </c>
      <c r="H1772" s="10">
        <v>1</v>
      </c>
      <c r="I1772" s="12">
        <v>4</v>
      </c>
      <c r="K1772" s="12"/>
      <c r="L1772" s="12" t="s">
        <v>4892</v>
      </c>
      <c r="M1772" s="10" t="s">
        <v>1928</v>
      </c>
      <c r="N1772" s="10" t="s">
        <v>1929</v>
      </c>
      <c r="O1772" s="10" t="s">
        <v>2111</v>
      </c>
      <c r="P1772" s="14" t="s">
        <v>1931</v>
      </c>
      <c r="Q1772" s="12" t="s">
        <v>1924</v>
      </c>
      <c r="R1772" s="12" t="s">
        <v>207</v>
      </c>
      <c r="S1772" s="12" t="s">
        <v>207</v>
      </c>
      <c r="T1772" s="10" t="s">
        <v>207</v>
      </c>
      <c r="U1772" s="10" t="s">
        <v>207</v>
      </c>
      <c r="V1772" s="10" t="s">
        <v>207</v>
      </c>
      <c r="W1772" s="10" t="s">
        <v>1974</v>
      </c>
      <c r="X1772" s="10" t="s">
        <v>1941</v>
      </c>
      <c r="Y1772" s="10" t="s">
        <v>2434</v>
      </c>
      <c r="Z1772" s="10" t="s">
        <v>207</v>
      </c>
    </row>
    <row r="1773" spans="1:26" s="10" customFormat="1" ht="60">
      <c r="A1773" s="13" t="s">
        <v>86</v>
      </c>
      <c r="B1773" s="14" t="s">
        <v>158</v>
      </c>
      <c r="C1773" s="10" t="s">
        <v>221</v>
      </c>
      <c r="D1773" s="14" t="s">
        <v>1833</v>
      </c>
      <c r="E1773" s="14" t="s">
        <v>4700</v>
      </c>
      <c r="F1773" s="12" t="s">
        <v>1936</v>
      </c>
      <c r="G1773" s="12" t="s">
        <v>1937</v>
      </c>
      <c r="H1773" s="10">
        <v>5</v>
      </c>
      <c r="I1773" s="12">
        <v>8</v>
      </c>
      <c r="J1773" s="10">
        <v>6</v>
      </c>
      <c r="K1773" s="12"/>
      <c r="L1773" s="12" t="s">
        <v>1927</v>
      </c>
      <c r="M1773" s="10" t="s">
        <v>1928</v>
      </c>
      <c r="N1773" s="10" t="s">
        <v>1929</v>
      </c>
      <c r="O1773" s="10" t="s">
        <v>1960</v>
      </c>
      <c r="P1773" s="14" t="s">
        <v>2437</v>
      </c>
      <c r="Q1773" s="12" t="s">
        <v>1946</v>
      </c>
      <c r="R1773" s="12" t="s">
        <v>2023</v>
      </c>
      <c r="S1773" s="12" t="s">
        <v>1982</v>
      </c>
      <c r="T1773" s="10" t="s">
        <v>4701</v>
      </c>
      <c r="U1773" s="10" t="s">
        <v>4702</v>
      </c>
      <c r="V1773" s="10" t="s">
        <v>207</v>
      </c>
      <c r="W1773" s="10" t="s">
        <v>207</v>
      </c>
      <c r="X1773" s="10" t="s">
        <v>207</v>
      </c>
      <c r="Y1773" s="10" t="s">
        <v>4703</v>
      </c>
      <c r="Z1773" s="10" t="s">
        <v>1935</v>
      </c>
    </row>
    <row r="1774" spans="1:26" s="10" customFormat="1" ht="60">
      <c r="A1774" s="13" t="s">
        <v>86</v>
      </c>
      <c r="B1774" s="14" t="s">
        <v>158</v>
      </c>
      <c r="C1774" s="10" t="s">
        <v>221</v>
      </c>
      <c r="D1774" s="14" t="s">
        <v>683</v>
      </c>
      <c r="E1774" s="14" t="s">
        <v>207</v>
      </c>
      <c r="F1774" s="12" t="s">
        <v>1936</v>
      </c>
      <c r="G1774" s="12" t="s">
        <v>1937</v>
      </c>
      <c r="H1774" s="10">
        <v>8</v>
      </c>
      <c r="I1774" s="12"/>
      <c r="K1774" s="12"/>
      <c r="L1774" s="12" t="s">
        <v>4892</v>
      </c>
      <c r="M1774" s="10" t="s">
        <v>1928</v>
      </c>
      <c r="N1774" s="10" t="s">
        <v>1929</v>
      </c>
      <c r="O1774" s="10" t="s">
        <v>1960</v>
      </c>
      <c r="P1774" s="14" t="s">
        <v>2437</v>
      </c>
      <c r="Q1774" s="12" t="s">
        <v>1924</v>
      </c>
      <c r="R1774" s="12" t="s">
        <v>207</v>
      </c>
      <c r="S1774" s="12" t="s">
        <v>207</v>
      </c>
      <c r="T1774" s="10" t="s">
        <v>207</v>
      </c>
      <c r="U1774" s="10" t="s">
        <v>207</v>
      </c>
      <c r="V1774" s="10" t="s">
        <v>207</v>
      </c>
      <c r="W1774" s="10" t="s">
        <v>207</v>
      </c>
      <c r="X1774" s="10" t="s">
        <v>207</v>
      </c>
      <c r="Y1774" s="10" t="s">
        <v>207</v>
      </c>
      <c r="Z1774" s="10" t="s">
        <v>1935</v>
      </c>
    </row>
    <row r="1775" spans="1:26" s="10" customFormat="1" ht="30">
      <c r="A1775" s="13" t="s">
        <v>86</v>
      </c>
      <c r="B1775" s="14" t="s">
        <v>157</v>
      </c>
      <c r="C1775" s="10" t="s">
        <v>220</v>
      </c>
      <c r="D1775" s="14" t="s">
        <v>681</v>
      </c>
      <c r="E1775" s="14" t="s">
        <v>207</v>
      </c>
      <c r="F1775" s="12" t="s">
        <v>1936</v>
      </c>
      <c r="G1775" s="12" t="s">
        <v>1937</v>
      </c>
      <c r="H1775" s="10">
        <v>1</v>
      </c>
      <c r="I1775" s="12">
        <v>20</v>
      </c>
      <c r="K1775" s="12"/>
      <c r="L1775" s="12" t="s">
        <v>4892</v>
      </c>
      <c r="M1775" s="10" t="s">
        <v>1928</v>
      </c>
      <c r="N1775" s="10" t="s">
        <v>1929</v>
      </c>
      <c r="O1775" s="10" t="s">
        <v>2111</v>
      </c>
      <c r="P1775" s="14" t="s">
        <v>1931</v>
      </c>
      <c r="Q1775" s="12" t="s">
        <v>1924</v>
      </c>
      <c r="R1775" s="12" t="s">
        <v>207</v>
      </c>
      <c r="S1775" s="12" t="s">
        <v>207</v>
      </c>
      <c r="T1775" s="10" t="s">
        <v>207</v>
      </c>
      <c r="U1775" s="10" t="s">
        <v>207</v>
      </c>
      <c r="V1775" s="10" t="s">
        <v>207</v>
      </c>
      <c r="W1775" s="10" t="s">
        <v>2435</v>
      </c>
      <c r="X1775" s="10" t="s">
        <v>2436</v>
      </c>
      <c r="Y1775" s="10" t="s">
        <v>2434</v>
      </c>
      <c r="Z1775" s="10" t="s">
        <v>207</v>
      </c>
    </row>
    <row r="1776" spans="1:26" s="10" customFormat="1" ht="30">
      <c r="A1776" s="13" t="s">
        <v>86</v>
      </c>
      <c r="B1776" s="14" t="s">
        <v>157</v>
      </c>
      <c r="C1776" s="10" t="s">
        <v>220</v>
      </c>
      <c r="D1776" s="14" t="s">
        <v>682</v>
      </c>
      <c r="E1776" s="14" t="s">
        <v>207</v>
      </c>
      <c r="F1776" s="12" t="s">
        <v>1936</v>
      </c>
      <c r="G1776" s="12" t="s">
        <v>1937</v>
      </c>
      <c r="H1776" s="10">
        <v>5</v>
      </c>
      <c r="I1776" s="12">
        <v>10</v>
      </c>
      <c r="K1776" s="12"/>
      <c r="L1776" s="12" t="s">
        <v>4892</v>
      </c>
      <c r="M1776" s="10" t="s">
        <v>1928</v>
      </c>
      <c r="N1776" s="10" t="s">
        <v>1929</v>
      </c>
      <c r="O1776" s="10" t="s">
        <v>2111</v>
      </c>
      <c r="P1776" s="14" t="s">
        <v>1931</v>
      </c>
      <c r="Q1776" s="12" t="s">
        <v>1924</v>
      </c>
      <c r="R1776" s="12" t="s">
        <v>207</v>
      </c>
      <c r="S1776" s="12" t="s">
        <v>207</v>
      </c>
      <c r="T1776" s="10" t="s">
        <v>207</v>
      </c>
      <c r="U1776" s="10" t="s">
        <v>207</v>
      </c>
      <c r="V1776" s="10" t="s">
        <v>207</v>
      </c>
      <c r="W1776" s="10" t="s">
        <v>1941</v>
      </c>
      <c r="X1776" s="10" t="s">
        <v>1941</v>
      </c>
      <c r="Y1776" s="10" t="s">
        <v>2434</v>
      </c>
      <c r="Z1776" s="10" t="s">
        <v>207</v>
      </c>
    </row>
    <row r="1777" spans="1:26" s="10" customFormat="1">
      <c r="A1777" s="13" t="s">
        <v>86</v>
      </c>
      <c r="B1777" s="14" t="s">
        <v>136</v>
      </c>
      <c r="C1777" s="10" t="s">
        <v>205</v>
      </c>
      <c r="D1777" s="14" t="s">
        <v>680</v>
      </c>
      <c r="E1777" s="14" t="s">
        <v>207</v>
      </c>
      <c r="F1777" s="12" t="s">
        <v>1920</v>
      </c>
      <c r="G1777" s="12" t="s">
        <v>1937</v>
      </c>
      <c r="H1777" s="10">
        <v>1</v>
      </c>
      <c r="I1777" s="12">
        <v>5</v>
      </c>
      <c r="K1777" s="12"/>
      <c r="L1777" s="12" t="s">
        <v>4892</v>
      </c>
      <c r="M1777" s="10" t="s">
        <v>1928</v>
      </c>
      <c r="N1777" s="10" t="s">
        <v>1929</v>
      </c>
      <c r="O1777" s="10" t="s">
        <v>5078</v>
      </c>
      <c r="P1777" s="14" t="s">
        <v>2234</v>
      </c>
      <c r="Q1777" s="12" t="s">
        <v>1924</v>
      </c>
      <c r="R1777" s="12" t="s">
        <v>207</v>
      </c>
      <c r="S1777" s="12" t="s">
        <v>207</v>
      </c>
      <c r="T1777" s="10" t="s">
        <v>207</v>
      </c>
      <c r="U1777" s="10" t="s">
        <v>207</v>
      </c>
      <c r="V1777" s="10" t="s">
        <v>207</v>
      </c>
      <c r="W1777" s="10" t="s">
        <v>207</v>
      </c>
      <c r="X1777" s="10" t="s">
        <v>207</v>
      </c>
      <c r="Y1777" s="10" t="s">
        <v>2236</v>
      </c>
      <c r="Z1777" s="10" t="s">
        <v>207</v>
      </c>
    </row>
    <row r="1778" spans="1:26" s="10" customFormat="1" ht="60">
      <c r="A1778" s="13" t="s">
        <v>87</v>
      </c>
      <c r="B1778" s="14" t="s">
        <v>158</v>
      </c>
      <c r="C1778" s="10" t="s">
        <v>221</v>
      </c>
      <c r="D1778" s="14" t="s">
        <v>1834</v>
      </c>
      <c r="E1778" s="14" t="s">
        <v>207</v>
      </c>
      <c r="F1778" s="12" t="s">
        <v>1936</v>
      </c>
      <c r="G1778" s="12" t="s">
        <v>1937</v>
      </c>
      <c r="H1778" s="10">
        <v>5</v>
      </c>
      <c r="I1778" s="12">
        <v>8</v>
      </c>
      <c r="J1778" s="10">
        <v>6</v>
      </c>
      <c r="K1778" s="12"/>
      <c r="L1778" s="12" t="s">
        <v>4892</v>
      </c>
      <c r="M1778" s="10" t="s">
        <v>1928</v>
      </c>
      <c r="N1778" s="10" t="s">
        <v>1929</v>
      </c>
      <c r="O1778" s="10" t="s">
        <v>1960</v>
      </c>
      <c r="P1778" s="14" t="s">
        <v>2437</v>
      </c>
      <c r="Q1778" s="12" t="s">
        <v>1924</v>
      </c>
      <c r="R1778" s="12" t="s">
        <v>207</v>
      </c>
      <c r="S1778" s="12" t="s">
        <v>207</v>
      </c>
      <c r="T1778" s="10" t="s">
        <v>207</v>
      </c>
      <c r="U1778" s="10" t="s">
        <v>207</v>
      </c>
      <c r="V1778" s="10" t="s">
        <v>207</v>
      </c>
      <c r="W1778" s="10" t="s">
        <v>1975</v>
      </c>
      <c r="X1778" s="10" t="s">
        <v>1993</v>
      </c>
      <c r="Y1778" s="10" t="s">
        <v>4703</v>
      </c>
      <c r="Z1778" s="10" t="s">
        <v>1935</v>
      </c>
    </row>
    <row r="1779" spans="1:26" s="10" customFormat="1" ht="60">
      <c r="A1779" s="13" t="s">
        <v>87</v>
      </c>
      <c r="B1779" s="14" t="s">
        <v>158</v>
      </c>
      <c r="C1779" s="10" t="s">
        <v>221</v>
      </c>
      <c r="D1779" s="14" t="s">
        <v>1835</v>
      </c>
      <c r="E1779" s="14" t="s">
        <v>4704</v>
      </c>
      <c r="F1779" s="12" t="s">
        <v>1936</v>
      </c>
      <c r="G1779" s="12" t="s">
        <v>1937</v>
      </c>
      <c r="H1779" s="10">
        <v>5</v>
      </c>
      <c r="I1779" s="12">
        <v>8</v>
      </c>
      <c r="J1779" s="10">
        <v>6</v>
      </c>
      <c r="K1779" s="12"/>
      <c r="L1779" s="12" t="s">
        <v>4892</v>
      </c>
      <c r="M1779" s="10" t="s">
        <v>1928</v>
      </c>
      <c r="N1779" s="10" t="s">
        <v>1929</v>
      </c>
      <c r="O1779" s="10" t="s">
        <v>1960</v>
      </c>
      <c r="P1779" s="14" t="s">
        <v>2437</v>
      </c>
      <c r="Q1779" s="12" t="s">
        <v>1924</v>
      </c>
      <c r="R1779" s="12" t="s">
        <v>207</v>
      </c>
      <c r="S1779" s="12" t="s">
        <v>207</v>
      </c>
      <c r="T1779" s="10" t="s">
        <v>207</v>
      </c>
      <c r="U1779" s="10" t="s">
        <v>207</v>
      </c>
      <c r="V1779" s="10" t="s">
        <v>207</v>
      </c>
      <c r="W1779" s="10" t="s">
        <v>1954</v>
      </c>
      <c r="X1779" s="10" t="s">
        <v>1993</v>
      </c>
      <c r="Y1779" s="10" t="s">
        <v>4703</v>
      </c>
      <c r="Z1779" s="10" t="s">
        <v>1935</v>
      </c>
    </row>
    <row r="1780" spans="1:26" s="10" customFormat="1" ht="75">
      <c r="A1780" s="13" t="s">
        <v>87</v>
      </c>
      <c r="B1780" s="14" t="s">
        <v>157</v>
      </c>
      <c r="C1780" s="10" t="s">
        <v>220</v>
      </c>
      <c r="D1780" s="14" t="s">
        <v>1901</v>
      </c>
      <c r="E1780" s="14" t="s">
        <v>207</v>
      </c>
      <c r="F1780" s="12" t="s">
        <v>1936</v>
      </c>
      <c r="G1780" s="12" t="s">
        <v>1937</v>
      </c>
      <c r="H1780" s="10">
        <v>5</v>
      </c>
      <c r="I1780" s="12">
        <v>10</v>
      </c>
      <c r="K1780" s="12"/>
      <c r="L1780" s="12" t="s">
        <v>4892</v>
      </c>
      <c r="M1780" s="10" t="s">
        <v>1928</v>
      </c>
      <c r="N1780" s="10" t="s">
        <v>1929</v>
      </c>
      <c r="O1780" s="10" t="s">
        <v>2111</v>
      </c>
      <c r="P1780" s="14" t="s">
        <v>2443</v>
      </c>
      <c r="Q1780" s="12" t="s">
        <v>1924</v>
      </c>
      <c r="R1780" s="12" t="s">
        <v>207</v>
      </c>
      <c r="S1780" s="12" t="s">
        <v>207</v>
      </c>
      <c r="T1780" s="10" t="s">
        <v>207</v>
      </c>
      <c r="U1780" s="10" t="s">
        <v>207</v>
      </c>
      <c r="V1780" s="10" t="s">
        <v>207</v>
      </c>
      <c r="W1780" s="10" t="s">
        <v>1941</v>
      </c>
      <c r="X1780" s="10" t="s">
        <v>4735</v>
      </c>
      <c r="Y1780" s="10" t="s">
        <v>2434</v>
      </c>
      <c r="Z1780" s="10" t="s">
        <v>1935</v>
      </c>
    </row>
    <row r="1781" spans="1:26" s="10" customFormat="1" ht="75">
      <c r="A1781" s="13" t="s">
        <v>87</v>
      </c>
      <c r="B1781" s="14" t="s">
        <v>94</v>
      </c>
      <c r="C1781" s="10" t="s">
        <v>166</v>
      </c>
      <c r="D1781" s="14" t="s">
        <v>1900</v>
      </c>
      <c r="E1781" s="14" t="s">
        <v>207</v>
      </c>
      <c r="F1781" s="12" t="s">
        <v>1936</v>
      </c>
      <c r="G1781" s="12" t="s">
        <v>1937</v>
      </c>
      <c r="H1781" s="10">
        <v>5</v>
      </c>
      <c r="I1781" s="12"/>
      <c r="K1781" s="12"/>
      <c r="L1781" s="12" t="s">
        <v>1927</v>
      </c>
      <c r="M1781" s="10" t="s">
        <v>1928</v>
      </c>
      <c r="N1781" s="10" t="s">
        <v>1929</v>
      </c>
      <c r="O1781" s="10" t="s">
        <v>2111</v>
      </c>
      <c r="P1781" s="14" t="s">
        <v>2443</v>
      </c>
      <c r="Q1781" s="12" t="s">
        <v>1976</v>
      </c>
      <c r="R1781" s="12" t="s">
        <v>1962</v>
      </c>
      <c r="S1781" s="12" t="s">
        <v>1962</v>
      </c>
      <c r="T1781" s="10" t="s">
        <v>2441</v>
      </c>
      <c r="U1781" s="10" t="s">
        <v>2442</v>
      </c>
      <c r="V1781" s="10" t="s">
        <v>207</v>
      </c>
      <c r="W1781" s="10" t="s">
        <v>207</v>
      </c>
      <c r="X1781" s="10" t="s">
        <v>207</v>
      </c>
      <c r="Y1781" s="10" t="s">
        <v>207</v>
      </c>
      <c r="Z1781" s="10" t="s">
        <v>1935</v>
      </c>
    </row>
    <row r="1782" spans="1:26" s="10" customFormat="1" ht="75">
      <c r="A1782" s="13" t="s">
        <v>87</v>
      </c>
      <c r="B1782" s="14" t="s">
        <v>157</v>
      </c>
      <c r="C1782" s="10" t="s">
        <v>220</v>
      </c>
      <c r="D1782" s="14" t="s">
        <v>1902</v>
      </c>
      <c r="E1782" s="14" t="s">
        <v>207</v>
      </c>
      <c r="F1782" s="12" t="s">
        <v>1936</v>
      </c>
      <c r="G1782" s="12" t="s">
        <v>1937</v>
      </c>
      <c r="H1782" s="10">
        <v>5</v>
      </c>
      <c r="I1782" s="12">
        <v>10</v>
      </c>
      <c r="K1782" s="12"/>
      <c r="L1782" s="12" t="s">
        <v>4892</v>
      </c>
      <c r="M1782" s="10" t="s">
        <v>1928</v>
      </c>
      <c r="N1782" s="10" t="s">
        <v>1929</v>
      </c>
      <c r="O1782" s="10" t="s">
        <v>2111</v>
      </c>
      <c r="P1782" s="14" t="s">
        <v>2443</v>
      </c>
      <c r="Q1782" s="12" t="s">
        <v>1924</v>
      </c>
      <c r="R1782" s="12" t="s">
        <v>207</v>
      </c>
      <c r="S1782" s="12" t="s">
        <v>207</v>
      </c>
      <c r="T1782" s="10" t="s">
        <v>207</v>
      </c>
      <c r="U1782" s="10" t="s">
        <v>207</v>
      </c>
      <c r="V1782" s="10" t="s">
        <v>207</v>
      </c>
      <c r="W1782" s="10" t="s">
        <v>1982</v>
      </c>
      <c r="X1782" s="10" t="s">
        <v>2009</v>
      </c>
      <c r="Y1782" s="10" t="s">
        <v>2434</v>
      </c>
      <c r="Z1782" s="10" t="s">
        <v>1935</v>
      </c>
    </row>
    <row r="1783" spans="1:26" s="10" customFormat="1" ht="60">
      <c r="A1783" s="13" t="s">
        <v>87</v>
      </c>
      <c r="B1783" s="14" t="s">
        <v>158</v>
      </c>
      <c r="C1783" s="10" t="s">
        <v>221</v>
      </c>
      <c r="D1783" s="14" t="s">
        <v>1836</v>
      </c>
      <c r="E1783" s="14" t="s">
        <v>207</v>
      </c>
      <c r="F1783" s="12" t="s">
        <v>1936</v>
      </c>
      <c r="G1783" s="12" t="s">
        <v>1937</v>
      </c>
      <c r="H1783" s="10">
        <v>5</v>
      </c>
      <c r="I1783" s="12">
        <v>8</v>
      </c>
      <c r="J1783" s="10">
        <v>6</v>
      </c>
      <c r="K1783" s="12"/>
      <c r="L1783" s="12" t="s">
        <v>4892</v>
      </c>
      <c r="M1783" s="10" t="s">
        <v>1928</v>
      </c>
      <c r="N1783" s="10" t="s">
        <v>1929</v>
      </c>
      <c r="O1783" s="10" t="s">
        <v>1960</v>
      </c>
      <c r="P1783" s="14" t="s">
        <v>2437</v>
      </c>
      <c r="Q1783" s="12" t="s">
        <v>1924</v>
      </c>
      <c r="R1783" s="12" t="s">
        <v>207</v>
      </c>
      <c r="S1783" s="12" t="s">
        <v>207</v>
      </c>
      <c r="T1783" s="10" t="s">
        <v>207</v>
      </c>
      <c r="U1783" s="10" t="s">
        <v>207</v>
      </c>
      <c r="V1783" s="10" t="s">
        <v>207</v>
      </c>
      <c r="W1783" s="10" t="s">
        <v>1954</v>
      </c>
      <c r="X1783" s="10" t="s">
        <v>1993</v>
      </c>
      <c r="Y1783" s="10" t="s">
        <v>4703</v>
      </c>
      <c r="Z1783" s="10" t="s">
        <v>1935</v>
      </c>
    </row>
    <row r="1784" spans="1:26" s="10" customFormat="1" ht="60">
      <c r="A1784" s="13" t="s">
        <v>87</v>
      </c>
      <c r="B1784" s="14" t="s">
        <v>158</v>
      </c>
      <c r="C1784" s="10" t="s">
        <v>221</v>
      </c>
      <c r="D1784" s="14" t="s">
        <v>1837</v>
      </c>
      <c r="E1784" s="14" t="s">
        <v>207</v>
      </c>
      <c r="F1784" s="12" t="s">
        <v>1936</v>
      </c>
      <c r="G1784" s="12" t="s">
        <v>1937</v>
      </c>
      <c r="H1784" s="10">
        <v>5</v>
      </c>
      <c r="I1784" s="12">
        <v>8</v>
      </c>
      <c r="J1784" s="10">
        <v>6</v>
      </c>
      <c r="K1784" s="12"/>
      <c r="L1784" s="12" t="s">
        <v>4892</v>
      </c>
      <c r="M1784" s="10" t="s">
        <v>1928</v>
      </c>
      <c r="N1784" s="10" t="s">
        <v>1929</v>
      </c>
      <c r="O1784" s="10" t="s">
        <v>1960</v>
      </c>
      <c r="P1784" s="14" t="s">
        <v>2437</v>
      </c>
      <c r="Q1784" s="12" t="s">
        <v>1924</v>
      </c>
      <c r="R1784" s="12" t="s">
        <v>207</v>
      </c>
      <c r="S1784" s="12" t="s">
        <v>207</v>
      </c>
      <c r="T1784" s="10" t="s">
        <v>207</v>
      </c>
      <c r="U1784" s="10" t="s">
        <v>207</v>
      </c>
      <c r="V1784" s="10" t="s">
        <v>207</v>
      </c>
      <c r="W1784" s="10" t="s">
        <v>2435</v>
      </c>
      <c r="X1784" s="10" t="s">
        <v>1993</v>
      </c>
      <c r="Y1784" s="10" t="s">
        <v>4703</v>
      </c>
      <c r="Z1784" s="10" t="s">
        <v>1935</v>
      </c>
    </row>
    <row r="1785" spans="1:26" s="10" customFormat="1" ht="30">
      <c r="A1785" s="13" t="s">
        <v>87</v>
      </c>
      <c r="B1785" s="14" t="s">
        <v>148</v>
      </c>
      <c r="C1785" s="10" t="s">
        <v>213</v>
      </c>
      <c r="D1785" s="14" t="s">
        <v>686</v>
      </c>
      <c r="E1785" s="14" t="s">
        <v>207</v>
      </c>
      <c r="F1785" s="12" t="s">
        <v>1936</v>
      </c>
      <c r="G1785" s="12" t="s">
        <v>1937</v>
      </c>
      <c r="H1785" s="10">
        <v>5</v>
      </c>
      <c r="I1785" s="12"/>
      <c r="K1785" s="12"/>
      <c r="L1785" s="12" t="s">
        <v>4892</v>
      </c>
      <c r="M1785" s="10" t="s">
        <v>1928</v>
      </c>
      <c r="N1785" s="10" t="s">
        <v>1929</v>
      </c>
      <c r="O1785" s="10" t="s">
        <v>1960</v>
      </c>
      <c r="P1785" s="14" t="s">
        <v>1931</v>
      </c>
      <c r="Q1785" s="12" t="s">
        <v>1924</v>
      </c>
      <c r="R1785" s="12" t="s">
        <v>207</v>
      </c>
      <c r="S1785" s="12" t="s">
        <v>207</v>
      </c>
      <c r="T1785" s="10" t="s">
        <v>207</v>
      </c>
      <c r="U1785" s="10" t="s">
        <v>207</v>
      </c>
      <c r="V1785" s="10" t="s">
        <v>207</v>
      </c>
      <c r="W1785" s="10" t="s">
        <v>207</v>
      </c>
      <c r="X1785" s="10" t="s">
        <v>207</v>
      </c>
      <c r="Y1785" s="10" t="s">
        <v>207</v>
      </c>
      <c r="Z1785" s="10" t="s">
        <v>207</v>
      </c>
    </row>
    <row r="1786" spans="1:26" s="10" customFormat="1" ht="60">
      <c r="A1786" s="13" t="s">
        <v>87</v>
      </c>
      <c r="B1786" s="14" t="s">
        <v>158</v>
      </c>
      <c r="C1786" s="10" t="s">
        <v>221</v>
      </c>
      <c r="D1786" s="14" t="s">
        <v>690</v>
      </c>
      <c r="E1786" s="14" t="s">
        <v>207</v>
      </c>
      <c r="F1786" s="12" t="s">
        <v>1936</v>
      </c>
      <c r="G1786" s="12" t="s">
        <v>1937</v>
      </c>
      <c r="H1786" s="10">
        <v>50</v>
      </c>
      <c r="I1786" s="12"/>
      <c r="K1786" s="12"/>
      <c r="L1786" s="12" t="s">
        <v>4892</v>
      </c>
      <c r="M1786" s="10" t="s">
        <v>1928</v>
      </c>
      <c r="N1786" s="10" t="s">
        <v>1929</v>
      </c>
      <c r="O1786" s="10" t="s">
        <v>1960</v>
      </c>
      <c r="P1786" s="14" t="s">
        <v>2437</v>
      </c>
      <c r="Q1786" s="12" t="s">
        <v>1924</v>
      </c>
      <c r="R1786" s="12" t="s">
        <v>207</v>
      </c>
      <c r="S1786" s="12" t="s">
        <v>207</v>
      </c>
      <c r="T1786" s="10" t="s">
        <v>207</v>
      </c>
      <c r="U1786" s="10" t="s">
        <v>207</v>
      </c>
      <c r="V1786" s="10" t="s">
        <v>207</v>
      </c>
      <c r="W1786" s="10" t="s">
        <v>207</v>
      </c>
      <c r="X1786" s="10" t="s">
        <v>207</v>
      </c>
      <c r="Y1786" s="10" t="s">
        <v>207</v>
      </c>
      <c r="Z1786" s="10" t="s">
        <v>1935</v>
      </c>
    </row>
    <row r="1787" spans="1:26" s="10" customFormat="1" ht="60">
      <c r="A1787" s="13" t="s">
        <v>87</v>
      </c>
      <c r="B1787" s="14" t="s">
        <v>158</v>
      </c>
      <c r="C1787" s="10" t="s">
        <v>221</v>
      </c>
      <c r="D1787" s="14" t="s">
        <v>1838</v>
      </c>
      <c r="E1787" s="14" t="s">
        <v>4705</v>
      </c>
      <c r="F1787" s="12" t="s">
        <v>1936</v>
      </c>
      <c r="G1787" s="12" t="s">
        <v>1937</v>
      </c>
      <c r="H1787" s="10">
        <v>5</v>
      </c>
      <c r="I1787" s="12">
        <v>8</v>
      </c>
      <c r="J1787" s="10">
        <v>6</v>
      </c>
      <c r="K1787" s="12"/>
      <c r="L1787" s="12" t="s">
        <v>4892</v>
      </c>
      <c r="M1787" s="10" t="s">
        <v>1928</v>
      </c>
      <c r="N1787" s="10" t="s">
        <v>1929</v>
      </c>
      <c r="O1787" s="10" t="s">
        <v>1960</v>
      </c>
      <c r="P1787" s="14" t="s">
        <v>2437</v>
      </c>
      <c r="Q1787" s="12" t="s">
        <v>1924</v>
      </c>
      <c r="R1787" s="12" t="s">
        <v>207</v>
      </c>
      <c r="S1787" s="12" t="s">
        <v>207</v>
      </c>
      <c r="T1787" s="10" t="s">
        <v>207</v>
      </c>
      <c r="U1787" s="10" t="s">
        <v>207</v>
      </c>
      <c r="V1787" s="10" t="s">
        <v>207</v>
      </c>
      <c r="W1787" s="10" t="s">
        <v>4706</v>
      </c>
      <c r="X1787" s="10" t="s">
        <v>1954</v>
      </c>
      <c r="Y1787" s="10" t="s">
        <v>4703</v>
      </c>
      <c r="Z1787" s="10" t="s">
        <v>1935</v>
      </c>
    </row>
    <row r="1788" spans="1:26" s="10" customFormat="1" ht="30">
      <c r="A1788" s="13" t="s">
        <v>87</v>
      </c>
      <c r="B1788" s="14" t="s">
        <v>163</v>
      </c>
      <c r="C1788" s="10" t="s">
        <v>225</v>
      </c>
      <c r="D1788" s="14" t="s">
        <v>684</v>
      </c>
      <c r="E1788" s="14" t="s">
        <v>207</v>
      </c>
      <c r="F1788" s="12" t="s">
        <v>1936</v>
      </c>
      <c r="G1788" s="12" t="s">
        <v>1937</v>
      </c>
      <c r="H1788" s="10">
        <v>5</v>
      </c>
      <c r="I1788" s="12">
        <v>5</v>
      </c>
      <c r="K1788" s="12"/>
      <c r="L1788" s="12" t="s">
        <v>1927</v>
      </c>
      <c r="M1788" s="10" t="s">
        <v>1944</v>
      </c>
      <c r="N1788" s="10" t="s">
        <v>1929</v>
      </c>
      <c r="O1788" s="10" t="s">
        <v>1960</v>
      </c>
      <c r="P1788" s="14" t="s">
        <v>2067</v>
      </c>
      <c r="Q1788" s="12" t="s">
        <v>1946</v>
      </c>
      <c r="R1788" s="12" t="s">
        <v>1941</v>
      </c>
      <c r="S1788" s="12" t="s">
        <v>1941</v>
      </c>
      <c r="T1788" s="10" t="s">
        <v>2438</v>
      </c>
      <c r="U1788" s="10" t="s">
        <v>2439</v>
      </c>
      <c r="V1788" s="10" t="s">
        <v>207</v>
      </c>
      <c r="W1788" s="10" t="s">
        <v>2050</v>
      </c>
      <c r="X1788" s="10" t="s">
        <v>207</v>
      </c>
      <c r="Y1788" s="10" t="s">
        <v>207</v>
      </c>
      <c r="Z1788" s="10" t="s">
        <v>2121</v>
      </c>
    </row>
    <row r="1789" spans="1:26" s="10" customFormat="1" ht="30">
      <c r="A1789" s="13" t="s">
        <v>87</v>
      </c>
      <c r="B1789" s="14" t="s">
        <v>121</v>
      </c>
      <c r="C1789" s="10" t="s">
        <v>191</v>
      </c>
      <c r="D1789" s="14" t="s">
        <v>684</v>
      </c>
      <c r="E1789" s="14" t="s">
        <v>207</v>
      </c>
      <c r="F1789" s="12" t="s">
        <v>1936</v>
      </c>
      <c r="G1789" s="12" t="s">
        <v>1937</v>
      </c>
      <c r="H1789" s="10">
        <v>5</v>
      </c>
      <c r="I1789" s="12">
        <v>5</v>
      </c>
      <c r="K1789" s="12"/>
      <c r="L1789" s="12" t="s">
        <v>1927</v>
      </c>
      <c r="M1789" s="10" t="s">
        <v>1944</v>
      </c>
      <c r="N1789" s="10" t="s">
        <v>1929</v>
      </c>
      <c r="O1789" s="10" t="s">
        <v>1960</v>
      </c>
      <c r="P1789" s="14" t="s">
        <v>2067</v>
      </c>
      <c r="Q1789" s="12" t="s">
        <v>1946</v>
      </c>
      <c r="R1789" s="12" t="s">
        <v>1941</v>
      </c>
      <c r="S1789" s="12" t="s">
        <v>1941</v>
      </c>
      <c r="T1789" s="10" t="s">
        <v>2438</v>
      </c>
      <c r="U1789" s="10" t="s">
        <v>2439</v>
      </c>
      <c r="V1789" s="10" t="s">
        <v>207</v>
      </c>
      <c r="W1789" s="10" t="s">
        <v>2050</v>
      </c>
      <c r="X1789" s="10" t="s">
        <v>207</v>
      </c>
      <c r="Y1789" s="10" t="s">
        <v>207</v>
      </c>
      <c r="Z1789" s="10" t="s">
        <v>2121</v>
      </c>
    </row>
    <row r="1790" spans="1:26" s="10" customFormat="1" ht="30">
      <c r="A1790" s="13" t="s">
        <v>87</v>
      </c>
      <c r="B1790" s="14" t="s">
        <v>96</v>
      </c>
      <c r="C1790" s="10" t="s">
        <v>168</v>
      </c>
      <c r="D1790" s="14" t="s">
        <v>684</v>
      </c>
      <c r="E1790" s="14" t="s">
        <v>207</v>
      </c>
      <c r="F1790" s="12" t="s">
        <v>1936</v>
      </c>
      <c r="G1790" s="12" t="s">
        <v>1937</v>
      </c>
      <c r="H1790" s="10">
        <v>5</v>
      </c>
      <c r="I1790" s="12">
        <v>5</v>
      </c>
      <c r="K1790" s="12"/>
      <c r="L1790" s="12" t="s">
        <v>1927</v>
      </c>
      <c r="M1790" s="10" t="s">
        <v>1944</v>
      </c>
      <c r="N1790" s="10" t="s">
        <v>1929</v>
      </c>
      <c r="O1790" s="10" t="s">
        <v>1960</v>
      </c>
      <c r="P1790" s="14" t="s">
        <v>2355</v>
      </c>
      <c r="Q1790" s="12" t="s">
        <v>1946</v>
      </c>
      <c r="R1790" s="12" t="s">
        <v>1941</v>
      </c>
      <c r="S1790" s="12" t="s">
        <v>1941</v>
      </c>
      <c r="T1790" s="10" t="s">
        <v>2438</v>
      </c>
      <c r="U1790" s="10" t="s">
        <v>2439</v>
      </c>
      <c r="V1790" s="10" t="s">
        <v>207</v>
      </c>
      <c r="W1790" s="10" t="s">
        <v>2050</v>
      </c>
      <c r="X1790" s="10" t="s">
        <v>207</v>
      </c>
      <c r="Y1790" s="10" t="s">
        <v>207</v>
      </c>
      <c r="Z1790" s="10" t="s">
        <v>2121</v>
      </c>
    </row>
    <row r="1791" spans="1:26" s="10" customFormat="1" ht="30">
      <c r="A1791" s="13" t="s">
        <v>87</v>
      </c>
      <c r="B1791" s="14" t="s">
        <v>98</v>
      </c>
      <c r="C1791" s="10" t="s">
        <v>170</v>
      </c>
      <c r="D1791" s="14" t="s">
        <v>684</v>
      </c>
      <c r="E1791" s="14" t="s">
        <v>207</v>
      </c>
      <c r="F1791" s="12" t="s">
        <v>1936</v>
      </c>
      <c r="G1791" s="12" t="s">
        <v>1937</v>
      </c>
      <c r="H1791" s="10">
        <v>5</v>
      </c>
      <c r="I1791" s="12">
        <v>5</v>
      </c>
      <c r="K1791" s="12"/>
      <c r="L1791" s="12" t="s">
        <v>1922</v>
      </c>
      <c r="M1791" s="10" t="s">
        <v>1944</v>
      </c>
      <c r="N1791" s="10" t="s">
        <v>1929</v>
      </c>
      <c r="O1791" s="10" t="s">
        <v>1960</v>
      </c>
      <c r="P1791" s="14" t="s">
        <v>2067</v>
      </c>
      <c r="Q1791" s="12" t="s">
        <v>1946</v>
      </c>
      <c r="R1791" s="12" t="s">
        <v>1941</v>
      </c>
      <c r="S1791" s="12" t="s">
        <v>1941</v>
      </c>
      <c r="T1791" s="10" t="s">
        <v>2438</v>
      </c>
      <c r="U1791" s="10" t="s">
        <v>2439</v>
      </c>
      <c r="V1791" s="10" t="s">
        <v>207</v>
      </c>
      <c r="W1791" s="10" t="s">
        <v>2050</v>
      </c>
      <c r="X1791" s="10" t="s">
        <v>207</v>
      </c>
      <c r="Y1791" s="10" t="s">
        <v>207</v>
      </c>
      <c r="Z1791" s="10" t="s">
        <v>2121</v>
      </c>
    </row>
    <row r="1792" spans="1:26" s="10" customFormat="1" ht="30">
      <c r="A1792" s="13" t="s">
        <v>87</v>
      </c>
      <c r="B1792" s="14" t="s">
        <v>157</v>
      </c>
      <c r="C1792" s="10" t="s">
        <v>220</v>
      </c>
      <c r="D1792" s="14" t="s">
        <v>689</v>
      </c>
      <c r="E1792" s="14" t="s">
        <v>207</v>
      </c>
      <c r="F1792" s="12" t="s">
        <v>1936</v>
      </c>
      <c r="G1792" s="12" t="s">
        <v>1937</v>
      </c>
      <c r="H1792" s="10">
        <v>1</v>
      </c>
      <c r="I1792" s="12">
        <v>4</v>
      </c>
      <c r="K1792" s="12"/>
      <c r="L1792" s="12" t="s">
        <v>4892</v>
      </c>
      <c r="M1792" s="10" t="s">
        <v>1928</v>
      </c>
      <c r="N1792" s="10" t="s">
        <v>1929</v>
      </c>
      <c r="O1792" s="10" t="s">
        <v>2111</v>
      </c>
      <c r="P1792" s="14" t="s">
        <v>1931</v>
      </c>
      <c r="Q1792" s="12" t="s">
        <v>1924</v>
      </c>
      <c r="R1792" s="12" t="s">
        <v>207</v>
      </c>
      <c r="S1792" s="12" t="s">
        <v>207</v>
      </c>
      <c r="T1792" s="10" t="s">
        <v>207</v>
      </c>
      <c r="U1792" s="10" t="s">
        <v>207</v>
      </c>
      <c r="V1792" s="10" t="s">
        <v>207</v>
      </c>
      <c r="W1792" s="10" t="s">
        <v>1982</v>
      </c>
      <c r="X1792" s="10" t="s">
        <v>1933</v>
      </c>
      <c r="Y1792" s="10" t="s">
        <v>2434</v>
      </c>
      <c r="Z1792" s="10" t="s">
        <v>207</v>
      </c>
    </row>
    <row r="1793" spans="1:26" s="10" customFormat="1" ht="60">
      <c r="A1793" s="13" t="s">
        <v>87</v>
      </c>
      <c r="B1793" s="14" t="s">
        <v>158</v>
      </c>
      <c r="C1793" s="10" t="s">
        <v>221</v>
      </c>
      <c r="D1793" s="14" t="s">
        <v>689</v>
      </c>
      <c r="E1793" s="14" t="s">
        <v>207</v>
      </c>
      <c r="F1793" s="12" t="s">
        <v>1936</v>
      </c>
      <c r="G1793" s="12" t="s">
        <v>1937</v>
      </c>
      <c r="H1793" s="10">
        <v>5</v>
      </c>
      <c r="I1793" s="12">
        <v>8</v>
      </c>
      <c r="J1793" s="10">
        <v>6</v>
      </c>
      <c r="K1793" s="12"/>
      <c r="L1793" s="12" t="s">
        <v>4892</v>
      </c>
      <c r="M1793" s="10" t="s">
        <v>1928</v>
      </c>
      <c r="N1793" s="10" t="s">
        <v>1929</v>
      </c>
      <c r="O1793" s="10" t="s">
        <v>1960</v>
      </c>
      <c r="P1793" s="14" t="s">
        <v>2437</v>
      </c>
      <c r="Q1793" s="12" t="s">
        <v>1924</v>
      </c>
      <c r="R1793" s="12" t="s">
        <v>207</v>
      </c>
      <c r="S1793" s="12" t="s">
        <v>207</v>
      </c>
      <c r="T1793" s="10" t="s">
        <v>207</v>
      </c>
      <c r="U1793" s="10" t="s">
        <v>207</v>
      </c>
      <c r="V1793" s="10" t="s">
        <v>207</v>
      </c>
      <c r="W1793" s="10" t="s">
        <v>4707</v>
      </c>
      <c r="X1793" s="10" t="s">
        <v>1954</v>
      </c>
      <c r="Y1793" s="10" t="s">
        <v>4703</v>
      </c>
      <c r="Z1793" s="10" t="s">
        <v>1935</v>
      </c>
    </row>
    <row r="1794" spans="1:26" s="10" customFormat="1" ht="60">
      <c r="A1794" s="13" t="s">
        <v>87</v>
      </c>
      <c r="B1794" s="14" t="s">
        <v>158</v>
      </c>
      <c r="C1794" s="10" t="s">
        <v>221</v>
      </c>
      <c r="D1794" s="14" t="s">
        <v>1839</v>
      </c>
      <c r="E1794" s="14" t="s">
        <v>207</v>
      </c>
      <c r="F1794" s="12" t="s">
        <v>1936</v>
      </c>
      <c r="G1794" s="12" t="s">
        <v>1937</v>
      </c>
      <c r="H1794" s="10">
        <v>5</v>
      </c>
      <c r="I1794" s="12">
        <v>8</v>
      </c>
      <c r="J1794" s="10">
        <v>6</v>
      </c>
      <c r="K1794" s="12"/>
      <c r="L1794" s="12" t="s">
        <v>4892</v>
      </c>
      <c r="M1794" s="10" t="s">
        <v>1928</v>
      </c>
      <c r="N1794" s="10" t="s">
        <v>1929</v>
      </c>
      <c r="O1794" s="10" t="s">
        <v>1960</v>
      </c>
      <c r="P1794" s="14" t="s">
        <v>2437</v>
      </c>
      <c r="Q1794" s="12" t="s">
        <v>1924</v>
      </c>
      <c r="R1794" s="12" t="s">
        <v>207</v>
      </c>
      <c r="S1794" s="12" t="s">
        <v>207</v>
      </c>
      <c r="T1794" s="10" t="s">
        <v>207</v>
      </c>
      <c r="U1794" s="10" t="s">
        <v>207</v>
      </c>
      <c r="V1794" s="10" t="s">
        <v>207</v>
      </c>
      <c r="W1794" s="10" t="s">
        <v>2435</v>
      </c>
      <c r="X1794" s="10" t="s">
        <v>1954</v>
      </c>
      <c r="Y1794" s="10" t="s">
        <v>4703</v>
      </c>
      <c r="Z1794" s="10" t="s">
        <v>1935</v>
      </c>
    </row>
    <row r="1795" spans="1:26" s="10" customFormat="1" ht="60">
      <c r="A1795" s="13" t="s">
        <v>87</v>
      </c>
      <c r="B1795" s="14" t="s">
        <v>158</v>
      </c>
      <c r="C1795" s="10" t="s">
        <v>221</v>
      </c>
      <c r="D1795" s="14" t="s">
        <v>1840</v>
      </c>
      <c r="E1795" s="14" t="s">
        <v>207</v>
      </c>
      <c r="F1795" s="12" t="s">
        <v>1936</v>
      </c>
      <c r="G1795" s="12" t="s">
        <v>1937</v>
      </c>
      <c r="H1795" s="10">
        <v>5</v>
      </c>
      <c r="I1795" s="12">
        <v>8</v>
      </c>
      <c r="J1795" s="10">
        <v>6</v>
      </c>
      <c r="K1795" s="12"/>
      <c r="L1795" s="12" t="s">
        <v>4892</v>
      </c>
      <c r="M1795" s="10" t="s">
        <v>1928</v>
      </c>
      <c r="N1795" s="10" t="s">
        <v>1929</v>
      </c>
      <c r="O1795" s="10" t="s">
        <v>1960</v>
      </c>
      <c r="P1795" s="14" t="s">
        <v>2437</v>
      </c>
      <c r="Q1795" s="12" t="s">
        <v>1924</v>
      </c>
      <c r="R1795" s="12" t="s">
        <v>207</v>
      </c>
      <c r="S1795" s="12" t="s">
        <v>207</v>
      </c>
      <c r="T1795" s="10" t="s">
        <v>207</v>
      </c>
      <c r="U1795" s="10" t="s">
        <v>207</v>
      </c>
      <c r="V1795" s="10" t="s">
        <v>207</v>
      </c>
      <c r="W1795" s="10" t="s">
        <v>2435</v>
      </c>
      <c r="X1795" s="10" t="s">
        <v>4708</v>
      </c>
      <c r="Y1795" s="10" t="s">
        <v>4703</v>
      </c>
      <c r="Z1795" s="10" t="s">
        <v>1935</v>
      </c>
    </row>
    <row r="1796" spans="1:26" s="10" customFormat="1" ht="60">
      <c r="A1796" s="13" t="s">
        <v>87</v>
      </c>
      <c r="B1796" s="14" t="s">
        <v>158</v>
      </c>
      <c r="C1796" s="10" t="s">
        <v>221</v>
      </c>
      <c r="D1796" s="14" t="s">
        <v>1841</v>
      </c>
      <c r="E1796" s="14" t="s">
        <v>207</v>
      </c>
      <c r="F1796" s="12" t="s">
        <v>1936</v>
      </c>
      <c r="G1796" s="12" t="s">
        <v>1937</v>
      </c>
      <c r="H1796" s="10">
        <v>5</v>
      </c>
      <c r="I1796" s="12">
        <v>8</v>
      </c>
      <c r="J1796" s="10">
        <v>6</v>
      </c>
      <c r="K1796" s="12"/>
      <c r="L1796" s="12" t="s">
        <v>4892</v>
      </c>
      <c r="M1796" s="10" t="s">
        <v>1928</v>
      </c>
      <c r="N1796" s="10" t="s">
        <v>1929</v>
      </c>
      <c r="O1796" s="10" t="s">
        <v>1960</v>
      </c>
      <c r="P1796" s="14" t="s">
        <v>2437</v>
      </c>
      <c r="Q1796" s="12" t="s">
        <v>1924</v>
      </c>
      <c r="R1796" s="12" t="s">
        <v>207</v>
      </c>
      <c r="S1796" s="12" t="s">
        <v>207</v>
      </c>
      <c r="T1796" s="10" t="s">
        <v>207</v>
      </c>
      <c r="U1796" s="10" t="s">
        <v>207</v>
      </c>
      <c r="V1796" s="10" t="s">
        <v>207</v>
      </c>
      <c r="W1796" s="10" t="s">
        <v>4709</v>
      </c>
      <c r="X1796" s="10" t="s">
        <v>1974</v>
      </c>
      <c r="Y1796" s="10" t="s">
        <v>4703</v>
      </c>
      <c r="Z1796" s="10" t="s">
        <v>1935</v>
      </c>
    </row>
    <row r="1797" spans="1:26" s="10" customFormat="1" ht="60">
      <c r="A1797" s="13" t="s">
        <v>87</v>
      </c>
      <c r="B1797" s="14" t="s">
        <v>158</v>
      </c>
      <c r="C1797" s="10" t="s">
        <v>221</v>
      </c>
      <c r="D1797" s="14" t="s">
        <v>1842</v>
      </c>
      <c r="E1797" s="14" t="s">
        <v>207</v>
      </c>
      <c r="F1797" s="12" t="s">
        <v>1936</v>
      </c>
      <c r="G1797" s="12" t="s">
        <v>1937</v>
      </c>
      <c r="H1797" s="10">
        <v>5</v>
      </c>
      <c r="I1797" s="12">
        <v>8</v>
      </c>
      <c r="J1797" s="10">
        <v>6</v>
      </c>
      <c r="K1797" s="12"/>
      <c r="L1797" s="12" t="s">
        <v>4892</v>
      </c>
      <c r="M1797" s="10" t="s">
        <v>1928</v>
      </c>
      <c r="N1797" s="10" t="s">
        <v>1929</v>
      </c>
      <c r="O1797" s="10" t="s">
        <v>1960</v>
      </c>
      <c r="P1797" s="14" t="s">
        <v>2437</v>
      </c>
      <c r="Q1797" s="12" t="s">
        <v>1924</v>
      </c>
      <c r="R1797" s="12" t="s">
        <v>207</v>
      </c>
      <c r="S1797" s="12" t="s">
        <v>207</v>
      </c>
      <c r="T1797" s="10" t="s">
        <v>207</v>
      </c>
      <c r="U1797" s="10" t="s">
        <v>207</v>
      </c>
      <c r="V1797" s="10" t="s">
        <v>207</v>
      </c>
      <c r="W1797" s="10" t="s">
        <v>4709</v>
      </c>
      <c r="X1797" s="10" t="s">
        <v>2019</v>
      </c>
      <c r="Y1797" s="10" t="s">
        <v>4703</v>
      </c>
      <c r="Z1797" s="10" t="s">
        <v>1935</v>
      </c>
    </row>
    <row r="1798" spans="1:26" s="10" customFormat="1" ht="60">
      <c r="A1798" s="13" t="s">
        <v>87</v>
      </c>
      <c r="B1798" s="14" t="s">
        <v>158</v>
      </c>
      <c r="C1798" s="10" t="s">
        <v>221</v>
      </c>
      <c r="D1798" s="14" t="s">
        <v>1843</v>
      </c>
      <c r="E1798" s="14" t="s">
        <v>207</v>
      </c>
      <c r="F1798" s="12" t="s">
        <v>1936</v>
      </c>
      <c r="G1798" s="12" t="s">
        <v>1937</v>
      </c>
      <c r="H1798" s="10">
        <v>5</v>
      </c>
      <c r="I1798" s="12">
        <v>8</v>
      </c>
      <c r="J1798" s="10">
        <v>6</v>
      </c>
      <c r="K1798" s="12"/>
      <c r="L1798" s="12" t="s">
        <v>4892</v>
      </c>
      <c r="M1798" s="10" t="s">
        <v>1928</v>
      </c>
      <c r="N1798" s="10" t="s">
        <v>1929</v>
      </c>
      <c r="O1798" s="10" t="s">
        <v>1960</v>
      </c>
      <c r="P1798" s="14" t="s">
        <v>2437</v>
      </c>
      <c r="Q1798" s="12" t="s">
        <v>1924</v>
      </c>
      <c r="R1798" s="12" t="s">
        <v>207</v>
      </c>
      <c r="S1798" s="12" t="s">
        <v>207</v>
      </c>
      <c r="T1798" s="10" t="s">
        <v>207</v>
      </c>
      <c r="U1798" s="10" t="s">
        <v>207</v>
      </c>
      <c r="V1798" s="10" t="s">
        <v>207</v>
      </c>
      <c r="W1798" s="10" t="s">
        <v>1980</v>
      </c>
      <c r="X1798" s="10" t="s">
        <v>4708</v>
      </c>
      <c r="Y1798" s="10" t="s">
        <v>4703</v>
      </c>
      <c r="Z1798" s="10" t="s">
        <v>1935</v>
      </c>
    </row>
    <row r="1799" spans="1:26" s="10" customFormat="1" ht="60">
      <c r="A1799" s="13" t="s">
        <v>87</v>
      </c>
      <c r="B1799" s="14" t="s">
        <v>158</v>
      </c>
      <c r="C1799" s="10" t="s">
        <v>221</v>
      </c>
      <c r="D1799" s="14" t="s">
        <v>1844</v>
      </c>
      <c r="E1799" s="14" t="s">
        <v>207</v>
      </c>
      <c r="F1799" s="12" t="s">
        <v>1936</v>
      </c>
      <c r="G1799" s="12" t="s">
        <v>1937</v>
      </c>
      <c r="H1799" s="10">
        <v>5</v>
      </c>
      <c r="I1799" s="12">
        <v>8</v>
      </c>
      <c r="J1799" s="10">
        <v>6</v>
      </c>
      <c r="K1799" s="12"/>
      <c r="L1799" s="12" t="s">
        <v>4892</v>
      </c>
      <c r="M1799" s="10" t="s">
        <v>1928</v>
      </c>
      <c r="N1799" s="10" t="s">
        <v>1929</v>
      </c>
      <c r="O1799" s="10" t="s">
        <v>1960</v>
      </c>
      <c r="P1799" s="14" t="s">
        <v>2437</v>
      </c>
      <c r="Q1799" s="12" t="s">
        <v>1924</v>
      </c>
      <c r="R1799" s="12" t="s">
        <v>207</v>
      </c>
      <c r="S1799" s="12" t="s">
        <v>207</v>
      </c>
      <c r="T1799" s="10" t="s">
        <v>207</v>
      </c>
      <c r="U1799" s="10" t="s">
        <v>207</v>
      </c>
      <c r="V1799" s="10" t="s">
        <v>207</v>
      </c>
      <c r="W1799" s="10" t="s">
        <v>4710</v>
      </c>
      <c r="X1799" s="10" t="s">
        <v>1954</v>
      </c>
      <c r="Y1799" s="10" t="s">
        <v>4703</v>
      </c>
      <c r="Z1799" s="10" t="s">
        <v>1935</v>
      </c>
    </row>
    <row r="1800" spans="1:26" s="10" customFormat="1" ht="60">
      <c r="A1800" s="13" t="s">
        <v>87</v>
      </c>
      <c r="B1800" s="14" t="s">
        <v>158</v>
      </c>
      <c r="C1800" s="10" t="s">
        <v>221</v>
      </c>
      <c r="D1800" s="14" t="s">
        <v>1845</v>
      </c>
      <c r="E1800" s="14" t="s">
        <v>207</v>
      </c>
      <c r="F1800" s="12" t="s">
        <v>1936</v>
      </c>
      <c r="G1800" s="12" t="s">
        <v>1937</v>
      </c>
      <c r="H1800" s="10">
        <v>5</v>
      </c>
      <c r="I1800" s="12">
        <v>8</v>
      </c>
      <c r="J1800" s="10">
        <v>6</v>
      </c>
      <c r="K1800" s="12"/>
      <c r="L1800" s="12" t="s">
        <v>4892</v>
      </c>
      <c r="M1800" s="10" t="s">
        <v>1928</v>
      </c>
      <c r="N1800" s="10" t="s">
        <v>1929</v>
      </c>
      <c r="O1800" s="10" t="s">
        <v>1960</v>
      </c>
      <c r="P1800" s="14" t="s">
        <v>2437</v>
      </c>
      <c r="Q1800" s="12" t="s">
        <v>1924</v>
      </c>
      <c r="R1800" s="12" t="s">
        <v>207</v>
      </c>
      <c r="S1800" s="12" t="s">
        <v>207</v>
      </c>
      <c r="T1800" s="10" t="s">
        <v>207</v>
      </c>
      <c r="U1800" s="10" t="s">
        <v>207</v>
      </c>
      <c r="V1800" s="10" t="s">
        <v>207</v>
      </c>
      <c r="W1800" s="10" t="s">
        <v>1933</v>
      </c>
      <c r="X1800" s="10" t="s">
        <v>4708</v>
      </c>
      <c r="Y1800" s="10" t="s">
        <v>4703</v>
      </c>
      <c r="Z1800" s="10" t="s">
        <v>1935</v>
      </c>
    </row>
    <row r="1801" spans="1:26" s="10" customFormat="1" ht="75">
      <c r="A1801" s="13" t="s">
        <v>87</v>
      </c>
      <c r="B1801" s="14" t="s">
        <v>157</v>
      </c>
      <c r="C1801" s="10" t="s">
        <v>220</v>
      </c>
      <c r="D1801" s="14" t="s">
        <v>1903</v>
      </c>
      <c r="E1801" s="14" t="s">
        <v>207</v>
      </c>
      <c r="F1801" s="12" t="s">
        <v>1936</v>
      </c>
      <c r="G1801" s="12" t="s">
        <v>1937</v>
      </c>
      <c r="H1801" s="10">
        <v>5</v>
      </c>
      <c r="I1801" s="12"/>
      <c r="K1801" s="12"/>
      <c r="L1801" s="12" t="s">
        <v>1927</v>
      </c>
      <c r="M1801" s="10" t="s">
        <v>1928</v>
      </c>
      <c r="N1801" s="10" t="s">
        <v>1929</v>
      </c>
      <c r="O1801" s="10" t="s">
        <v>2111</v>
      </c>
      <c r="P1801" s="14" t="s">
        <v>2443</v>
      </c>
      <c r="Q1801" s="12" t="s">
        <v>1976</v>
      </c>
      <c r="R1801" s="12" t="s">
        <v>1962</v>
      </c>
      <c r="S1801" s="12" t="s">
        <v>1962</v>
      </c>
      <c r="T1801" s="10" t="s">
        <v>2441</v>
      </c>
      <c r="U1801" s="10" t="s">
        <v>2442</v>
      </c>
      <c r="V1801" s="10" t="s">
        <v>207</v>
      </c>
      <c r="W1801" s="10" t="s">
        <v>1974</v>
      </c>
      <c r="X1801" s="10" t="s">
        <v>2107</v>
      </c>
      <c r="Y1801" s="10" t="s">
        <v>2434</v>
      </c>
      <c r="Z1801" s="10" t="s">
        <v>1935</v>
      </c>
    </row>
    <row r="1802" spans="1:26" s="10" customFormat="1" ht="30">
      <c r="A1802" s="13" t="s">
        <v>87</v>
      </c>
      <c r="B1802" s="14" t="s">
        <v>113</v>
      </c>
      <c r="C1802" s="10" t="s">
        <v>183</v>
      </c>
      <c r="D1802" s="14" t="s">
        <v>685</v>
      </c>
      <c r="E1802" s="14" t="s">
        <v>2440</v>
      </c>
      <c r="F1802" s="12" t="s">
        <v>1936</v>
      </c>
      <c r="G1802" s="12" t="s">
        <v>1937</v>
      </c>
      <c r="H1802" s="10">
        <v>5</v>
      </c>
      <c r="I1802" s="12">
        <v>8</v>
      </c>
      <c r="J1802" s="10">
        <v>6</v>
      </c>
      <c r="K1802" s="12"/>
      <c r="L1802" s="12" t="s">
        <v>1927</v>
      </c>
      <c r="M1802" s="10" t="s">
        <v>1944</v>
      </c>
      <c r="N1802" s="10" t="s">
        <v>1929</v>
      </c>
      <c r="O1802" s="10" t="s">
        <v>2111</v>
      </c>
      <c r="P1802" s="14" t="s">
        <v>1931</v>
      </c>
      <c r="Q1802" s="12" t="s">
        <v>1976</v>
      </c>
      <c r="R1802" s="12" t="s">
        <v>1962</v>
      </c>
      <c r="S1802" s="12" t="s">
        <v>1962</v>
      </c>
      <c r="T1802" s="10" t="s">
        <v>2441</v>
      </c>
      <c r="U1802" s="10" t="s">
        <v>2442</v>
      </c>
      <c r="V1802" s="10" t="s">
        <v>207</v>
      </c>
      <c r="W1802" s="10" t="s">
        <v>1941</v>
      </c>
      <c r="X1802" s="10" t="s">
        <v>207</v>
      </c>
      <c r="Y1802" s="10" t="s">
        <v>1942</v>
      </c>
      <c r="Z1802" s="10" t="s">
        <v>1935</v>
      </c>
    </row>
    <row r="1803" spans="1:26" s="10" customFormat="1" ht="75">
      <c r="A1803" s="13" t="s">
        <v>87</v>
      </c>
      <c r="B1803" s="14" t="s">
        <v>157</v>
      </c>
      <c r="C1803" s="10" t="s">
        <v>220</v>
      </c>
      <c r="D1803" s="14" t="s">
        <v>1904</v>
      </c>
      <c r="E1803" s="14" t="s">
        <v>207</v>
      </c>
      <c r="F1803" s="12" t="s">
        <v>1936</v>
      </c>
      <c r="G1803" s="12" t="s">
        <v>1937</v>
      </c>
      <c r="H1803" s="10">
        <v>5</v>
      </c>
      <c r="I1803" s="12"/>
      <c r="K1803" s="12"/>
      <c r="L1803" s="12" t="s">
        <v>1922</v>
      </c>
      <c r="M1803" s="10" t="s">
        <v>1928</v>
      </c>
      <c r="N1803" s="10" t="s">
        <v>1929</v>
      </c>
      <c r="O1803" s="10" t="s">
        <v>2111</v>
      </c>
      <c r="P1803" s="14" t="s">
        <v>2443</v>
      </c>
      <c r="Q1803" s="12" t="s">
        <v>1976</v>
      </c>
      <c r="R1803" s="12" t="s">
        <v>1962</v>
      </c>
      <c r="S1803" s="12" t="s">
        <v>1962</v>
      </c>
      <c r="T1803" s="10" t="s">
        <v>2441</v>
      </c>
      <c r="U1803" s="10" t="s">
        <v>2442</v>
      </c>
      <c r="V1803" s="10" t="s">
        <v>207</v>
      </c>
      <c r="W1803" s="10" t="s">
        <v>1982</v>
      </c>
      <c r="X1803" s="10" t="s">
        <v>1941</v>
      </c>
      <c r="Y1803" s="10" t="s">
        <v>2434</v>
      </c>
      <c r="Z1803" s="10" t="s">
        <v>1935</v>
      </c>
    </row>
    <row r="1804" spans="1:26" s="10" customFormat="1" ht="75">
      <c r="A1804" s="13" t="s">
        <v>87</v>
      </c>
      <c r="B1804" s="14" t="s">
        <v>157</v>
      </c>
      <c r="C1804" s="10" t="s">
        <v>220</v>
      </c>
      <c r="D1804" s="14" t="s">
        <v>1905</v>
      </c>
      <c r="E1804" s="14" t="s">
        <v>207</v>
      </c>
      <c r="F1804" s="12" t="s">
        <v>1936</v>
      </c>
      <c r="G1804" s="12" t="s">
        <v>1937</v>
      </c>
      <c r="H1804" s="10">
        <v>5</v>
      </c>
      <c r="I1804" s="12"/>
      <c r="K1804" s="12"/>
      <c r="L1804" s="12" t="s">
        <v>1927</v>
      </c>
      <c r="M1804" s="10" t="s">
        <v>1928</v>
      </c>
      <c r="N1804" s="10" t="s">
        <v>1929</v>
      </c>
      <c r="O1804" s="10" t="s">
        <v>2111</v>
      </c>
      <c r="P1804" s="14" t="s">
        <v>2443</v>
      </c>
      <c r="Q1804" s="12" t="s">
        <v>1976</v>
      </c>
      <c r="R1804" s="12" t="s">
        <v>1962</v>
      </c>
      <c r="S1804" s="12" t="s">
        <v>1962</v>
      </c>
      <c r="T1804" s="10" t="s">
        <v>2441</v>
      </c>
      <c r="U1804" s="10" t="s">
        <v>2442</v>
      </c>
      <c r="V1804" s="10" t="s">
        <v>207</v>
      </c>
      <c r="W1804" s="10" t="s">
        <v>4736</v>
      </c>
      <c r="X1804" s="10" t="s">
        <v>3308</v>
      </c>
      <c r="Y1804" s="10" t="s">
        <v>2434</v>
      </c>
      <c r="Z1804" s="10" t="s">
        <v>1935</v>
      </c>
    </row>
    <row r="1805" spans="1:26" s="10" customFormat="1" ht="60">
      <c r="A1805" s="13" t="s">
        <v>87</v>
      </c>
      <c r="B1805" s="14" t="s">
        <v>158</v>
      </c>
      <c r="C1805" s="10" t="s">
        <v>221</v>
      </c>
      <c r="D1805" s="14" t="s">
        <v>1846</v>
      </c>
      <c r="E1805" s="14" t="s">
        <v>207</v>
      </c>
      <c r="F1805" s="12" t="s">
        <v>1936</v>
      </c>
      <c r="G1805" s="12" t="s">
        <v>1937</v>
      </c>
      <c r="H1805" s="10">
        <v>5</v>
      </c>
      <c r="I1805" s="12">
        <v>8</v>
      </c>
      <c r="J1805" s="10">
        <v>6</v>
      </c>
      <c r="K1805" s="12"/>
      <c r="L1805" s="12" t="s">
        <v>4892</v>
      </c>
      <c r="M1805" s="10" t="s">
        <v>1928</v>
      </c>
      <c r="N1805" s="10" t="s">
        <v>1929</v>
      </c>
      <c r="O1805" s="10" t="s">
        <v>1960</v>
      </c>
      <c r="P1805" s="14" t="s">
        <v>2437</v>
      </c>
      <c r="Q1805" s="12" t="s">
        <v>1924</v>
      </c>
      <c r="R1805" s="12" t="s">
        <v>207</v>
      </c>
      <c r="S1805" s="12" t="s">
        <v>207</v>
      </c>
      <c r="T1805" s="10" t="s">
        <v>207</v>
      </c>
      <c r="U1805" s="10" t="s">
        <v>207</v>
      </c>
      <c r="V1805" s="10" t="s">
        <v>207</v>
      </c>
      <c r="W1805" s="10" t="s">
        <v>1933</v>
      </c>
      <c r="X1805" s="10" t="s">
        <v>207</v>
      </c>
      <c r="Y1805" s="10" t="s">
        <v>207</v>
      </c>
      <c r="Z1805" s="10" t="s">
        <v>1935</v>
      </c>
    </row>
    <row r="1806" spans="1:26" s="10" customFormat="1" ht="60">
      <c r="A1806" s="13" t="s">
        <v>87</v>
      </c>
      <c r="B1806" s="14" t="s">
        <v>158</v>
      </c>
      <c r="C1806" s="10" t="s">
        <v>221</v>
      </c>
      <c r="D1806" s="14" t="s">
        <v>1847</v>
      </c>
      <c r="E1806" s="14" t="s">
        <v>207</v>
      </c>
      <c r="F1806" s="12" t="s">
        <v>1936</v>
      </c>
      <c r="G1806" s="12" t="s">
        <v>1937</v>
      </c>
      <c r="H1806" s="10">
        <v>5</v>
      </c>
      <c r="I1806" s="12">
        <v>8</v>
      </c>
      <c r="J1806" s="10">
        <v>6</v>
      </c>
      <c r="K1806" s="12"/>
      <c r="L1806" s="12" t="s">
        <v>4892</v>
      </c>
      <c r="M1806" s="10" t="s">
        <v>1928</v>
      </c>
      <c r="N1806" s="10" t="s">
        <v>1929</v>
      </c>
      <c r="O1806" s="10" t="s">
        <v>1960</v>
      </c>
      <c r="P1806" s="14" t="s">
        <v>2437</v>
      </c>
      <c r="Q1806" s="12" t="s">
        <v>1924</v>
      </c>
      <c r="R1806" s="12" t="s">
        <v>207</v>
      </c>
      <c r="S1806" s="12" t="s">
        <v>207</v>
      </c>
      <c r="T1806" s="10" t="s">
        <v>207</v>
      </c>
      <c r="U1806" s="10" t="s">
        <v>207</v>
      </c>
      <c r="V1806" s="10" t="s">
        <v>207</v>
      </c>
      <c r="W1806" s="10" t="s">
        <v>2144</v>
      </c>
      <c r="X1806" s="10" t="s">
        <v>1974</v>
      </c>
      <c r="Y1806" s="10" t="s">
        <v>4703</v>
      </c>
      <c r="Z1806" s="10" t="s">
        <v>1935</v>
      </c>
    </row>
    <row r="1807" spans="1:26" s="10" customFormat="1" ht="75">
      <c r="A1807" s="13" t="s">
        <v>87</v>
      </c>
      <c r="B1807" s="14" t="s">
        <v>119</v>
      </c>
      <c r="C1807" s="10" t="s">
        <v>189</v>
      </c>
      <c r="D1807" s="14" t="s">
        <v>687</v>
      </c>
      <c r="E1807" s="14" t="s">
        <v>207</v>
      </c>
      <c r="F1807" s="12" t="s">
        <v>1936</v>
      </c>
      <c r="G1807" s="12" t="s">
        <v>1937</v>
      </c>
      <c r="H1807" s="10">
        <v>5</v>
      </c>
      <c r="I1807" s="12">
        <v>5</v>
      </c>
      <c r="K1807" s="12"/>
      <c r="L1807" s="12" t="s">
        <v>1922</v>
      </c>
      <c r="M1807" s="10" t="s">
        <v>1928</v>
      </c>
      <c r="N1807" s="10" t="s">
        <v>1929</v>
      </c>
      <c r="O1807" s="10" t="s">
        <v>2111</v>
      </c>
      <c r="P1807" s="14" t="s">
        <v>2443</v>
      </c>
      <c r="Q1807" s="12" t="s">
        <v>1976</v>
      </c>
      <c r="R1807" s="12" t="s">
        <v>1962</v>
      </c>
      <c r="S1807" s="12" t="s">
        <v>1962</v>
      </c>
      <c r="T1807" s="10" t="s">
        <v>2441</v>
      </c>
      <c r="U1807" s="10" t="s">
        <v>2442</v>
      </c>
      <c r="V1807" s="10" t="s">
        <v>207</v>
      </c>
      <c r="W1807" s="10" t="s">
        <v>2068</v>
      </c>
      <c r="X1807" s="10" t="s">
        <v>1933</v>
      </c>
      <c r="Y1807" s="10" t="s">
        <v>2027</v>
      </c>
      <c r="Z1807" s="10" t="s">
        <v>207</v>
      </c>
    </row>
    <row r="1808" spans="1:26" s="10" customFormat="1" ht="75">
      <c r="A1808" s="13" t="s">
        <v>87</v>
      </c>
      <c r="B1808" s="14" t="s">
        <v>98</v>
      </c>
      <c r="C1808" s="10" t="s">
        <v>170</v>
      </c>
      <c r="D1808" s="14" t="s">
        <v>687</v>
      </c>
      <c r="E1808" s="14" t="s">
        <v>207</v>
      </c>
      <c r="F1808" s="12" t="s">
        <v>1936</v>
      </c>
      <c r="G1808" s="12" t="s">
        <v>1937</v>
      </c>
      <c r="H1808" s="10">
        <v>5</v>
      </c>
      <c r="I1808" s="12"/>
      <c r="K1808" s="12"/>
      <c r="L1808" s="12" t="s">
        <v>1922</v>
      </c>
      <c r="M1808" s="10" t="s">
        <v>1928</v>
      </c>
      <c r="N1808" s="10" t="s">
        <v>1929</v>
      </c>
      <c r="O1808" s="10" t="s">
        <v>2111</v>
      </c>
      <c r="P1808" s="14" t="s">
        <v>2443</v>
      </c>
      <c r="Q1808" s="12" t="s">
        <v>1976</v>
      </c>
      <c r="R1808" s="12" t="s">
        <v>1962</v>
      </c>
      <c r="S1808" s="12" t="s">
        <v>1962</v>
      </c>
      <c r="T1808" s="10" t="s">
        <v>2441</v>
      </c>
      <c r="U1808" s="10" t="s">
        <v>2442</v>
      </c>
      <c r="V1808" s="10" t="s">
        <v>207</v>
      </c>
      <c r="W1808" s="10" t="s">
        <v>207</v>
      </c>
      <c r="X1808" s="10" t="s">
        <v>207</v>
      </c>
      <c r="Y1808" s="10" t="s">
        <v>207</v>
      </c>
      <c r="Z1808" s="10" t="s">
        <v>1935</v>
      </c>
    </row>
    <row r="1809" spans="1:26" s="10" customFormat="1" ht="75">
      <c r="A1809" s="13" t="s">
        <v>87</v>
      </c>
      <c r="B1809" s="14" t="s">
        <v>96</v>
      </c>
      <c r="C1809" s="10" t="s">
        <v>168</v>
      </c>
      <c r="D1809" s="14" t="s">
        <v>1899</v>
      </c>
      <c r="E1809" s="14" t="s">
        <v>207</v>
      </c>
      <c r="F1809" s="12" t="s">
        <v>1936</v>
      </c>
      <c r="G1809" s="12" t="s">
        <v>1937</v>
      </c>
      <c r="H1809" s="10">
        <v>5</v>
      </c>
      <c r="I1809" s="12"/>
      <c r="K1809" s="12"/>
      <c r="L1809" s="12" t="s">
        <v>1927</v>
      </c>
      <c r="M1809" s="10" t="s">
        <v>1944</v>
      </c>
      <c r="N1809" s="10" t="s">
        <v>1929</v>
      </c>
      <c r="O1809" s="10" t="s">
        <v>2111</v>
      </c>
      <c r="P1809" s="14" t="s">
        <v>2443</v>
      </c>
      <c r="Q1809" s="12" t="s">
        <v>1976</v>
      </c>
      <c r="R1809" s="12" t="s">
        <v>1962</v>
      </c>
      <c r="S1809" s="12" t="s">
        <v>1962</v>
      </c>
      <c r="T1809" s="10" t="s">
        <v>2441</v>
      </c>
      <c r="U1809" s="10" t="s">
        <v>2442</v>
      </c>
      <c r="V1809" s="10" t="s">
        <v>207</v>
      </c>
      <c r="W1809" s="10" t="s">
        <v>207</v>
      </c>
      <c r="X1809" s="10" t="s">
        <v>207</v>
      </c>
      <c r="Y1809" s="10" t="s">
        <v>1942</v>
      </c>
      <c r="Z1809" s="10" t="s">
        <v>1935</v>
      </c>
    </row>
    <row r="1810" spans="1:26" s="10" customFormat="1" ht="30">
      <c r="A1810" s="13" t="s">
        <v>88</v>
      </c>
      <c r="B1810" s="14" t="s">
        <v>157</v>
      </c>
      <c r="C1810" s="10" t="s">
        <v>220</v>
      </c>
      <c r="D1810" s="14" t="s">
        <v>691</v>
      </c>
      <c r="E1810" s="14" t="s">
        <v>207</v>
      </c>
      <c r="F1810" s="12" t="s">
        <v>1936</v>
      </c>
      <c r="G1810" s="12" t="s">
        <v>1937</v>
      </c>
      <c r="H1810" s="10">
        <v>1</v>
      </c>
      <c r="I1810" s="12">
        <v>4</v>
      </c>
      <c r="K1810" s="12"/>
      <c r="L1810" s="12" t="s">
        <v>4892</v>
      </c>
      <c r="M1810" s="10" t="s">
        <v>1928</v>
      </c>
      <c r="N1810" s="10" t="s">
        <v>1929</v>
      </c>
      <c r="O1810" s="10" t="s">
        <v>2111</v>
      </c>
      <c r="P1810" s="14" t="s">
        <v>1931</v>
      </c>
      <c r="Q1810" s="12" t="s">
        <v>1924</v>
      </c>
      <c r="R1810" s="12" t="s">
        <v>207</v>
      </c>
      <c r="S1810" s="12" t="s">
        <v>207</v>
      </c>
      <c r="T1810" s="10" t="s">
        <v>207</v>
      </c>
      <c r="U1810" s="10" t="s">
        <v>207</v>
      </c>
      <c r="V1810" s="10" t="s">
        <v>207</v>
      </c>
      <c r="W1810" s="10" t="s">
        <v>1982</v>
      </c>
      <c r="X1810" s="10" t="s">
        <v>2022</v>
      </c>
      <c r="Y1810" s="10" t="s">
        <v>2434</v>
      </c>
      <c r="Z1810" s="10" t="s">
        <v>207</v>
      </c>
    </row>
  </sheetData>
  <mergeCells count="4">
    <mergeCell ref="A3:B4"/>
    <mergeCell ref="H1:I2"/>
    <mergeCell ref="H3:I3"/>
    <mergeCell ref="H4:I4"/>
  </mergeCells>
  <phoneticPr fontId="4" type="noConversion"/>
  <conditionalFormatting sqref="J4:K4 I5:K5">
    <cfRule type="expression" dxfId="0" priority="1">
      <formula>$I$4="Escriba aquí para filtrar por nombre de productor."</formula>
    </cfRule>
  </conditionalFormatting>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3F94-CC84-4E41-9CD4-B451A4709C9C}">
  <sheetPr codeName="Hoja6"/>
  <dimension ref="E1:AD189"/>
  <sheetViews>
    <sheetView showGridLines="0" zoomScale="85" zoomScaleNormal="85" workbookViewId="0"/>
  </sheetViews>
  <sheetFormatPr baseColWidth="10" defaultColWidth="10.85546875" defaultRowHeight="15" zeroHeight="1"/>
  <cols>
    <col min="1" max="5" width="10.85546875" customWidth="1"/>
    <col min="6" max="6" width="65.85546875" customWidth="1"/>
    <col min="7" max="19" width="10.85546875" customWidth="1"/>
    <col min="20" max="26" width="0" hidden="1" customWidth="1"/>
    <col min="27" max="30" width="10.85546875" hidden="1" customWidth="1"/>
  </cols>
  <sheetData>
    <row r="1" spans="5:17" ht="94.5" customHeight="1"/>
    <row r="2" spans="5:17"/>
    <row r="3" spans="5:17" ht="3.95" customHeight="1"/>
    <row r="4" spans="5:17" ht="27.95" customHeight="1" thickBot="1">
      <c r="E4" s="71" t="s">
        <v>4985</v>
      </c>
      <c r="F4" s="71"/>
      <c r="G4" s="71"/>
    </row>
    <row r="5" spans="5:17" ht="58.5" customHeight="1" thickBot="1">
      <c r="F5" s="6"/>
    </row>
    <row r="6" spans="5:17"/>
    <row r="7" spans="5:17"/>
    <row r="8" spans="5:17"/>
    <row r="9" spans="5:17"/>
    <row r="10" spans="5:17"/>
    <row r="11" spans="5:17"/>
    <row r="12" spans="5:17"/>
    <row r="13" spans="5:17"/>
    <row r="14" spans="5:17"/>
    <row r="15" spans="5:17"/>
    <row r="16" spans="5:17">
      <c r="Q16" t="s">
        <v>4921</v>
      </c>
    </row>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sheetData>
  <mergeCells count="1">
    <mergeCell ref="E4:G4"/>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prompt="Escriba aquí el nombre del órgano productor o selecciónelo de la lista o presione &quot;intro&quot;." xr:uid="{5CA5C74A-0087-4B06-B75E-FEB43E528641}">
          <x14:formula1>
            <xm:f>_xlfn.ANCHORARRAY(Fórmulas!$A$2)</xm:f>
          </x14:formula1>
          <xm:sqref>F5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EF540-A1DD-4176-9364-3ADCAE4CC7FE}">
  <sheetPr codeName="Hoja7"/>
  <dimension ref="C16:I65"/>
  <sheetViews>
    <sheetView showGridLines="0" showRowColHeaders="0" zoomScale="85" zoomScaleNormal="85" workbookViewId="0"/>
  </sheetViews>
  <sheetFormatPr baseColWidth="10" defaultRowHeight="15"/>
  <cols>
    <col min="3" max="3" width="54.5703125" customWidth="1"/>
    <col min="4" max="4" width="1.140625" customWidth="1"/>
  </cols>
  <sheetData>
    <row r="16" spans="3:9">
      <c r="C16" s="1" t="s">
        <v>0</v>
      </c>
      <c r="D16" s="63"/>
      <c r="E16" s="63"/>
      <c r="F16" s="63"/>
      <c r="G16" s="63"/>
      <c r="H16" s="63"/>
      <c r="I16" s="63"/>
    </row>
    <row r="17" spans="3:9">
      <c r="C17" t="s">
        <v>1</v>
      </c>
      <c r="D17" s="2"/>
      <c r="E17" t="s">
        <v>2</v>
      </c>
    </row>
    <row r="18" spans="3:9">
      <c r="C18" s="1" t="s">
        <v>3</v>
      </c>
      <c r="D18" s="63"/>
      <c r="E18" s="63"/>
      <c r="F18" s="63"/>
      <c r="G18" s="63"/>
      <c r="H18" s="63"/>
      <c r="I18" s="63"/>
    </row>
    <row r="19" spans="3:9">
      <c r="C19" t="s">
        <v>4</v>
      </c>
      <c r="D19" s="2"/>
      <c r="E19" t="s">
        <v>2</v>
      </c>
    </row>
    <row r="20" spans="3:9">
      <c r="C20" s="3" t="s">
        <v>5</v>
      </c>
      <c r="D20" s="4"/>
      <c r="E20" s="3" t="s">
        <v>2</v>
      </c>
      <c r="F20" s="3"/>
      <c r="G20" s="3"/>
      <c r="H20" s="3"/>
      <c r="I20" s="3"/>
    </row>
    <row r="21" spans="3:9">
      <c r="C21" t="s">
        <v>6</v>
      </c>
      <c r="D21" s="2"/>
      <c r="E21" t="s">
        <v>2</v>
      </c>
    </row>
    <row r="22" spans="3:9">
      <c r="C22" s="3" t="s">
        <v>7</v>
      </c>
      <c r="D22" s="4"/>
      <c r="E22" s="3" t="s">
        <v>2</v>
      </c>
      <c r="F22" s="3"/>
      <c r="G22" s="3"/>
      <c r="H22" s="3"/>
      <c r="I22" s="3"/>
    </row>
    <row r="23" spans="3:9">
      <c r="C23" s="5" t="s">
        <v>8</v>
      </c>
      <c r="D23" s="63"/>
      <c r="E23" s="63"/>
      <c r="F23" s="63"/>
      <c r="G23" s="63"/>
      <c r="H23" s="63"/>
      <c r="I23" s="63"/>
    </row>
    <row r="24" spans="3:9">
      <c r="C24" s="3" t="s">
        <v>5005</v>
      </c>
      <c r="D24" s="3"/>
      <c r="E24" s="61" t="s">
        <v>5006</v>
      </c>
      <c r="F24" s="3"/>
      <c r="G24" s="3"/>
      <c r="H24" s="3"/>
      <c r="I24" s="3"/>
    </row>
    <row r="25" spans="3:9">
      <c r="C25" t="s">
        <v>5007</v>
      </c>
      <c r="E25" s="62" t="s">
        <v>5008</v>
      </c>
    </row>
    <row r="26" spans="3:9">
      <c r="C26" s="3" t="s">
        <v>5009</v>
      </c>
      <c r="D26" s="3"/>
      <c r="E26" s="61" t="s">
        <v>5006</v>
      </c>
      <c r="F26" s="3"/>
      <c r="G26" s="3"/>
      <c r="H26" s="3"/>
      <c r="I26" s="3"/>
    </row>
    <row r="27" spans="3:9">
      <c r="C27" t="s">
        <v>5010</v>
      </c>
      <c r="E27" s="62" t="s">
        <v>5011</v>
      </c>
    </row>
    <row r="28" spans="3:9">
      <c r="C28" s="3" t="s">
        <v>5012</v>
      </c>
      <c r="D28" s="3"/>
      <c r="E28" s="61" t="s">
        <v>5006</v>
      </c>
      <c r="F28" s="3"/>
      <c r="G28" s="3"/>
      <c r="H28" s="3"/>
      <c r="I28" s="3"/>
    </row>
    <row r="29" spans="3:9">
      <c r="C29" t="s">
        <v>5013</v>
      </c>
      <c r="E29" s="62" t="s">
        <v>5006</v>
      </c>
    </row>
    <row r="30" spans="3:9">
      <c r="C30" s="5" t="s">
        <v>5014</v>
      </c>
      <c r="D30" s="63"/>
      <c r="E30" s="63"/>
      <c r="F30" s="63"/>
      <c r="G30" s="63"/>
      <c r="H30" s="63"/>
      <c r="I30" s="63"/>
    </row>
    <row r="31" spans="3:9">
      <c r="C31" t="s">
        <v>5015</v>
      </c>
      <c r="E31" s="62" t="s">
        <v>5017</v>
      </c>
    </row>
    <row r="32" spans="3:9">
      <c r="C32" s="3" t="s">
        <v>5016</v>
      </c>
      <c r="D32" s="3"/>
      <c r="E32" s="61" t="s">
        <v>5017</v>
      </c>
      <c r="F32" s="3"/>
      <c r="G32" s="3"/>
      <c r="H32" s="3"/>
      <c r="I32" s="3"/>
    </row>
    <row r="33" spans="3:9">
      <c r="C33" s="5" t="s">
        <v>9</v>
      </c>
      <c r="D33" s="63"/>
      <c r="E33" s="63"/>
      <c r="F33" s="63"/>
      <c r="G33" s="63"/>
      <c r="H33" s="63"/>
      <c r="I33" s="63"/>
    </row>
    <row r="34" spans="3:9">
      <c r="C34" s="3" t="s">
        <v>5018</v>
      </c>
      <c r="D34" s="3"/>
      <c r="E34" s="61" t="s">
        <v>5050</v>
      </c>
      <c r="F34" s="3"/>
      <c r="G34" s="3"/>
      <c r="H34" s="3"/>
      <c r="I34" s="3"/>
    </row>
    <row r="35" spans="3:9">
      <c r="C35" t="s">
        <v>5019</v>
      </c>
      <c r="E35" s="62" t="s">
        <v>5051</v>
      </c>
    </row>
    <row r="36" spans="3:9">
      <c r="C36" s="3" t="s">
        <v>5020</v>
      </c>
      <c r="D36" s="3"/>
      <c r="E36" s="61" t="s">
        <v>5052</v>
      </c>
      <c r="F36" s="3"/>
      <c r="G36" s="3"/>
      <c r="H36" s="3"/>
      <c r="I36" s="3"/>
    </row>
    <row r="37" spans="3:9">
      <c r="C37" t="s">
        <v>5021</v>
      </c>
      <c r="E37" s="62" t="s">
        <v>5053</v>
      </c>
    </row>
    <row r="38" spans="3:9">
      <c r="C38" s="3" t="s">
        <v>5022</v>
      </c>
      <c r="D38" s="3"/>
      <c r="E38" s="61" t="s">
        <v>5054</v>
      </c>
      <c r="F38" s="3"/>
      <c r="G38" s="3"/>
      <c r="H38" s="3"/>
      <c r="I38" s="3"/>
    </row>
    <row r="39" spans="3:9">
      <c r="C39" t="s">
        <v>5023</v>
      </c>
      <c r="E39" s="62" t="s">
        <v>5055</v>
      </c>
    </row>
    <row r="40" spans="3:9">
      <c r="C40" s="3" t="s">
        <v>5024</v>
      </c>
      <c r="D40" s="3"/>
      <c r="E40" s="61" t="s">
        <v>5052</v>
      </c>
      <c r="F40" s="3"/>
      <c r="G40" s="3"/>
      <c r="H40" s="3"/>
      <c r="I40" s="3"/>
    </row>
    <row r="41" spans="3:9">
      <c r="C41" t="s">
        <v>5025</v>
      </c>
      <c r="E41" s="62" t="s">
        <v>5051</v>
      </c>
    </row>
    <row r="42" spans="3:9">
      <c r="C42" s="3" t="s">
        <v>5026</v>
      </c>
      <c r="D42" s="3"/>
      <c r="E42" s="61" t="s">
        <v>5053</v>
      </c>
      <c r="F42" s="3"/>
      <c r="G42" s="3"/>
      <c r="H42" s="3"/>
      <c r="I42" s="3"/>
    </row>
    <row r="43" spans="3:9">
      <c r="C43" t="s">
        <v>5027</v>
      </c>
      <c r="E43" s="62" t="s">
        <v>5056</v>
      </c>
    </row>
    <row r="44" spans="3:9">
      <c r="C44" s="3" t="s">
        <v>5028</v>
      </c>
      <c r="D44" s="3"/>
      <c r="E44" s="61" t="s">
        <v>5050</v>
      </c>
      <c r="F44" s="3"/>
      <c r="G44" s="3"/>
      <c r="H44" s="3"/>
      <c r="I44" s="3"/>
    </row>
    <row r="45" spans="3:9">
      <c r="C45" t="s">
        <v>5029</v>
      </c>
      <c r="E45" s="62" t="s">
        <v>5006</v>
      </c>
    </row>
    <row r="46" spans="3:9">
      <c r="C46" s="3" t="s">
        <v>5030</v>
      </c>
      <c r="D46" s="3"/>
      <c r="E46" s="61" t="s">
        <v>5057</v>
      </c>
      <c r="F46" s="3"/>
      <c r="G46" s="3"/>
      <c r="H46" s="3"/>
      <c r="I46" s="3"/>
    </row>
    <row r="47" spans="3:9">
      <c r="C47" t="s">
        <v>5031</v>
      </c>
      <c r="E47" s="62" t="s">
        <v>5058</v>
      </c>
    </row>
    <row r="48" spans="3:9">
      <c r="C48" s="3" t="s">
        <v>5032</v>
      </c>
      <c r="D48" s="3"/>
      <c r="E48" s="61" t="s">
        <v>5050</v>
      </c>
      <c r="F48" s="3"/>
      <c r="G48" s="3"/>
      <c r="H48" s="3"/>
      <c r="I48" s="3"/>
    </row>
    <row r="49" spans="3:9">
      <c r="C49" t="s">
        <v>5033</v>
      </c>
      <c r="E49" s="62" t="s">
        <v>5056</v>
      </c>
    </row>
    <row r="50" spans="3:9">
      <c r="C50" s="3" t="s">
        <v>5034</v>
      </c>
      <c r="D50" s="3"/>
      <c r="E50" s="61" t="s">
        <v>2</v>
      </c>
      <c r="F50" s="3"/>
      <c r="G50" s="3"/>
      <c r="H50" s="3"/>
      <c r="I50" s="3"/>
    </row>
    <row r="51" spans="3:9">
      <c r="C51" t="s">
        <v>5035</v>
      </c>
      <c r="E51" s="62" t="s">
        <v>5059</v>
      </c>
    </row>
    <row r="52" spans="3:9">
      <c r="C52" s="3" t="s">
        <v>5036</v>
      </c>
      <c r="D52" s="3"/>
      <c r="E52" s="61" t="s">
        <v>5060</v>
      </c>
      <c r="F52" s="3"/>
      <c r="G52" s="3"/>
      <c r="H52" s="3"/>
      <c r="I52" s="3"/>
    </row>
    <row r="53" spans="3:9">
      <c r="C53" t="s">
        <v>5037</v>
      </c>
      <c r="E53" s="62" t="s">
        <v>5058</v>
      </c>
    </row>
    <row r="54" spans="3:9">
      <c r="C54" s="3" t="s">
        <v>5038</v>
      </c>
      <c r="D54" s="3"/>
      <c r="E54" s="61" t="s">
        <v>5061</v>
      </c>
      <c r="F54" s="3"/>
      <c r="G54" s="3"/>
      <c r="H54" s="3"/>
      <c r="I54" s="3"/>
    </row>
    <row r="55" spans="3:9">
      <c r="C55" t="s">
        <v>5039</v>
      </c>
      <c r="E55" s="62" t="s">
        <v>5011</v>
      </c>
    </row>
    <row r="56" spans="3:9">
      <c r="C56" s="3" t="s">
        <v>5040</v>
      </c>
      <c r="D56" s="3"/>
      <c r="E56" s="61" t="s">
        <v>5062</v>
      </c>
      <c r="F56" s="3"/>
      <c r="G56" s="3"/>
      <c r="H56" s="3"/>
      <c r="I56" s="3"/>
    </row>
    <row r="57" spans="3:9">
      <c r="C57" t="s">
        <v>5041</v>
      </c>
      <c r="E57" s="62" t="s">
        <v>5063</v>
      </c>
    </row>
    <row r="58" spans="3:9">
      <c r="C58" s="3" t="s">
        <v>5042</v>
      </c>
      <c r="D58" s="3"/>
      <c r="E58" s="61" t="s">
        <v>2</v>
      </c>
      <c r="F58" s="3"/>
      <c r="G58" s="3"/>
      <c r="H58" s="3"/>
      <c r="I58" s="3"/>
    </row>
    <row r="59" spans="3:9">
      <c r="C59" t="s">
        <v>5043</v>
      </c>
      <c r="E59" s="62" t="s">
        <v>5064</v>
      </c>
    </row>
    <row r="60" spans="3:9">
      <c r="C60" s="3" t="s">
        <v>5044</v>
      </c>
      <c r="D60" s="3"/>
      <c r="E60" s="61" t="s">
        <v>5065</v>
      </c>
      <c r="F60" s="3"/>
      <c r="G60" s="3"/>
      <c r="H60" s="3"/>
      <c r="I60" s="3"/>
    </row>
    <row r="61" spans="3:9">
      <c r="C61" t="s">
        <v>5045</v>
      </c>
      <c r="E61" s="62" t="s">
        <v>5065</v>
      </c>
    </row>
    <row r="62" spans="3:9">
      <c r="C62" s="3" t="s">
        <v>5046</v>
      </c>
      <c r="D62" s="3"/>
      <c r="E62" s="61" t="s">
        <v>5066</v>
      </c>
      <c r="F62" s="3"/>
      <c r="G62" s="3"/>
      <c r="H62" s="3"/>
      <c r="I62" s="3"/>
    </row>
    <row r="63" spans="3:9">
      <c r="C63" t="s">
        <v>5047</v>
      </c>
      <c r="E63" s="62" t="s">
        <v>5055</v>
      </c>
    </row>
    <row r="64" spans="3:9">
      <c r="C64" s="3" t="s">
        <v>5048</v>
      </c>
      <c r="D64" s="3"/>
      <c r="E64" s="61" t="s">
        <v>5067</v>
      </c>
      <c r="F64" s="3"/>
      <c r="G64" s="3"/>
      <c r="H64" s="3"/>
      <c r="I64" s="3"/>
    </row>
    <row r="65" spans="3:5">
      <c r="C65" t="s">
        <v>5049</v>
      </c>
      <c r="E65" s="62" t="s">
        <v>5054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7303-6437-48BB-9D53-A20EED9DE3FE}">
  <sheetPr codeName="Hoja8"/>
  <dimension ref="A1:C26"/>
  <sheetViews>
    <sheetView showGridLines="0" zoomScale="85" zoomScaleNormal="85" workbookViewId="0"/>
  </sheetViews>
  <sheetFormatPr baseColWidth="10" defaultColWidth="0" defaultRowHeight="15" zeroHeight="1"/>
  <cols>
    <col min="1" max="1" width="10.85546875" customWidth="1"/>
    <col min="2" max="2" width="152.7109375" customWidth="1"/>
    <col min="3" max="3" width="10.85546875" customWidth="1"/>
    <col min="4" max="16384" width="10.85546875" hidden="1"/>
  </cols>
  <sheetData>
    <row r="1" spans="2:2"/>
    <row r="2" spans="2:2"/>
    <row r="3" spans="2:2"/>
    <row r="4" spans="2:2"/>
    <row r="5" spans="2:2"/>
    <row r="6" spans="2:2"/>
    <row r="7" spans="2:2"/>
    <row r="8" spans="2:2"/>
    <row r="9" spans="2:2"/>
    <row r="10" spans="2:2"/>
    <row r="11" spans="2:2"/>
    <row r="12" spans="2:2"/>
    <row r="13" spans="2:2"/>
    <row r="14" spans="2:2"/>
    <row r="15" spans="2:2">
      <c r="B15" s="15" t="s">
        <v>5000</v>
      </c>
    </row>
    <row r="16" spans="2:2">
      <c r="B16" s="15"/>
    </row>
    <row r="17" spans="2:2" ht="30">
      <c r="B17" s="15" t="s">
        <v>5068</v>
      </c>
    </row>
    <row r="18" spans="2:2">
      <c r="B18" s="15"/>
    </row>
    <row r="19" spans="2:2">
      <c r="B19" s="15"/>
    </row>
    <row r="20" spans="2:2">
      <c r="B20" s="15" t="s">
        <v>5069</v>
      </c>
    </row>
    <row r="21" spans="2:2"/>
    <row r="22" spans="2:2"/>
    <row r="23" spans="2:2">
      <c r="B23" t="s">
        <v>5070</v>
      </c>
    </row>
    <row r="24" spans="2:2"/>
    <row r="25" spans="2:2"/>
    <row r="26" spans="2:2"/>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6D503-6A63-445C-9392-8F4713A8B3FE}">
  <sheetPr codeName="Hoja11"/>
  <dimension ref="A4:O8"/>
  <sheetViews>
    <sheetView showGridLines="0" workbookViewId="0"/>
  </sheetViews>
  <sheetFormatPr baseColWidth="10" defaultColWidth="0" defaultRowHeight="15"/>
  <cols>
    <col min="1" max="2" width="10.85546875" customWidth="1"/>
    <col min="3" max="3" width="137.42578125" style="14" customWidth="1"/>
    <col min="4" max="15" width="10.85546875" customWidth="1"/>
    <col min="16" max="16384" width="10.85546875" hidden="1"/>
  </cols>
  <sheetData>
    <row r="4" spans="3:3" ht="30">
      <c r="C4" s="14" t="s">
        <v>5074</v>
      </c>
    </row>
    <row r="6" spans="3:3" ht="30">
      <c r="C6" s="14" t="s">
        <v>5075</v>
      </c>
    </row>
    <row r="8" spans="3:3">
      <c r="C8" s="14" t="s">
        <v>4986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U 2 X i X H K 4 7 m C l A A A A 9 g A A A B I A H A B D b 2 5 m a W c v U G F j a 2 F n Z S 5 4 b W w g o h g A K K A U A A A A A A A A A A A A A A A A A A A A A A A A A A A A h Y 8 x D o I w G I W v Q r r T F t R A y E 8 Z j J s k J i T G t S k V G q E Y W i x 3 c / B I X k G M o m 6 O 7 3 v f 8 N 7 9 e o N s b B v v I n u j O p 2 i A F P k S S 2 6 U u k q R Y M 9 + j H K G O y 4 O P F K e p O s T T K a M k W 1 t e e E E O c c d g v c 9 R U J K Q 3 I I d 8 W o p Y t R x 9 Z / Z d 9 p Y 3 l W k j E Y P 8 a w 0 I c r J Y 4 i m J M g c w Q c q W / Q j j t f b Y / E N Z D Y 4 d e M m n 8 T Q F k j k D e H 9 g D U E s D B B Q A A g A I A F N l 4 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T Z e J c K I p H u A 4 A A A A R A A A A E w A c A E Z v c m 1 1 b G F z L 1 N l Y 3 R p b 2 4 x L m 0 g o h g A K K A U A A A A A A A A A A A A A A A A A A A A A A A A A A A A K 0 5 N L s n M z 1 M I h t C G 1 g B Q S w E C L Q A U A A I A C A B T Z e J c c r j u Y K U A A A D 2 A A A A E g A A A A A A A A A A A A A A A A A A A A A A Q 2 9 u Z m l n L 1 B h Y 2 t h Z 2 U u e G 1 s U E s B A i 0 A F A A C A A g A U 2 X i X A / K 6 a u k A A A A 6 Q A A A B M A A A A A A A A A A A A A A A A A 8 Q A A A F t D b 2 5 0 Z W 5 0 X 1 R 5 c G V z X S 5 4 b W x Q S w E C L Q A U A A I A C A B T Z e J 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8 V 7 c + h H v h k i W H / x s p 4 0 / L g A A A A A C A A A A A A A Q Z g A A A A E A A C A A A A C Q h e H y T n e 9 A D L 1 U 2 B 5 Z r Y w T 9 s 3 H C U f K R X Q q k a 8 L x h V K Q A A A A A O g A A A A A I A A C A A A A C r 2 Q p N s B W E U h F c M Y o G i z K v w F C D R I G T e R S U q B t I Q D 0 D W V A A A A C j g m F M s J s n / A a d H D 1 b H 4 6 q 3 i f x G e 1 L x p u 4 c 9 3 m 0 / 1 h 7 P i S e q J Z I w v 4 G c + z I P N / 1 P K w t Z t P C Z + Y I f 4 q Z o 6 y Z u 7 B + 7 U G G 1 I 9 k a f H 9 6 F D 5 W L q l U A A A A B J s Q Q M t C x j E L v a s I J u v N a z T Z r v L d w 4 / V w O 5 F 5 o 2 t c 2 9 S D 7 2 p 2 y e J s z Y K N G s s U h B r V W 6 V c n R k c h b f H w S 4 q 2 O Y E H < / 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3F249269B5222E4DA411374844374966" ma:contentTypeVersion="0" ma:contentTypeDescription="Crear nuevo documento." ma:contentTypeScope="" ma:versionID="6813e57d0a23cc4bea28980bed68e1b9">
  <xsd:schema xmlns:xsd="http://www.w3.org/2001/XMLSchema" xmlns:xs="http://www.w3.org/2001/XMLSchema" xmlns:p="http://schemas.microsoft.com/office/2006/metadata/properties" xmlns:ns1="http://schemas.microsoft.com/sharepoint/v3" targetNamespace="http://schemas.microsoft.com/office/2006/metadata/properties" ma:root="true" ma:fieldsID="8b88bb0ad00d667e96fc73f51e960d46"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 ma:hidden="true" ma:internalName="PublishingStartDate">
      <xsd:simpleType>
        <xsd:restriction base="dms:Unknown"/>
      </xsd:simpleType>
    </xsd:element>
    <xsd:element name="PublishingExpirationDate" ma:index="9" nillable="true" ma:displayName="Fecha de finalización programada"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Management>
</p:properties>
</file>

<file path=customXml/itemProps1.xml><?xml version="1.0" encoding="utf-8"?>
<ds:datastoreItem xmlns:ds="http://schemas.openxmlformats.org/officeDocument/2006/customXml" ds:itemID="{FD2248A9-A39C-450A-954C-63D077A498C1}">
  <ds:schemaRefs>
    <ds:schemaRef ds:uri="http://schemas.microsoft.com/DataMashup"/>
  </ds:schemaRefs>
</ds:datastoreItem>
</file>

<file path=customXml/itemProps2.xml><?xml version="1.0" encoding="utf-8"?>
<ds:datastoreItem xmlns:ds="http://schemas.openxmlformats.org/officeDocument/2006/customXml" ds:itemID="{89E90E0C-DBD0-44AB-AB3D-3984390A1970}"/>
</file>

<file path=customXml/itemProps3.xml><?xml version="1.0" encoding="utf-8"?>
<ds:datastoreItem xmlns:ds="http://schemas.openxmlformats.org/officeDocument/2006/customXml" ds:itemID="{F380490A-7C5C-4693-8A72-116978CFABA6}"/>
</file>

<file path=customXml/itemProps4.xml><?xml version="1.0" encoding="utf-8"?>
<ds:datastoreItem xmlns:ds="http://schemas.openxmlformats.org/officeDocument/2006/customXml" ds:itemID="{76FAEFFA-A4CD-4054-8E51-1C3B9FC8BA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8</vt:i4>
      </vt:variant>
    </vt:vector>
  </HeadingPairs>
  <TitlesOfParts>
    <vt:vector size="22" baseType="lpstr">
      <vt:lpstr>Inicio</vt:lpstr>
      <vt:lpstr>Buscador</vt:lpstr>
      <vt:lpstr>Buscador avanzado</vt:lpstr>
      <vt:lpstr>Cuadro de clasificación</vt:lpstr>
      <vt:lpstr>Series</vt:lpstr>
      <vt:lpstr>Estadísticas</vt:lpstr>
      <vt:lpstr>Créditos</vt:lpstr>
      <vt:lpstr>¡Atención!</vt:lpstr>
      <vt:lpstr>Ayuda buscador</vt:lpstr>
      <vt:lpstr>Ayuda buscador avanzado</vt:lpstr>
      <vt:lpstr>Ayuda cuadro de clasificación</vt:lpstr>
      <vt:lpstr>Ayuda series</vt:lpstr>
      <vt:lpstr>Ayuda estadísticas </vt:lpstr>
      <vt:lpstr>Fórmulas</vt:lpstr>
      <vt:lpstr>Estadísticas!Posicion_1</vt:lpstr>
      <vt:lpstr>Estadísticas!posicion_2</vt:lpstr>
      <vt:lpstr>posicion_2</vt:lpstr>
      <vt:lpstr>Estadísticas!posicion_3</vt:lpstr>
      <vt:lpstr>Estadísticas!Posicion_final</vt:lpstr>
      <vt:lpstr>Posicion_inicial</vt:lpstr>
      <vt:lpstr>Estadísticas!Posicion_media</vt:lpstr>
      <vt:lpstr>Estadísticas!Prueba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Cuadro de funciones en EXCEL</dc:title>
  <dc:creator>Fernández Calvo, Jaime</dc:creator>
  <cp:lastModifiedBy>Fernández Calvo, Jaime</cp:lastModifiedBy>
  <dcterms:created xsi:type="dcterms:W3CDTF">2015-06-05T18:19:34Z</dcterms:created>
  <dcterms:modified xsi:type="dcterms:W3CDTF">2026-07-08T12:23:38Z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0x0101003F249269B5222E4DA411374844374966</vt:lpwstr>
  </property>
</Properties>
</file>